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6.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drawings/drawing7.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drawings/drawing8.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9.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drawings/drawing10.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drawings/drawing11.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drawings/drawing12.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drawings/drawing13.xml" ContentType="application/vnd.openxmlformats-officedocument.drawing+xml"/>
  <Override PartName="/xl/charts/chart27.xml" ContentType="application/vnd.openxmlformats-officedocument.drawingml.chart+xml"/>
  <Override PartName="/xl/charts/chart28.xml" ContentType="application/vnd.openxmlformats-officedocument.drawingml.chart+xml"/>
  <Override PartName="/xl/drawings/drawing14.xml" ContentType="application/vnd.openxmlformats-officedocument.drawing+xml"/>
  <Override PartName="/xl/charts/chart29.xml" ContentType="application/vnd.openxmlformats-officedocument.drawingml.chart+xml"/>
  <Override PartName="/xl/charts/chart30.xml" ContentType="application/vnd.openxmlformats-officedocument.drawingml.chart+xml"/>
  <Override PartName="/xl/drawings/drawing15.xml" ContentType="application/vnd.openxmlformats-officedocument.drawing+xml"/>
  <Override PartName="/xl/charts/chart31.xml" ContentType="application/vnd.openxmlformats-officedocument.drawingml.chart+xml"/>
  <Override PartName="/xl/charts/chart32.xml" ContentType="application/vnd.openxmlformats-officedocument.drawingml.chart+xml"/>
  <Override PartName="/xl/drawings/drawing16.xml" ContentType="application/vnd.openxmlformats-officedocument.drawing+xml"/>
  <Override PartName="/xl/charts/chart33.xml" ContentType="application/vnd.openxmlformats-officedocument.drawingml.chart+xml"/>
  <Override PartName="/xl/charts/chart34.xml" ContentType="application/vnd.openxmlformats-officedocument.drawingml.chart+xml"/>
  <Override PartName="/xl/drawings/drawing17.xml" ContentType="application/vnd.openxmlformats-officedocument.drawing+xml"/>
  <Override PartName="/xl/charts/chart35.xml" ContentType="application/vnd.openxmlformats-officedocument.drawingml.chart+xml"/>
  <Override PartName="/xl/charts/chart36.xml" ContentType="application/vnd.openxmlformats-officedocument.drawingml.chart+xml"/>
  <Override PartName="/xl/drawings/drawing18.xml" ContentType="application/vnd.openxmlformats-officedocument.drawing+xml"/>
  <Override PartName="/xl/charts/chart37.xml" ContentType="application/vnd.openxmlformats-officedocument.drawingml.chart+xml"/>
  <Override PartName="/xl/charts/chart38.xml" ContentType="application/vnd.openxmlformats-officedocument.drawingml.chart+xml"/>
  <Override PartName="/xl/drawings/drawing19.xml" ContentType="application/vnd.openxmlformats-officedocument.drawing+xml"/>
  <Override PartName="/xl/charts/chart39.xml" ContentType="application/vnd.openxmlformats-officedocument.drawingml.chart+xml"/>
  <Override PartName="/xl/charts/chart40.xml" ContentType="application/vnd.openxmlformats-officedocument.drawingml.chart+xml"/>
  <Override PartName="/xl/drawings/drawing20.xml" ContentType="application/vnd.openxmlformats-officedocument.drawing+xml"/>
  <Override PartName="/xl/charts/chart41.xml" ContentType="application/vnd.openxmlformats-officedocument.drawingml.chart+xml"/>
  <Override PartName="/xl/charts/chart42.xml" ContentType="application/vnd.openxmlformats-officedocument.drawingml.chart+xml"/>
  <Override PartName="/xl/drawings/drawing21.xml" ContentType="application/vnd.openxmlformats-officedocument.drawing+xml"/>
  <Override PartName="/xl/charts/chart43.xml" ContentType="application/vnd.openxmlformats-officedocument.drawingml.chart+xml"/>
  <Override PartName="/xl/charts/chart44.xml" ContentType="application/vnd.openxmlformats-officedocument.drawingml.chart+xml"/>
  <Override PartName="/xl/drawings/drawing22.xml" ContentType="application/vnd.openxmlformats-officedocument.drawing+xml"/>
  <Override PartName="/xl/charts/chart45.xml" ContentType="application/vnd.openxmlformats-officedocument.drawingml.chart+xml"/>
  <Override PartName="/xl/charts/chart46.xml" ContentType="application/vnd.openxmlformats-officedocument.drawingml.chart+xml"/>
  <Override PartName="/xl/drawings/drawing23.xml" ContentType="application/vnd.openxmlformats-officedocument.drawing+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drawings/drawing24.xml" ContentType="application/vnd.openxmlformats-officedocument.drawing+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drawings/drawing25.xml" ContentType="application/vnd.openxmlformats-officedocument.drawing+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drawings/drawing26.xml" ContentType="application/vnd.openxmlformats-officedocument.drawing+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drawings/drawing27.xml" ContentType="application/vnd.openxmlformats-officedocument.drawing+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drawings/drawing28.xml" ContentType="application/vnd.openxmlformats-officedocument.drawing+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drawings/drawing29.xml" ContentType="application/vnd.openxmlformats-officedocument.drawing+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drawings/drawing30.xml" ContentType="application/vnd.openxmlformats-officedocument.drawing+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drawings/drawing31.xml" ContentType="application/vnd.openxmlformats-officedocument.drawing+xml"/>
  <Override PartName="/xl/charts/chart85.xml" ContentType="application/vnd.openxmlformats-officedocument.drawingml.chart+xml"/>
  <Override PartName="/xl/charts/chart86.xml" ContentType="application/vnd.openxmlformats-officedocument.drawingml.chart+xml"/>
  <Override PartName="/xl/charts/chart87.xml" ContentType="application/vnd.openxmlformats-officedocument.drawingml.chart+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charts/chart92.xml" ContentType="application/vnd.openxmlformats-officedocument.drawingml.chart+xml"/>
  <Override PartName="/xl/charts/chart93.xml" ContentType="application/vnd.openxmlformats-officedocument.drawingml.chart+xml"/>
  <Override PartName="/xl/charts/chart94.xml" ContentType="application/vnd.openxmlformats-officedocument.drawingml.chart+xml"/>
  <Override PartName="/xl/drawings/drawing32.xml" ContentType="application/vnd.openxmlformats-officedocument.drawing+xml"/>
  <Override PartName="/xl/charts/chart95.xml" ContentType="application/vnd.openxmlformats-officedocument.drawingml.chart+xml"/>
  <Override PartName="/xl/charts/chart96.xml" ContentType="application/vnd.openxmlformats-officedocument.drawingml.chart+xml"/>
  <Override PartName="/xl/charts/chart9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16275" windowHeight="7245" tabRatio="789" firstSheet="36" activeTab="42"/>
  </bookViews>
  <sheets>
    <sheet name="NFHS-4_NFHS3_Factsheet-All_Indi" sheetId="1" r:id="rId1"/>
    <sheet name="NFHS 4 DATA RELEVANT INDICATOR" sheetId="3" r:id="rId2"/>
    <sheet name="Female Literacy vs IMR" sheetId="4" r:id="rId3"/>
    <sheet name="EDUCATION VS IMR" sheetId="5" state="hidden" r:id="rId4"/>
    <sheet name="%women with schooling vs IMR" sheetId="6" r:id="rId5"/>
    <sheet name="Women with mobile vs IMR" sheetId="24" r:id="rId6"/>
    <sheet name="Education indicators vs IMR" sheetId="7" r:id="rId7"/>
    <sheet name="Anae vs IMR" sheetId="8" state="hidden" r:id="rId8"/>
    <sheet name="NONPREG ANAEMIA" sheetId="9" state="hidden" r:id="rId9"/>
    <sheet name="BMI VS IMR" sheetId="10" state="hidden" r:id="rId10"/>
    <sheet name="IFA Nutrition vs IMR" sheetId="15" r:id="rId11"/>
    <sheet name="ANAEMIA" sheetId="11" state="hidden" r:id="rId12"/>
    <sheet name="CHILD BREAST FED" sheetId="22" state="hidden" r:id="rId13"/>
    <sheet name="ANC atleast 4 vs IMR" sheetId="14" r:id="rId14"/>
    <sheet name="ANC2" sheetId="13" state="hidden" r:id="rId15"/>
    <sheet name="ANC PER CENT " sheetId="16" r:id="rId16"/>
    <sheet name="PNC1 VS IMR" sheetId="17" state="hidden" r:id="rId17"/>
    <sheet name="PNC" sheetId="19" r:id="rId18"/>
    <sheet name="IBIRTH vs IMR" sheetId="75" r:id="rId19"/>
    <sheet name="COST OF IB" sheetId="18" r:id="rId20"/>
    <sheet name="JSY FA VS IMR" sheetId="20" r:id="rId21"/>
    <sheet name="DELIVERY ASSISTED" sheetId="21" state="hidden" r:id="rId22"/>
    <sheet name="HOUSEHOLD DECISIONS" sheetId="23" state="hidden" r:id="rId23"/>
    <sheet name="BANK ACC" sheetId="25" state="hidden" r:id="rId24"/>
    <sheet name="VIOLENCE VS IMR" sheetId="26" state="hidden" r:id="rId25"/>
    <sheet name="MULTI-6 VS IMR" sheetId="28" r:id="rId26"/>
    <sheet name="IB, MOB vs IMR" sheetId="31" r:id="rId27"/>
    <sheet name="FML,ANC vs IMR" sheetId="29" r:id="rId28"/>
    <sheet name="OOPE,FA vs IMR" sheetId="30" r:id="rId29"/>
    <sheet name="FOUR VAR_FINAL VS IMR" sheetId="34" r:id="rId30"/>
    <sheet name="Sheet37" sheetId="38" state="hidden" r:id="rId31"/>
    <sheet name="Results" sheetId="73" r:id="rId32"/>
    <sheet name="FINAL FACTORS" sheetId="27" r:id="rId33"/>
    <sheet name="Std Final Factors" sheetId="74" r:id="rId34"/>
    <sheet name="TESTING MODEL" sheetId="42" r:id="rId35"/>
    <sheet name="Total docs vs IMR" sheetId="43" r:id="rId36"/>
    <sheet name="CLUSTERING STATE" sheetId="53" r:id="rId37"/>
    <sheet name="CLUSTERING" sheetId="54" r:id="rId38"/>
    <sheet name="CLUSTER C2" sheetId="56" r:id="rId39"/>
    <sheet name="CLUSTER D2" sheetId="57" r:id="rId40"/>
    <sheet name="CLUSTER B2" sheetId="55" r:id="rId41"/>
    <sheet name="Sheet26" sheetId="68" r:id="rId42"/>
    <sheet name="FINAL ATTEMPT " sheetId="58" r:id="rId43"/>
  </sheets>
  <externalReferences>
    <externalReference r:id="rId44"/>
    <externalReference r:id="rId45"/>
  </externalReferences>
  <definedNames>
    <definedName name="_xlnm._FilterDatabase" localSheetId="37" hidden="1">CLUSTERING!$A$1:$I$30</definedName>
    <definedName name="_xlnm._FilterDatabase" localSheetId="0" hidden="1">'NFHS-4_NFHS3_Factsheet-All_Indi'!$A$1:$DM$149</definedName>
  </definedNames>
  <calcPr calcId="145621"/>
</workbook>
</file>

<file path=xl/calcChain.xml><?xml version="1.0" encoding="utf-8"?>
<calcChain xmlns="http://schemas.openxmlformats.org/spreadsheetml/2006/main">
  <c r="J3" i="57" l="1"/>
  <c r="J4" i="57"/>
  <c r="J5" i="57"/>
  <c r="J6" i="57"/>
  <c r="J7" i="57"/>
  <c r="J8" i="57"/>
  <c r="J9" i="57"/>
  <c r="J10" i="57"/>
  <c r="J11" i="57"/>
  <c r="J12" i="57"/>
  <c r="J13" i="57"/>
  <c r="J14" i="57"/>
  <c r="J15" i="57"/>
  <c r="J16" i="57"/>
  <c r="J17" i="57"/>
  <c r="J18" i="57"/>
  <c r="J19" i="57"/>
  <c r="J20" i="57"/>
  <c r="J21" i="57"/>
  <c r="J22" i="57"/>
  <c r="J23" i="57"/>
  <c r="J24" i="57"/>
  <c r="J25" i="57"/>
  <c r="J26" i="57"/>
  <c r="J27" i="57"/>
  <c r="J28" i="57"/>
  <c r="J29" i="57"/>
  <c r="J30" i="57"/>
  <c r="J31" i="57"/>
  <c r="J2" i="57"/>
  <c r="C31" i="57"/>
  <c r="B31" i="57"/>
  <c r="B3" i="57"/>
  <c r="B4" i="57"/>
  <c r="B5" i="57"/>
  <c r="B6" i="57"/>
  <c r="B7" i="57"/>
  <c r="B8" i="57"/>
  <c r="B9" i="57"/>
  <c r="B10" i="57"/>
  <c r="B11" i="57"/>
  <c r="B12" i="57"/>
  <c r="B13" i="57"/>
  <c r="B14" i="57"/>
  <c r="B15" i="57"/>
  <c r="B16" i="57"/>
  <c r="B17" i="57"/>
  <c r="B18" i="57"/>
  <c r="B19" i="57"/>
  <c r="B20" i="57"/>
  <c r="B21" i="57"/>
  <c r="B22" i="57"/>
  <c r="B23" i="57"/>
  <c r="B24" i="57"/>
  <c r="B25" i="57"/>
  <c r="B26" i="57"/>
  <c r="B27" i="57"/>
  <c r="B28" i="57"/>
  <c r="B29" i="57"/>
  <c r="B30" i="57"/>
  <c r="B2" i="57"/>
  <c r="C3" i="57"/>
  <c r="C2" i="57"/>
  <c r="J3" i="56"/>
  <c r="J27" i="56"/>
  <c r="J2" i="56"/>
  <c r="C26" i="56"/>
  <c r="B5" i="56"/>
  <c r="J5" i="56" s="1"/>
  <c r="B6" i="56"/>
  <c r="J6" i="56" s="1"/>
  <c r="B7" i="56"/>
  <c r="J7" i="56" s="1"/>
  <c r="B8" i="56"/>
  <c r="J8" i="56" s="1"/>
  <c r="B9" i="56"/>
  <c r="J9" i="56" s="1"/>
  <c r="B10" i="56"/>
  <c r="J10" i="56" s="1"/>
  <c r="B11" i="56"/>
  <c r="J11" i="56" s="1"/>
  <c r="B12" i="56"/>
  <c r="J12" i="56" s="1"/>
  <c r="B13" i="56"/>
  <c r="J13" i="56" s="1"/>
  <c r="B14" i="56"/>
  <c r="J14" i="56" s="1"/>
  <c r="B15" i="56"/>
  <c r="J15" i="56" s="1"/>
  <c r="B16" i="56"/>
  <c r="J16" i="56" s="1"/>
  <c r="B17" i="56"/>
  <c r="J17" i="56" s="1"/>
  <c r="B18" i="56"/>
  <c r="J18" i="56" s="1"/>
  <c r="B19" i="56"/>
  <c r="J19" i="56" s="1"/>
  <c r="B20" i="56"/>
  <c r="J20" i="56" s="1"/>
  <c r="B21" i="56"/>
  <c r="J21" i="56" s="1"/>
  <c r="B22" i="56"/>
  <c r="J22" i="56" s="1"/>
  <c r="B23" i="56"/>
  <c r="J23" i="56" s="1"/>
  <c r="B24" i="56"/>
  <c r="J24" i="56" s="1"/>
  <c r="B25" i="56"/>
  <c r="J25" i="56" s="1"/>
  <c r="B4" i="56"/>
  <c r="J4" i="56" s="1"/>
  <c r="B16" i="55"/>
  <c r="E3" i="55"/>
  <c r="E2" i="55"/>
  <c r="D3" i="55"/>
  <c r="D2" i="55"/>
  <c r="C3" i="55"/>
  <c r="F3" i="55" s="1"/>
  <c r="C2" i="55"/>
  <c r="C16" i="55" s="1"/>
  <c r="B3" i="55"/>
  <c r="B2" i="55"/>
  <c r="C4" i="55"/>
  <c r="F4" i="55" s="1"/>
  <c r="E4" i="55"/>
  <c r="C5" i="55"/>
  <c r="F5" i="55" s="1"/>
  <c r="E5" i="55"/>
  <c r="C6" i="55"/>
  <c r="F6" i="55" s="1"/>
  <c r="C7" i="55"/>
  <c r="F7" i="55" s="1"/>
  <c r="C8" i="55"/>
  <c r="F8" i="55" s="1"/>
  <c r="C9" i="55"/>
  <c r="F9" i="55" s="1"/>
  <c r="C10" i="55"/>
  <c r="F10" i="55" s="1"/>
  <c r="C11" i="55"/>
  <c r="F11" i="55" s="1"/>
  <c r="C12" i="55"/>
  <c r="F12" i="55" s="1"/>
  <c r="C13" i="55"/>
  <c r="F13" i="55" s="1"/>
  <c r="C14" i="55"/>
  <c r="F14" i="55" s="1"/>
  <c r="C15" i="55"/>
  <c r="F15" i="55" s="1"/>
  <c r="F2" i="55" l="1"/>
  <c r="B26" i="56"/>
  <c r="J26" i="56" s="1"/>
  <c r="F16" i="55"/>
  <c r="L3" i="74" l="1"/>
  <c r="L4" i="74"/>
  <c r="L5" i="74"/>
  <c r="L6" i="74"/>
  <c r="L7" i="74"/>
  <c r="L8" i="74"/>
  <c r="L9" i="74"/>
  <c r="L10" i="74"/>
  <c r="L11" i="74"/>
  <c r="L12" i="74"/>
  <c r="L13" i="74"/>
  <c r="L14" i="74"/>
  <c r="L15" i="74"/>
  <c r="L16" i="74"/>
  <c r="L17" i="74"/>
  <c r="L18" i="74"/>
  <c r="L19" i="74"/>
  <c r="L20" i="74"/>
  <c r="L21" i="74"/>
  <c r="L22" i="74"/>
  <c r="L23" i="74"/>
  <c r="L24" i="74"/>
  <c r="L25" i="74"/>
  <c r="L26" i="74"/>
  <c r="L27" i="74"/>
  <c r="L28" i="74"/>
  <c r="L29" i="74"/>
  <c r="L30" i="74"/>
  <c r="L2" i="74"/>
  <c r="K2" i="74"/>
  <c r="K3" i="74"/>
  <c r="K4" i="74"/>
  <c r="K5" i="74"/>
  <c r="K6" i="74"/>
  <c r="K7" i="74"/>
  <c r="K8" i="74"/>
  <c r="K9" i="74"/>
  <c r="K10" i="74"/>
  <c r="K11" i="74"/>
  <c r="K12" i="74"/>
  <c r="K13" i="74"/>
  <c r="K14" i="74"/>
  <c r="K15" i="74"/>
  <c r="K16" i="74"/>
  <c r="K17" i="74"/>
  <c r="K18" i="74"/>
  <c r="K19" i="74"/>
  <c r="K20" i="74"/>
  <c r="K21" i="74"/>
  <c r="K22" i="74"/>
  <c r="K23" i="74"/>
  <c r="K24" i="74"/>
  <c r="K25" i="74"/>
  <c r="K26" i="74"/>
  <c r="K27" i="74"/>
  <c r="K28" i="74"/>
  <c r="K29" i="74"/>
  <c r="K30" i="74"/>
  <c r="J3" i="74"/>
  <c r="J4" i="74"/>
  <c r="J5" i="74"/>
  <c r="J6" i="74"/>
  <c r="J7" i="74"/>
  <c r="J8" i="74"/>
  <c r="J9" i="74"/>
  <c r="J10" i="74"/>
  <c r="J11" i="74"/>
  <c r="J12" i="74"/>
  <c r="J13" i="74"/>
  <c r="J14" i="74"/>
  <c r="J15" i="74"/>
  <c r="J16" i="74"/>
  <c r="J17" i="74"/>
  <c r="J18" i="74"/>
  <c r="J19" i="74"/>
  <c r="J20" i="74"/>
  <c r="J21" i="74"/>
  <c r="J22" i="74"/>
  <c r="J23" i="74"/>
  <c r="J24" i="74"/>
  <c r="J25" i="74"/>
  <c r="J26" i="74"/>
  <c r="J27" i="74"/>
  <c r="J28" i="74"/>
  <c r="J29" i="74"/>
  <c r="J30" i="74"/>
  <c r="J2" i="74"/>
  <c r="I3" i="74"/>
  <c r="I4" i="74"/>
  <c r="I5" i="74"/>
  <c r="I6" i="74"/>
  <c r="I7" i="74"/>
  <c r="I8" i="74"/>
  <c r="I9" i="74"/>
  <c r="I10" i="74"/>
  <c r="I11" i="74"/>
  <c r="I12" i="74"/>
  <c r="I13" i="74"/>
  <c r="I14" i="74"/>
  <c r="I15" i="74"/>
  <c r="I16" i="74"/>
  <c r="I17" i="74"/>
  <c r="I18" i="74"/>
  <c r="I19" i="74"/>
  <c r="I20" i="74"/>
  <c r="I21" i="74"/>
  <c r="I22" i="74"/>
  <c r="I23" i="74"/>
  <c r="I24" i="74"/>
  <c r="I25" i="74"/>
  <c r="I26" i="74"/>
  <c r="I27" i="74"/>
  <c r="I28" i="74"/>
  <c r="I29" i="74"/>
  <c r="I30" i="74"/>
  <c r="I2" i="74"/>
  <c r="H6" i="74"/>
  <c r="H7" i="74"/>
  <c r="H8" i="74"/>
  <c r="H9" i="74"/>
  <c r="H10" i="74"/>
  <c r="H11" i="74"/>
  <c r="H12" i="74"/>
  <c r="H13" i="74"/>
  <c r="H14" i="74"/>
  <c r="H15" i="74"/>
  <c r="H16" i="74"/>
  <c r="H17" i="74"/>
  <c r="H18" i="74"/>
  <c r="H19" i="74"/>
  <c r="H20" i="74"/>
  <c r="H21" i="74"/>
  <c r="H22" i="74"/>
  <c r="H23" i="74"/>
  <c r="H24" i="74"/>
  <c r="H25" i="74"/>
  <c r="H26" i="74"/>
  <c r="H27" i="74"/>
  <c r="H28" i="74"/>
  <c r="H29" i="74"/>
  <c r="H30" i="74"/>
  <c r="H3" i="74"/>
  <c r="H4" i="74"/>
  <c r="H5" i="74"/>
  <c r="H2" i="74"/>
  <c r="F26" i="56"/>
  <c r="E26" i="56"/>
  <c r="F31" i="57"/>
  <c r="E31" i="57"/>
  <c r="D31" i="57"/>
  <c r="I30" i="57"/>
  <c r="I29" i="57"/>
  <c r="I28" i="57"/>
  <c r="I27" i="57"/>
  <c r="I26" i="57"/>
  <c r="I25" i="57"/>
  <c r="I24" i="57"/>
  <c r="I23" i="57"/>
  <c r="I22" i="57"/>
  <c r="I21" i="57"/>
  <c r="I20" i="57"/>
  <c r="I19" i="57"/>
  <c r="I18" i="57"/>
  <c r="I17" i="57"/>
  <c r="I16" i="57"/>
  <c r="I15" i="57"/>
  <c r="I14" i="57"/>
  <c r="I13" i="57"/>
  <c r="I12" i="57"/>
  <c r="I11" i="57"/>
  <c r="I10" i="57"/>
  <c r="I9" i="57"/>
  <c r="I8" i="57"/>
  <c r="I7" i="57"/>
  <c r="I6" i="57"/>
  <c r="I5" i="57"/>
  <c r="I4" i="57"/>
  <c r="I25" i="56"/>
  <c r="I24" i="56"/>
  <c r="I23" i="56"/>
  <c r="I22" i="56"/>
  <c r="I21" i="56"/>
  <c r="I20" i="56"/>
  <c r="I19" i="56"/>
  <c r="I18" i="56"/>
  <c r="I17" i="56"/>
  <c r="I16" i="56"/>
  <c r="I15" i="56"/>
  <c r="I14" i="56"/>
  <c r="I13" i="56"/>
  <c r="I12" i="56"/>
  <c r="I11" i="56"/>
  <c r="I10" i="56"/>
  <c r="I9" i="56"/>
  <c r="I8" i="56"/>
  <c r="I7" i="56"/>
  <c r="I6" i="56"/>
  <c r="I5" i="56"/>
  <c r="I4" i="56"/>
  <c r="E15" i="55"/>
  <c r="E14" i="55"/>
  <c r="E13" i="55"/>
  <c r="E12" i="55"/>
  <c r="E11" i="55"/>
  <c r="E10" i="55"/>
  <c r="E9" i="55"/>
  <c r="E8" i="55"/>
  <c r="E7" i="55"/>
  <c r="E6" i="55"/>
  <c r="P5" i="53"/>
  <c r="P4" i="53"/>
  <c r="P3" i="53"/>
  <c r="P2" i="53"/>
  <c r="I7" i="54"/>
  <c r="I4" i="54"/>
  <c r="I6" i="54"/>
  <c r="I3" i="54"/>
  <c r="I5" i="54"/>
  <c r="I20" i="54"/>
  <c r="I18" i="54"/>
  <c r="I17" i="54"/>
  <c r="I10" i="54"/>
  <c r="I21" i="54"/>
  <c r="I12" i="54"/>
  <c r="I24" i="54"/>
  <c r="I11" i="54"/>
  <c r="I8" i="54"/>
  <c r="I19" i="54"/>
  <c r="I16" i="54"/>
  <c r="I15" i="54"/>
  <c r="I22" i="54"/>
  <c r="I13" i="54"/>
  <c r="I14" i="54"/>
  <c r="I9" i="54"/>
  <c r="I23" i="54"/>
  <c r="I26" i="54"/>
  <c r="I27" i="54"/>
  <c r="I29" i="54"/>
  <c r="I25" i="54"/>
  <c r="I28" i="54"/>
  <c r="I30" i="54"/>
  <c r="I2" i="54"/>
  <c r="J5" i="53"/>
  <c r="J4" i="53"/>
  <c r="J3" i="53"/>
  <c r="J2" i="53"/>
  <c r="J4" i="27"/>
  <c r="J3" i="27"/>
  <c r="J2" i="27"/>
  <c r="F2" i="43" l="1"/>
  <c r="F3" i="43"/>
  <c r="F4" i="43"/>
  <c r="F5" i="43"/>
  <c r="F6" i="43"/>
  <c r="F7" i="43"/>
  <c r="F8" i="43"/>
  <c r="F9" i="43"/>
  <c r="F10" i="43"/>
  <c r="F11" i="43"/>
  <c r="F12" i="43"/>
  <c r="F13" i="43"/>
  <c r="F14" i="43"/>
  <c r="F15" i="43"/>
  <c r="F16" i="43"/>
  <c r="F17" i="43"/>
  <c r="F18" i="43"/>
  <c r="F19" i="43"/>
  <c r="F20" i="43"/>
  <c r="F21" i="43"/>
  <c r="F22" i="43"/>
  <c r="F23" i="43"/>
  <c r="F24" i="43"/>
  <c r="F25" i="43"/>
  <c r="F26" i="43"/>
  <c r="F27" i="43"/>
  <c r="F28" i="43"/>
  <c r="F29" i="43"/>
  <c r="B3" i="43" l="1"/>
  <c r="G3" i="43" s="1"/>
  <c r="B4" i="43"/>
  <c r="G4" i="43" s="1"/>
  <c r="B5" i="43"/>
  <c r="G5" i="43" s="1"/>
  <c r="B6" i="43"/>
  <c r="G6" i="43" s="1"/>
  <c r="B7" i="43"/>
  <c r="G7" i="43" s="1"/>
  <c r="B8" i="43"/>
  <c r="G8" i="43" s="1"/>
  <c r="B9" i="43"/>
  <c r="G9" i="43" s="1"/>
  <c r="B10" i="43"/>
  <c r="G10" i="43" s="1"/>
  <c r="B11" i="43"/>
  <c r="G11" i="43" s="1"/>
  <c r="B12" i="43"/>
  <c r="G12" i="43" s="1"/>
  <c r="B13" i="43"/>
  <c r="G13" i="43" s="1"/>
  <c r="B14" i="43"/>
  <c r="G14" i="43" s="1"/>
  <c r="B15" i="43"/>
  <c r="G15" i="43" s="1"/>
  <c r="B16" i="43"/>
  <c r="G16" i="43" s="1"/>
  <c r="B17" i="43"/>
  <c r="G17" i="43" s="1"/>
  <c r="B18" i="43"/>
  <c r="G18" i="43" s="1"/>
  <c r="B19" i="43"/>
  <c r="G19" i="43" s="1"/>
  <c r="B20" i="43"/>
  <c r="G20" i="43" s="1"/>
  <c r="B21" i="43"/>
  <c r="G21" i="43" s="1"/>
  <c r="B22" i="43"/>
  <c r="G22" i="43" s="1"/>
  <c r="B23" i="43"/>
  <c r="G23" i="43" s="1"/>
  <c r="B24" i="43"/>
  <c r="G24" i="43" s="1"/>
  <c r="B25" i="43"/>
  <c r="G25" i="43" s="1"/>
  <c r="B26" i="43"/>
  <c r="G26" i="43" s="1"/>
  <c r="B27" i="43"/>
  <c r="G27" i="43" s="1"/>
  <c r="B28" i="43"/>
  <c r="G28" i="43" s="1"/>
  <c r="B29" i="43"/>
  <c r="G29" i="43" s="1"/>
  <c r="B2" i="43"/>
  <c r="G2" i="43" s="1"/>
  <c r="A3" i="43"/>
  <c r="A4" i="43"/>
  <c r="C4" i="43" s="1"/>
  <c r="A5" i="43"/>
  <c r="C5" i="43" s="1"/>
  <c r="A6" i="43"/>
  <c r="C6" i="43" s="1"/>
  <c r="A7" i="43"/>
  <c r="C7" i="43" s="1"/>
  <c r="A8" i="43"/>
  <c r="C8" i="43" s="1"/>
  <c r="A9" i="43"/>
  <c r="C9" i="43" s="1"/>
  <c r="A10" i="43"/>
  <c r="C10" i="43" s="1"/>
  <c r="A11" i="43"/>
  <c r="C11" i="43" s="1"/>
  <c r="A12" i="43"/>
  <c r="C12" i="43" s="1"/>
  <c r="A13" i="43"/>
  <c r="C13" i="43" s="1"/>
  <c r="A14" i="43"/>
  <c r="C14" i="43" s="1"/>
  <c r="A15" i="43"/>
  <c r="C15" i="43" s="1"/>
  <c r="A16" i="43"/>
  <c r="C16" i="43" s="1"/>
  <c r="A17" i="43"/>
  <c r="A18" i="43"/>
  <c r="C18" i="43" s="1"/>
  <c r="A19" i="43"/>
  <c r="C19" i="43" s="1"/>
  <c r="A20" i="43"/>
  <c r="C20" i="43" s="1"/>
  <c r="A21" i="43"/>
  <c r="C21" i="43" s="1"/>
  <c r="A22" i="43"/>
  <c r="C22" i="43" s="1"/>
  <c r="A23" i="43"/>
  <c r="C23" i="43" s="1"/>
  <c r="A24" i="43"/>
  <c r="C24" i="43" s="1"/>
  <c r="A25" i="43"/>
  <c r="C25" i="43" s="1"/>
  <c r="A26" i="43"/>
  <c r="C26" i="43" s="1"/>
  <c r="A27" i="43"/>
  <c r="A28" i="43"/>
  <c r="A29" i="43"/>
  <c r="A2" i="43"/>
  <c r="C2" i="43" s="1"/>
  <c r="D3" i="43"/>
  <c r="D4" i="43"/>
  <c r="D5" i="43"/>
  <c r="D6" i="43"/>
  <c r="D7" i="43"/>
  <c r="D8" i="43"/>
  <c r="D9" i="43"/>
  <c r="D10" i="43"/>
  <c r="D11" i="43"/>
  <c r="D12" i="43"/>
  <c r="D13" i="43"/>
  <c r="D14" i="43"/>
  <c r="D15" i="43"/>
  <c r="D16" i="43"/>
  <c r="D17" i="43"/>
  <c r="D18" i="43"/>
  <c r="D19" i="43"/>
  <c r="D20" i="43"/>
  <c r="D21" i="43"/>
  <c r="D22" i="43"/>
  <c r="D23" i="43"/>
  <c r="D24" i="43"/>
  <c r="D25" i="43"/>
  <c r="D26" i="43"/>
  <c r="D27" i="43"/>
  <c r="D28" i="43"/>
  <c r="D29" i="43"/>
  <c r="D2" i="43"/>
  <c r="C29" i="43" l="1"/>
  <c r="C28" i="43"/>
  <c r="C17" i="43"/>
  <c r="C27" i="43"/>
  <c r="C3" i="43"/>
  <c r="N21" i="42"/>
  <c r="M22" i="42" s="1"/>
  <c r="M29" i="34"/>
  <c r="M30" i="34"/>
  <c r="M31" i="34"/>
  <c r="M32" i="34"/>
  <c r="M33" i="34"/>
  <c r="M34" i="34"/>
  <c r="M35" i="34"/>
  <c r="M36" i="34"/>
  <c r="M37" i="34"/>
  <c r="M38" i="34"/>
  <c r="M39" i="34"/>
  <c r="M40" i="34"/>
  <c r="M41" i="34"/>
  <c r="M42" i="34"/>
  <c r="M43" i="34"/>
  <c r="M44" i="34"/>
  <c r="M45" i="34"/>
  <c r="M46" i="34"/>
  <c r="M47" i="34"/>
  <c r="M48" i="34"/>
  <c r="M49" i="34"/>
  <c r="M50" i="34"/>
  <c r="M51" i="34"/>
  <c r="M52" i="34"/>
  <c r="M53" i="34"/>
  <c r="M54" i="34"/>
  <c r="M55" i="34"/>
  <c r="M56" i="34"/>
  <c r="M28" i="34"/>
  <c r="A10" i="42"/>
  <c r="A9" i="42"/>
  <c r="A8" i="42"/>
  <c r="A7" i="42"/>
  <c r="A6" i="42"/>
  <c r="A5" i="42"/>
</calcChain>
</file>

<file path=xl/sharedStrings.xml><?xml version="1.0" encoding="utf-8"?>
<sst xmlns="http://schemas.openxmlformats.org/spreadsheetml/2006/main" count="4603" uniqueCount="245">
  <si>
    <t>India/States/UTs</t>
  </si>
  <si>
    <t>Survey</t>
  </si>
  <si>
    <t>Area</t>
  </si>
  <si>
    <t>Population and Household Profile - Population (female) age 6 years and above who ever attended school (%)</t>
  </si>
  <si>
    <t>Population and Household Profile - Population below age 15 years (%)</t>
  </si>
  <si>
    <t>Population and Household Profile - Sex ratio of the total population (females per 1000 males)</t>
  </si>
  <si>
    <t>Population and Household Profile - Sex ratio at birth for children born in the last five years (females per 1000 males)</t>
  </si>
  <si>
    <t>Population and Household Profile - Children under age 5 years whose birth was registered (%)</t>
  </si>
  <si>
    <t>Population and Household Profile - Households with electricity (%)</t>
  </si>
  <si>
    <t>Population and Household Profile - Households with an improved drinking-water source (%)</t>
  </si>
  <si>
    <t>Population and Household Profile - Households using improved sanitation facility (%)</t>
  </si>
  <si>
    <t>Population and Household Profile - Households using clean fuel for cooking (%)</t>
  </si>
  <si>
    <t>Population and Household Profile - Households using iodized salt (%)</t>
  </si>
  <si>
    <t>Population and Household Profile - Households with any usual member covered by a health scheme or health insurance (%)</t>
  </si>
  <si>
    <t>Characteristics of Adults (age 15-49) - Women who are literate (%)</t>
  </si>
  <si>
    <t>Characteristics of Adults (age 15-49) - Men who are literate (%)</t>
  </si>
  <si>
    <t>Characteristics of Adults (age 15-49) - Women with 10 or more years of schooling (%)</t>
  </si>
  <si>
    <t>Marriage and Fertility - Women age 20-24 years married before age 18 years (%)</t>
  </si>
  <si>
    <t>Marriage and Fertility - Men age 25-29 years married before age 21 years (%)</t>
  </si>
  <si>
    <t>Marriage and Fertility - Total fertility rate (children per woman)</t>
  </si>
  <si>
    <t>Marriage and Fertility - Women age 15-19 years who were already mothers or pregnant at the time of the survey (%)</t>
  </si>
  <si>
    <t>Infant and Child Mortality Rates (per 1000 live births) - Infant mortality rate (IMR)</t>
  </si>
  <si>
    <t>Infant and Child Mortality Rates (per 1000 live births) - Under-five mortality rate (U5MR)</t>
  </si>
  <si>
    <t>Current Use of Family Planning Methods (currently married women age 15-49 years) - Any method (%)</t>
  </si>
  <si>
    <t>Current Use of Family Planning Methods (currently married women age 15-49 years) - Any modern method (%)</t>
  </si>
  <si>
    <t>Current Use of Family Planning Methods (currently married women age 15-49 years) - Female sterilization (%)</t>
  </si>
  <si>
    <t>Current Use of Family Planning Methods (currently married women age 15-49 years) - Male sterilization (%)</t>
  </si>
  <si>
    <t>Current Use of Family Planning Methods (currently married women age 15-49 years) - IUD/PPIUD (%)</t>
  </si>
  <si>
    <t>Current Use of Family Planning Methods (currently married women age 15-49 years) - Pill (%)</t>
  </si>
  <si>
    <t>Current Use of Family Planning Methods (currently married women age 15-49 years) - Condom (%)</t>
  </si>
  <si>
    <t>Unmet Need for Family Planning (currently married women age 15-49 years)5 - Total unmet need (%)</t>
  </si>
  <si>
    <t>Unmet Need for Family Planning (currently married women age 15-49 years)5 - Unmet need for spacing (%)</t>
  </si>
  <si>
    <t>Quality of Family Planning Services - Health worker ever talked to female non-users about family planning (%)</t>
  </si>
  <si>
    <t>Quality of Family Planning Services - Current users ever told about side effects of current method (%)</t>
  </si>
  <si>
    <t>Maternity Care (for last birth in the 5 years before the survey) - Mothers who had antenatal check-up in the first trimester (%)</t>
  </si>
  <si>
    <t>Maternity Care (for last birth in the 5 years before the survey) - Mothers who had at least 4 antenatal care visits (%)</t>
  </si>
  <si>
    <t>Maternity Care (for last birth in the 5 years before the survey) - Mothers whose last birth was protected against neonatal tetanus (%)</t>
  </si>
  <si>
    <t>Maternity Care (for last birth in the 5 years before the survey) - Mothers who consumed iron folic acid for 100 days or more when they were pregnant (%)</t>
  </si>
  <si>
    <t>Maternity Care (for last birth in the 5 years before the survey) - Mothers who had full antenatal care (%)</t>
  </si>
  <si>
    <t>Maternity Care (for last birth in the 5 years before the survey) - Registered pregnancies for which the mother received Mother and Child Protection (MCP) card (%)</t>
  </si>
  <si>
    <t>Maternity Care (for last birth in the 5 years before the survey) - Mothers who received postnatal care from a doctor/nurse/LHV/ANM/midwife/other health personnel within 2 days of delivery (%)</t>
  </si>
  <si>
    <t>Maternity Care (for last birth in the 5 years before the survey) - Mothers who received financial assistance under Janani Suraksha Yojana (JSY) for births delivered in an institution (%)</t>
  </si>
  <si>
    <t>Maternity Care (for last birth in the 5 years before the survey) - Average out of pocket expenditure per delivery in public health facility (Rs.)</t>
  </si>
  <si>
    <t>Maternity Care (for last birth in the 5 years before the survey) - Children born at home who were taken to a health facility for check-up within 24 hours of birth (%)</t>
  </si>
  <si>
    <t>Maternity Care (for last birth in the 5 years before the survey) - Children who received a health check after birth from a doctor/nurse/LHV/ANM/ midwife/other health personnel within 2 days of birth (%)</t>
  </si>
  <si>
    <t>Delivery Care (for births in the 5 years before the survey) - Institutional births (%)</t>
  </si>
  <si>
    <t>Delivery Care (for births in the 5 years before the survey) - Institutional births in public facility (%)</t>
  </si>
  <si>
    <t>Delivery Care (for births in the 5 years before the survey) - Home delivery conducted by skilled health personnel (out of total deliveries) (%)</t>
  </si>
  <si>
    <t>Delivery Care (for births in the 5 years before the survey) - Births assisted by a doctor/nurse/LHV/ANM/other health personnel (%)</t>
  </si>
  <si>
    <t>Delivery Care (for births in the 5 years before the survey) - Births delivered by caesarean section (%)</t>
  </si>
  <si>
    <t>Delivery Care (for births in the 5 years before the survey) - Births in a private health facility delivered by caesarean section (%)</t>
  </si>
  <si>
    <t>Delivery Care (for births in the 5 years before the survey) - Births in a public health facility delivered by caesarean section (%)</t>
  </si>
  <si>
    <t>Child Immunizations and Vitamin A Supplementation - Children age 12-23 months fully immunized (BCG; measles; and 3 doses each of polio and DPT) (%)</t>
  </si>
  <si>
    <t>Child Immunizations and Vitamin A Supplementation - Children age 12-23 months who have received BCG (%)</t>
  </si>
  <si>
    <t>Child Immunizations and Vitamin A Supplementation - Children age 12-23 months who have received 3 doses of polio vaccine (%)</t>
  </si>
  <si>
    <t>Child Immunizations and Vitamin A Supplementation - Children age 12-23 months who have received 3 doses of DPT vaccine (%)</t>
  </si>
  <si>
    <t>Child Immunizations and Vitamin A Supplementation - Children age 12-23 months who have received measles vaccine (%)</t>
  </si>
  <si>
    <t>Child Immunizations and Vitamin A Supplementation - Children age 12-23 months who have received 3 doses of Hepatitis B vaccine (%)</t>
  </si>
  <si>
    <t>Child Immunizations and Vitamin A Supplementation - Children age 9-59 months who received a vitamin A dose in last 6 months (%)</t>
  </si>
  <si>
    <t>Child Immunizations and Vitamin A Supplementation - Children age 12-23 months who received most of the vaccinations in public health facility (%)</t>
  </si>
  <si>
    <t>Child Immunizations and Vitamin A Supplementation - Children age 12-23 months who received most of the vaccinations in private health facility (%)</t>
  </si>
  <si>
    <t>Treatment of Childhood Diseases (children under age 5 years) - Prevalence of diarrhoea (reported) in the last 2 weeks preceding the survey (%)</t>
  </si>
  <si>
    <t>Treatment of Childhood Diseases (children under age 5 years) - Children with diarrhoea in the last 2 weeks who received oral rehydration salts (ORS) (%)</t>
  </si>
  <si>
    <t>Treatment of Childhood Diseases (children under age 5 years) - Children with diarrhoea in the last 2 weeks who received zinc (%)</t>
  </si>
  <si>
    <t>Treatment of Childhood Diseases (children under age 5 years) - Children with diarrhoea in the last 2 weeks taken to a health facility (%)</t>
  </si>
  <si>
    <t>Treatment of Childhood Diseases (children under age 5 years) - Prevalence of symptoms of acute respiratory infection (ARI) in the last 2 weeks preceding the survey (%)</t>
  </si>
  <si>
    <t>Treatment of Childhood Diseases (children under age 5 years) - Children with fever or symptoms of ARI in the last 2 weeks preceding the survey taken to a health facility (%)</t>
  </si>
  <si>
    <t>Child Feeding Practices and Nutritional Status of Children - Children under age 3 years breastfed within one hour of birth (%)</t>
  </si>
  <si>
    <t>Child Feeding Practices and Nutritional Status of Children - Children under age 6 months exclusively breastfed (%)</t>
  </si>
  <si>
    <t>Child Feeding Practices and Nutritional Status of Children - Children age 6-8 months receiving solid or semi-solid food and breastmilk (%)</t>
  </si>
  <si>
    <t>Child Feeding Practices and Nutritional Status of Children - Breastfeeding children age 6-23 months receiving an adequate diet (%</t>
  </si>
  <si>
    <t>Child Feeding Practices and Nutritional Status of Children - Non-breastfeeding children age 6-23 months receiving an adequate diet (%</t>
  </si>
  <si>
    <t>Child Feeding Practices and Nutritional Status of Children - Total children age 6-23 months receiving an adequate diet (%</t>
  </si>
  <si>
    <t>Child Feeding Practices and Nutritional Status of Children - Children under 5 years who are stunted (height-for-age) (%)</t>
  </si>
  <si>
    <t>Child Feeding Practices and Nutritional Status of Children - Children under 5 years who are wasted (weight-for-height) (%)</t>
  </si>
  <si>
    <t>Child Feeding Practices and Nutritional Status of Children - Children under 5 years who are severely wasted (weight-for-height) (%)</t>
  </si>
  <si>
    <t>Child Feeding Practices and Nutritional Status of Children - Children under 5 years who are underweight (weight-for-age) (%)</t>
  </si>
  <si>
    <t>Nutritional Status of Adults (age 15-49 years) - Women whose Body Mass Index (BMI) is below normal (BMI &lt; 18.5 kg/m2) (%)</t>
  </si>
  <si>
    <t>Nutritional Status of Adults (age 15-49 years) - Men whose Body Mass Index (BMI) is below normal (BMI &lt; 18.5 kg/m2) (%)</t>
  </si>
  <si>
    <t>Nutritional Status of Adults (age 15-49 years) - Women who are overweight or obese (BMI &gt;= 25.0 kg/m2) (%)</t>
  </si>
  <si>
    <t>Nutritional Status of Adults (age 15-49 years) - Men who are overweight or obese (BMI &gt;= 25.0 kg/m2) (%)</t>
  </si>
  <si>
    <t>Anaemia among Children and Adults15 - Children age 6-59 months who are anaemic (&lt;11.0 g/dl) (%)</t>
  </si>
  <si>
    <t>Anaemia among Children and Adults15 - Non-pregnant women age 15-49 years who are anaemic (&lt;12.0 g/dl) (%)</t>
  </si>
  <si>
    <t>Anaemia among Children and Adults15 - Pregnant women age 15-49 years who are anaemic (&lt;11.0 g/dl) (%)</t>
  </si>
  <si>
    <t>Anaemia among Children and Adults15 - All women age 15-49 years who are anaemic (%)</t>
  </si>
  <si>
    <t>Anaemia among Children and Adults15 - Men age 15-49 years who are anaemic (&lt;13.0 g/dl) (%)</t>
  </si>
  <si>
    <t>Women - Blood sugar level - high (&gt;140 mg/dl) (%)</t>
  </si>
  <si>
    <t>Women - Blood sugar level - very high (&gt;160 mg/dl) (%)</t>
  </si>
  <si>
    <t>Men - Blood sugar level - high (&gt;140 mg/dl) (%)</t>
  </si>
  <si>
    <t>Men - Blood sugar level - very high (&gt;160 mg/dl) (%)</t>
  </si>
  <si>
    <t>Women - Slightly above normal (Systolic 140-159 mm of Hg and/or Diastolic 90-99 mm of Hg) (%)</t>
  </si>
  <si>
    <t>Women - Moderately high (Systolic 160-179 mm of Hg and/or Diastolic 100-109 mm of Hg) (%)</t>
  </si>
  <si>
    <t>Women - Very high (Systolic &gt;= 180 mm of Hg and/or Diastolic &gt;= 110 mm of Hg) (%)</t>
  </si>
  <si>
    <t>Men - Slightly above normal (Systolic 140-159 mm of Hg and/or Diastolic 90-99 mm of Hg) (%)</t>
  </si>
  <si>
    <t>Men - Moderately high (Systolic 160-179 mm of Hg and/or Diastolic 100-109 mm of Hg) (%)</t>
  </si>
  <si>
    <t>Men - Very high (Systolic &gt;= 180 mm of Hg and/or Diastolic &gt;= 110 mm of Hg) (%)</t>
  </si>
  <si>
    <t>Women Age 15-49 Years Who Have Ever Undergone Examinations of: - Cervix (%)</t>
  </si>
  <si>
    <t>Women Age 15-49 Years Who Have Ever Undergone Examinations of: - Breast (%)</t>
  </si>
  <si>
    <t>Women Age 15-49 Years Who Have Ever Undergone Examinations of: - Oral cavity (%)</t>
  </si>
  <si>
    <t>Knowledge of HIV/AIDS among Adults (age 15-49 years) - Women who have comprehensive knowledge of HIV/AIDS (%)</t>
  </si>
  <si>
    <t>Knowledge of HIV/AIDS among Adults (age 15-49 years) - Men who have comprehensive knowledge of HIV/AIDS (%)</t>
  </si>
  <si>
    <t>Knowledge of HIV/AIDS among Adults (age 15-49 years) - Women who know that consistent condom use can reduce the chances of getting HIV/AIDS (%)</t>
  </si>
  <si>
    <t>Knowledge of HIV/AIDS among Adults (age 15-49 years) - Men who know that consistent condom use can reduce the chances of getting HIV/AIDS (%)</t>
  </si>
  <si>
    <t>Women's Empowerment and Gender Based Violence (age 15-49 years) - Currently married women who usually participate in household decisions (%)</t>
  </si>
  <si>
    <t>Women's Empowerment and Gender Based Violence (age 15-49 years) - Women who worked in the last 12 months who were paid in cash (%)</t>
  </si>
  <si>
    <t>Women's Empowerment and Gender Based Violence (age 15-49 years) - Ever-married women who have ever experienced spousal violence (%)</t>
  </si>
  <si>
    <t>Women's Empowerment and Gender Based Violence (age 15-49 years) - Ever-married women who have experienced violence during any pregnancy (%)</t>
  </si>
  <si>
    <t>Women's Empowerment and Gender Based Violence (age 15-49 years) - Women owning a house and/or land (alone or jointly with others) (%)</t>
  </si>
  <si>
    <t>Women's Empowerment and Gender Based Violence (age 15-49 years) - Women having a bank or savings account that they themselves use (%)</t>
  </si>
  <si>
    <t>Women's Empowerment and Gender Based Violence (age 15-49 years) - Women having a mobile phone that they themselves use (%)</t>
  </si>
  <si>
    <t>Women's Empowerment and Gender Based Violence (age 15-49 years) - Women age 15-24 years who use hygienic methods of protection during their menstrual period (%)</t>
  </si>
  <si>
    <t>Tobacco Use and Alcohol Consumption among Adults (age 15-49 years) - Women who use any kind of tobacco (%)</t>
  </si>
  <si>
    <t>Tobacco Use and Alcohol Consumption among Adults (age 15-49 years) - Men who use any kind of tobacco (%)</t>
  </si>
  <si>
    <t>Tobacco Use and Alcohol Consumption among Adults (age 15-49 years) - Women who consume alcohol (%)</t>
  </si>
  <si>
    <t>Tobacco Use and Alcohol Consumption among Adults (age 15-49 years) - Men who consume alcohol (%)</t>
  </si>
  <si>
    <t>Tobacco Use and Alcohol Consumption among Adults (age 15-49 years) - Women who tried to stop smoking or using tobacco in any other form during the past 12 months (%)</t>
  </si>
  <si>
    <t>Tobacco Use and Alcohol Consumption among Adults (age 15-49 years) - Men who tried to stop smoking or using tobacco in any other form (during the past 12 months) %</t>
  </si>
  <si>
    <t>India</t>
  </si>
  <si>
    <t>NFHS-4</t>
  </si>
  <si>
    <t>Total</t>
  </si>
  <si>
    <t>NA</t>
  </si>
  <si>
    <t>Rural</t>
  </si>
  <si>
    <t>Urban</t>
  </si>
  <si>
    <t>NFHS-3</t>
  </si>
  <si>
    <t>Andhra Pradesh</t>
  </si>
  <si>
    <t>Assam</t>
  </si>
  <si>
    <t>Bihar</t>
  </si>
  <si>
    <t>Chattisgarh</t>
  </si>
  <si>
    <t>Gujarat</t>
  </si>
  <si>
    <t>Haryana</t>
  </si>
  <si>
    <t>Jharkhand</t>
  </si>
  <si>
    <t>Karnataka</t>
  </si>
  <si>
    <t>Kerala</t>
  </si>
  <si>
    <t>Madhya Pradesh</t>
  </si>
  <si>
    <t>Maharashtra</t>
  </si>
  <si>
    <t>Odisha</t>
  </si>
  <si>
    <t>Punjab</t>
  </si>
  <si>
    <t>Rajasthan</t>
  </si>
  <si>
    <t>Tamil Nadu</t>
  </si>
  <si>
    <t>Telangana</t>
  </si>
  <si>
    <t>Uttar Pradesh</t>
  </si>
  <si>
    <t>West Bengal</t>
  </si>
  <si>
    <t>Arunachal Pradesh</t>
  </si>
  <si>
    <t>Delhi</t>
  </si>
  <si>
    <t>Goa</t>
  </si>
  <si>
    <t>Himachal Pradesh</t>
  </si>
  <si>
    <t>Jammu &amp; Kashmir</t>
  </si>
  <si>
    <t>Manipur</t>
  </si>
  <si>
    <t>Meghalaya</t>
  </si>
  <si>
    <t>Mizoram</t>
  </si>
  <si>
    <t>Nagaland</t>
  </si>
  <si>
    <t>Sikkim</t>
  </si>
  <si>
    <t>Tripura</t>
  </si>
  <si>
    <t>Uttarakhand</t>
  </si>
  <si>
    <t>Andaman and Nicobar Islands</t>
  </si>
  <si>
    <t>Chandigarh</t>
  </si>
  <si>
    <t>Dadra and Nagar Haveli</t>
  </si>
  <si>
    <t>Daman and Diu</t>
  </si>
  <si>
    <t>Lakshadweep</t>
  </si>
  <si>
    <t>Puducherry</t>
  </si>
  <si>
    <t>SUMMARY OUTPUT</t>
  </si>
  <si>
    <t>Regression Statistics</t>
  </si>
  <si>
    <t>Multiple R</t>
  </si>
  <si>
    <t>R Square</t>
  </si>
  <si>
    <t>Adjusted R Square</t>
  </si>
  <si>
    <t>Standard Error</t>
  </si>
  <si>
    <t>Observations</t>
  </si>
  <si>
    <t>ANOVA</t>
  </si>
  <si>
    <t>Regression</t>
  </si>
  <si>
    <t>Residual</t>
  </si>
  <si>
    <t>Intercept</t>
  </si>
  <si>
    <t>df</t>
  </si>
  <si>
    <t>SS</t>
  </si>
  <si>
    <t>MS</t>
  </si>
  <si>
    <t>F</t>
  </si>
  <si>
    <t>Significance F</t>
  </si>
  <si>
    <t>Coefficients</t>
  </si>
  <si>
    <t>t Stat</t>
  </si>
  <si>
    <t>P-value</t>
  </si>
  <si>
    <t>Lower 95%</t>
  </si>
  <si>
    <t>Upper 95%</t>
  </si>
  <si>
    <t>Lower 95.0%</t>
  </si>
  <si>
    <t>Upper 95.0%</t>
  </si>
  <si>
    <t>RESIDUAL OUTPUT</t>
  </si>
  <si>
    <t>Observation</t>
  </si>
  <si>
    <t>Predicted Infant and Child Mortality Rates (per 1000 live births) - Infant mortality rate (IMR)</t>
  </si>
  <si>
    <t>Residuals</t>
  </si>
  <si>
    <t>Standard Residuals</t>
  </si>
  <si>
    <t>PROBABILITY OUTPUT</t>
  </si>
  <si>
    <t>Percentile</t>
  </si>
  <si>
    <t>Predicted Maternity Care (for last birth in the 5 years before the survey) - Mothers who had antenatal check-up in the first trimester (%)</t>
  </si>
  <si>
    <t>MULTI COLLINEARITY</t>
  </si>
  <si>
    <t>CORRELATION</t>
  </si>
  <si>
    <t>MOB,JSY</t>
  </si>
  <si>
    <t>OOPE,IB</t>
  </si>
  <si>
    <t>IB,JSY</t>
  </si>
  <si>
    <t>JSY,OOPE</t>
  </si>
  <si>
    <t>VERDICT: FREE</t>
  </si>
  <si>
    <t>SQUARED RESIDUAL</t>
  </si>
  <si>
    <t>HETEROSCEDASTICITY</t>
  </si>
  <si>
    <t>BRUESCH PAGAN TEST</t>
  </si>
  <si>
    <t>MOB</t>
  </si>
  <si>
    <t>OOPE</t>
  </si>
  <si>
    <t>IB</t>
  </si>
  <si>
    <t>JSY</t>
  </si>
  <si>
    <t>Predicted SQUARED RESIDUAL</t>
  </si>
  <si>
    <r>
      <t>X</t>
    </r>
    <r>
      <rPr>
        <vertAlign val="superscript"/>
        <sz val="11"/>
        <color theme="1"/>
        <rFont val="Calibri"/>
        <family val="2"/>
        <scheme val="minor"/>
      </rPr>
      <t>2</t>
    </r>
    <r>
      <rPr>
        <sz val="11"/>
        <color theme="1"/>
        <rFont val="Calibri"/>
        <family val="2"/>
        <scheme val="minor"/>
      </rPr>
      <t>=</t>
    </r>
  </si>
  <si>
    <t>SQUARED RESIDUAL(BRUESCH-PAGAN TEST)</t>
  </si>
  <si>
    <t>imr</t>
  </si>
  <si>
    <t>state</t>
  </si>
  <si>
    <t>doc</t>
  </si>
  <si>
    <t>population</t>
  </si>
  <si>
    <t>per cap doc</t>
  </si>
  <si>
    <t>Chhattisgarh</t>
  </si>
  <si>
    <t>X Variable 1</t>
  </si>
  <si>
    <t>B</t>
  </si>
  <si>
    <t>C</t>
  </si>
  <si>
    <t>A</t>
  </si>
  <si>
    <t>CLUSTER</t>
  </si>
  <si>
    <t>24-39</t>
  </si>
  <si>
    <t>40-</t>
  </si>
  <si>
    <t>0-23</t>
  </si>
  <si>
    <t>CENTER</t>
  </si>
  <si>
    <t>D</t>
  </si>
  <si>
    <t>AVG 1</t>
  </si>
  <si>
    <t>ITER 1</t>
  </si>
  <si>
    <t>ITERATION COMPLETE</t>
  </si>
  <si>
    <t>FRONT RUNNER</t>
  </si>
  <si>
    <t>PERFORMER</t>
  </si>
  <si>
    <t>ACHIEVER</t>
  </si>
  <si>
    <t>FRONTRUNNER</t>
  </si>
  <si>
    <t>ASPIRANT</t>
  </si>
  <si>
    <t>X Variable 2</t>
  </si>
  <si>
    <t>X Variable 3</t>
  </si>
  <si>
    <t>Predicted Y</t>
  </si>
  <si>
    <t>Std Mob%</t>
  </si>
  <si>
    <t>OOPE Std</t>
  </si>
  <si>
    <t>IB% Std</t>
  </si>
  <si>
    <t>FA JSY Std</t>
  </si>
  <si>
    <t>IMR Std</t>
  </si>
  <si>
    <t>Predicted IMR Std</t>
  </si>
  <si>
    <t>% MOB,OOPE</t>
  </si>
  <si>
    <t>%MOB,% IB</t>
  </si>
  <si>
    <t>ib vs imr</t>
  </si>
  <si>
    <t>oope vs imr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</si>
</sst>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
  </numFmts>
  <fonts count="21" x14ac:knownFonts="1">
    <font>
      <sz val="11"/>
      <color theme="1"/>
      <name val="Calibri"/>
      <family val="2"/>
      <charset val="1"/>
      <scheme val="minor"/>
    </font>
    <font>
      <sz val="11"/>
      <color theme="1"/>
      <name val="Calibri"/>
      <family val="2"/>
      <charset val="1"/>
      <scheme val="minor"/>
    </font>
    <font>
      <b/>
      <sz val="18"/>
      <color theme="3"/>
      <name val="Cambria"/>
      <family val="2"/>
      <charset val="1"/>
      <scheme val="major"/>
    </font>
    <font>
      <b/>
      <sz val="15"/>
      <color theme="3"/>
      <name val="Calibri"/>
      <family val="2"/>
      <charset val="1"/>
      <scheme val="minor"/>
    </font>
    <font>
      <b/>
      <sz val="13"/>
      <color theme="3"/>
      <name val="Calibri"/>
      <family val="2"/>
      <charset val="1"/>
      <scheme val="minor"/>
    </font>
    <font>
      <b/>
      <sz val="11"/>
      <color theme="3"/>
      <name val="Calibri"/>
      <family val="2"/>
      <charset val="1"/>
      <scheme val="minor"/>
    </font>
    <font>
      <sz val="11"/>
      <color rgb="FF006100"/>
      <name val="Calibri"/>
      <family val="2"/>
      <charset val="1"/>
      <scheme val="minor"/>
    </font>
    <font>
      <sz val="11"/>
      <color rgb="FF9C0006"/>
      <name val="Calibri"/>
      <family val="2"/>
      <charset val="1"/>
      <scheme val="minor"/>
    </font>
    <font>
      <sz val="11"/>
      <color rgb="FF9C6500"/>
      <name val="Calibri"/>
      <family val="2"/>
      <charset val="1"/>
      <scheme val="minor"/>
    </font>
    <font>
      <sz val="11"/>
      <color rgb="FF3F3F76"/>
      <name val="Calibri"/>
      <family val="2"/>
      <charset val="1"/>
      <scheme val="minor"/>
    </font>
    <font>
      <b/>
      <sz val="11"/>
      <color rgb="FF3F3F3F"/>
      <name val="Calibri"/>
      <family val="2"/>
      <charset val="1"/>
      <scheme val="minor"/>
    </font>
    <font>
      <b/>
      <sz val="11"/>
      <color rgb="FFFA7D00"/>
      <name val="Calibri"/>
      <family val="2"/>
      <charset val="1"/>
      <scheme val="minor"/>
    </font>
    <font>
      <sz val="11"/>
      <color rgb="FFFA7D00"/>
      <name val="Calibri"/>
      <family val="2"/>
      <charset val="1"/>
      <scheme val="minor"/>
    </font>
    <font>
      <b/>
      <sz val="11"/>
      <color theme="0"/>
      <name val="Calibri"/>
      <family val="2"/>
      <charset val="1"/>
      <scheme val="minor"/>
    </font>
    <font>
      <sz val="11"/>
      <color rgb="FFFF0000"/>
      <name val="Calibri"/>
      <family val="2"/>
      <charset val="1"/>
      <scheme val="minor"/>
    </font>
    <font>
      <i/>
      <sz val="11"/>
      <color rgb="FF7F7F7F"/>
      <name val="Calibri"/>
      <family val="2"/>
      <charset val="1"/>
      <scheme val="minor"/>
    </font>
    <font>
      <b/>
      <sz val="11"/>
      <color theme="1"/>
      <name val="Calibri"/>
      <family val="2"/>
      <charset val="1"/>
      <scheme val="minor"/>
    </font>
    <font>
      <sz val="11"/>
      <color theme="0"/>
      <name val="Calibri"/>
      <family val="2"/>
      <charset val="1"/>
      <scheme val="minor"/>
    </font>
    <font>
      <i/>
      <sz val="11"/>
      <color theme="1"/>
      <name val="Calibri"/>
      <family val="2"/>
      <charset val="1"/>
      <scheme val="minor"/>
    </font>
    <font>
      <vertAlign val="superscript"/>
      <sz val="11"/>
      <color theme="1"/>
      <name val="Calibri"/>
      <family val="2"/>
      <scheme val="minor"/>
    </font>
    <font>
      <sz val="11"/>
      <color theme="1"/>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00"/>
        <bgColor indexed="64"/>
      </patternFill>
    </fill>
    <fill>
      <patternFill patternType="solid">
        <fgColor rgb="FF00B050"/>
        <bgColor indexed="64"/>
      </patternFill>
    </fill>
    <fill>
      <patternFill patternType="solid">
        <fgColor rgb="FFFFC000"/>
        <bgColor indexed="64"/>
      </patternFill>
    </fill>
    <fill>
      <patternFill patternType="solid">
        <fgColor rgb="FF0070C0"/>
        <bgColor indexed="64"/>
      </patternFill>
    </fill>
    <fill>
      <patternFill patternType="solid">
        <fgColor rgb="FFC00000"/>
        <bgColor indexed="64"/>
      </patternFill>
    </fill>
    <fill>
      <patternFill patternType="solid">
        <fgColor theme="0"/>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1">
    <xf numFmtId="0" fontId="0" fillId="0" borderId="0" xfId="0"/>
    <xf numFmtId="0" fontId="0" fillId="33" borderId="0" xfId="0" applyFill="1" applyAlignment="1">
      <alignment wrapText="1"/>
    </xf>
    <xf numFmtId="0" fontId="0" fillId="34" borderId="0" xfId="0" applyFill="1" applyAlignment="1">
      <alignment wrapText="1"/>
    </xf>
    <xf numFmtId="0" fontId="0" fillId="36" borderId="0" xfId="0" applyFill="1" applyAlignment="1">
      <alignment wrapText="1"/>
    </xf>
    <xf numFmtId="0" fontId="0" fillId="33" borderId="0" xfId="0" applyFill="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0" fontId="18" fillId="0" borderId="11" xfId="0" applyFont="1" applyFill="1" applyBorder="1" applyAlignment="1">
      <alignment horizontal="centerContinuous"/>
    </xf>
    <xf numFmtId="0" fontId="0" fillId="36" borderId="0" xfId="0" applyFill="1"/>
    <xf numFmtId="0" fontId="0" fillId="35" borderId="0" xfId="0" applyFill="1"/>
    <xf numFmtId="0" fontId="0" fillId="37" borderId="0" xfId="0" applyFill="1" applyAlignment="1">
      <alignment wrapText="1"/>
    </xf>
    <xf numFmtId="0" fontId="0" fillId="37" borderId="0" xfId="0" applyFill="1"/>
    <xf numFmtId="0" fontId="0" fillId="38" borderId="12" xfId="0" applyFill="1" applyBorder="1" applyAlignment="1">
      <alignment wrapText="1"/>
    </xf>
    <xf numFmtId="0" fontId="0" fillId="38" borderId="12" xfId="0" applyFill="1" applyBorder="1"/>
    <xf numFmtId="0" fontId="0" fillId="0" borderId="12" xfId="0" applyBorder="1"/>
    <xf numFmtId="2" fontId="0" fillId="0" borderId="0" xfId="0" applyNumberFormat="1"/>
    <xf numFmtId="164" fontId="0" fillId="0" borderId="0" xfId="0" applyNumberFormat="1"/>
    <xf numFmtId="0" fontId="0" fillId="38" borderId="0" xfId="0" applyFill="1" applyBorder="1" applyAlignment="1">
      <alignment wrapText="1"/>
    </xf>
    <xf numFmtId="0" fontId="0" fillId="33" borderId="0" xfId="0" applyFill="1" applyBorder="1"/>
    <xf numFmtId="0" fontId="0" fillId="0" borderId="0" xfId="0" applyBorder="1"/>
    <xf numFmtId="0" fontId="0" fillId="0" borderId="13" xfId="0" applyBorder="1"/>
    <xf numFmtId="0" fontId="0" fillId="0" borderId="15" xfId="0" applyBorder="1"/>
    <xf numFmtId="0" fontId="0" fillId="0" borderId="17" xfId="0" applyBorder="1"/>
    <xf numFmtId="0" fontId="0" fillId="38" borderId="0" xfId="0" applyFill="1" applyBorder="1"/>
    <xf numFmtId="0" fontId="0" fillId="0" borderId="14" xfId="0" applyBorder="1"/>
    <xf numFmtId="0" fontId="0" fillId="0" borderId="16" xfId="0" applyBorder="1"/>
    <xf numFmtId="0" fontId="18" fillId="0" borderId="20" xfId="0" applyFont="1" applyFill="1" applyBorder="1" applyAlignment="1">
      <alignment horizontal="centerContinuous"/>
    </xf>
    <xf numFmtId="0" fontId="0" fillId="0" borderId="16" xfId="0" applyFill="1" applyBorder="1" applyAlignment="1"/>
    <xf numFmtId="0" fontId="0" fillId="0" borderId="18" xfId="0" applyFill="1" applyBorder="1" applyAlignment="1"/>
    <xf numFmtId="0" fontId="18" fillId="0" borderId="20" xfId="0" applyFont="1" applyFill="1" applyBorder="1" applyAlignment="1">
      <alignment horizontal="center"/>
    </xf>
    <xf numFmtId="0" fontId="18" fillId="0" borderId="21" xfId="0" applyFont="1" applyFill="1" applyBorder="1" applyAlignment="1">
      <alignment horizontal="center"/>
    </xf>
    <xf numFmtId="0" fontId="0" fillId="0" borderId="17" xfId="0" applyFill="1" applyBorder="1" applyAlignment="1"/>
    <xf numFmtId="0" fontId="0" fillId="0" borderId="19" xfId="0" applyFill="1" applyBorder="1" applyAlignment="1"/>
    <xf numFmtId="0" fontId="0" fillId="39" borderId="12" xfId="0" applyFill="1" applyBorder="1"/>
    <xf numFmtId="0" fontId="0" fillId="39" borderId="12" xfId="0" applyFill="1" applyBorder="1" applyAlignment="1">
      <alignment wrapText="1"/>
    </xf>
    <xf numFmtId="0" fontId="0" fillId="0" borderId="10" xfId="0" applyFill="1" applyBorder="1" applyAlignment="1">
      <alignment wrapText="1"/>
    </xf>
    <xf numFmtId="0" fontId="0" fillId="0" borderId="10" xfId="0" applyFill="1" applyBorder="1" applyAlignment="1">
      <alignment horizontal="center" wrapText="1"/>
    </xf>
    <xf numFmtId="0" fontId="18" fillId="39" borderId="12" xfId="0" applyFont="1" applyFill="1" applyBorder="1" applyAlignment="1">
      <alignment horizontal="centerContinuous"/>
    </xf>
    <xf numFmtId="0" fontId="0" fillId="39" borderId="12" xfId="0" applyFill="1" applyBorder="1" applyAlignment="1"/>
    <xf numFmtId="0" fontId="18" fillId="39" borderId="12"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Characteristics of Adults (age 15-49) - Women who are literate (%) Line Fit  Plot</a:t>
            </a:r>
          </a:p>
        </c:rich>
      </c:tx>
      <c:layout/>
      <c:overlay val="0"/>
    </c:title>
    <c:autoTitleDeleted val="0"/>
    <c:plotArea>
      <c:layout/>
      <c:scatterChart>
        <c:scatterStyle val="lineMarker"/>
        <c:varyColors val="0"/>
        <c:ser>
          <c:idx val="0"/>
          <c:order val="0"/>
          <c:tx>
            <c:v>Infant and Child Mortality Rates (per 1000 live births) - Infant mortality rate (IMR)</c:v>
          </c:tx>
          <c:spPr>
            <a:ln w="28575">
              <a:noFill/>
            </a:ln>
          </c:spPr>
          <c:xVal>
            <c:numRef>
              <c:f>'NFHS 4 DATA RELEVANT INDICATOR'!$F$2:$F$30</c:f>
              <c:numCache>
                <c:formatCode>General</c:formatCode>
                <c:ptCount val="29"/>
                <c:pt idx="0">
                  <c:v>62.9</c:v>
                </c:pt>
                <c:pt idx="1">
                  <c:v>71.8</c:v>
                </c:pt>
                <c:pt idx="2">
                  <c:v>49.6</c:v>
                </c:pt>
                <c:pt idx="3">
                  <c:v>66.3</c:v>
                </c:pt>
                <c:pt idx="4">
                  <c:v>72.900000000000006</c:v>
                </c:pt>
                <c:pt idx="5">
                  <c:v>75.400000000000006</c:v>
                </c:pt>
                <c:pt idx="6">
                  <c:v>59</c:v>
                </c:pt>
                <c:pt idx="7">
                  <c:v>71.7</c:v>
                </c:pt>
                <c:pt idx="8">
                  <c:v>97.9</c:v>
                </c:pt>
                <c:pt idx="9">
                  <c:v>59.4</c:v>
                </c:pt>
                <c:pt idx="10">
                  <c:v>80.3</c:v>
                </c:pt>
                <c:pt idx="11">
                  <c:v>67.400000000000006</c:v>
                </c:pt>
                <c:pt idx="12">
                  <c:v>81.400000000000006</c:v>
                </c:pt>
                <c:pt idx="13">
                  <c:v>56.5</c:v>
                </c:pt>
                <c:pt idx="14">
                  <c:v>79.400000000000006</c:v>
                </c:pt>
                <c:pt idx="15">
                  <c:v>65.2</c:v>
                </c:pt>
                <c:pt idx="16">
                  <c:v>61</c:v>
                </c:pt>
                <c:pt idx="17">
                  <c:v>71</c:v>
                </c:pt>
                <c:pt idx="18">
                  <c:v>65.599999999999994</c:v>
                </c:pt>
                <c:pt idx="19">
                  <c:v>89</c:v>
                </c:pt>
                <c:pt idx="20">
                  <c:v>88.2</c:v>
                </c:pt>
                <c:pt idx="21">
                  <c:v>69</c:v>
                </c:pt>
                <c:pt idx="22">
                  <c:v>85</c:v>
                </c:pt>
                <c:pt idx="23">
                  <c:v>82.8</c:v>
                </c:pt>
                <c:pt idx="24">
                  <c:v>93.5</c:v>
                </c:pt>
                <c:pt idx="25">
                  <c:v>81</c:v>
                </c:pt>
                <c:pt idx="26">
                  <c:v>86.6</c:v>
                </c:pt>
                <c:pt idx="27">
                  <c:v>80.400000000000006</c:v>
                </c:pt>
                <c:pt idx="28">
                  <c:v>76.5</c:v>
                </c:pt>
              </c:numCache>
            </c:numRef>
          </c:xVal>
          <c:yVal>
            <c:numRef>
              <c:f>'NFHS 4 DATA RELEVANT INDICATOR'!$I$2:$I$30</c:f>
              <c:numCache>
                <c:formatCode>General</c:formatCode>
                <c:ptCount val="29"/>
                <c:pt idx="0">
                  <c:v>35</c:v>
                </c:pt>
                <c:pt idx="1">
                  <c:v>48</c:v>
                </c:pt>
                <c:pt idx="2">
                  <c:v>48</c:v>
                </c:pt>
                <c:pt idx="3">
                  <c:v>54</c:v>
                </c:pt>
                <c:pt idx="4">
                  <c:v>34</c:v>
                </c:pt>
                <c:pt idx="5">
                  <c:v>33</c:v>
                </c:pt>
                <c:pt idx="6">
                  <c:v>44</c:v>
                </c:pt>
                <c:pt idx="7">
                  <c:v>28</c:v>
                </c:pt>
                <c:pt idx="8">
                  <c:v>6</c:v>
                </c:pt>
                <c:pt idx="9">
                  <c:v>51</c:v>
                </c:pt>
                <c:pt idx="10">
                  <c:v>24</c:v>
                </c:pt>
                <c:pt idx="11">
                  <c:v>40</c:v>
                </c:pt>
                <c:pt idx="12">
                  <c:v>29</c:v>
                </c:pt>
                <c:pt idx="13">
                  <c:v>41</c:v>
                </c:pt>
                <c:pt idx="14">
                  <c:v>21</c:v>
                </c:pt>
                <c:pt idx="15">
                  <c:v>28</c:v>
                </c:pt>
                <c:pt idx="16">
                  <c:v>64</c:v>
                </c:pt>
                <c:pt idx="17">
                  <c:v>27</c:v>
                </c:pt>
                <c:pt idx="18">
                  <c:v>23</c:v>
                </c:pt>
                <c:pt idx="19">
                  <c:v>13</c:v>
                </c:pt>
                <c:pt idx="20">
                  <c:v>34</c:v>
                </c:pt>
                <c:pt idx="21">
                  <c:v>32</c:v>
                </c:pt>
                <c:pt idx="22">
                  <c:v>22</c:v>
                </c:pt>
                <c:pt idx="23">
                  <c:v>30</c:v>
                </c:pt>
                <c:pt idx="24">
                  <c:v>40</c:v>
                </c:pt>
                <c:pt idx="25">
                  <c:v>29</c:v>
                </c:pt>
                <c:pt idx="26">
                  <c:v>29</c:v>
                </c:pt>
                <c:pt idx="27">
                  <c:v>27</c:v>
                </c:pt>
                <c:pt idx="28">
                  <c:v>40</c:v>
                </c:pt>
              </c:numCache>
            </c:numRef>
          </c:yVal>
          <c:smooth val="0"/>
        </c:ser>
        <c:ser>
          <c:idx val="1"/>
          <c:order val="1"/>
          <c:tx>
            <c:v>Predicted Infant and Child Mortality Rates (per 1000 live births) - Infant mortality rate (IMR)</c:v>
          </c:tx>
          <c:spPr>
            <a:ln w="28575">
              <a:noFill/>
            </a:ln>
          </c:spPr>
          <c:xVal>
            <c:numRef>
              <c:f>'NFHS 4 DATA RELEVANT INDICATOR'!$F$2:$F$30</c:f>
              <c:numCache>
                <c:formatCode>General</c:formatCode>
                <c:ptCount val="29"/>
                <c:pt idx="0">
                  <c:v>62.9</c:v>
                </c:pt>
                <c:pt idx="1">
                  <c:v>71.8</c:v>
                </c:pt>
                <c:pt idx="2">
                  <c:v>49.6</c:v>
                </c:pt>
                <c:pt idx="3">
                  <c:v>66.3</c:v>
                </c:pt>
                <c:pt idx="4">
                  <c:v>72.900000000000006</c:v>
                </c:pt>
                <c:pt idx="5">
                  <c:v>75.400000000000006</c:v>
                </c:pt>
                <c:pt idx="6">
                  <c:v>59</c:v>
                </c:pt>
                <c:pt idx="7">
                  <c:v>71.7</c:v>
                </c:pt>
                <c:pt idx="8">
                  <c:v>97.9</c:v>
                </c:pt>
                <c:pt idx="9">
                  <c:v>59.4</c:v>
                </c:pt>
                <c:pt idx="10">
                  <c:v>80.3</c:v>
                </c:pt>
                <c:pt idx="11">
                  <c:v>67.400000000000006</c:v>
                </c:pt>
                <c:pt idx="12">
                  <c:v>81.400000000000006</c:v>
                </c:pt>
                <c:pt idx="13">
                  <c:v>56.5</c:v>
                </c:pt>
                <c:pt idx="14">
                  <c:v>79.400000000000006</c:v>
                </c:pt>
                <c:pt idx="15">
                  <c:v>65.2</c:v>
                </c:pt>
                <c:pt idx="16">
                  <c:v>61</c:v>
                </c:pt>
                <c:pt idx="17">
                  <c:v>71</c:v>
                </c:pt>
                <c:pt idx="18">
                  <c:v>65.599999999999994</c:v>
                </c:pt>
                <c:pt idx="19">
                  <c:v>89</c:v>
                </c:pt>
                <c:pt idx="20">
                  <c:v>88.2</c:v>
                </c:pt>
                <c:pt idx="21">
                  <c:v>69</c:v>
                </c:pt>
                <c:pt idx="22">
                  <c:v>85</c:v>
                </c:pt>
                <c:pt idx="23">
                  <c:v>82.8</c:v>
                </c:pt>
                <c:pt idx="24">
                  <c:v>93.5</c:v>
                </c:pt>
                <c:pt idx="25">
                  <c:v>81</c:v>
                </c:pt>
                <c:pt idx="26">
                  <c:v>86.6</c:v>
                </c:pt>
                <c:pt idx="27">
                  <c:v>80.400000000000006</c:v>
                </c:pt>
                <c:pt idx="28">
                  <c:v>76.5</c:v>
                </c:pt>
              </c:numCache>
            </c:numRef>
          </c:xVal>
          <c:yVal>
            <c:numRef>
              <c:f>'Female Literacy vs IMR'!$B$25:$B$53</c:f>
              <c:numCache>
                <c:formatCode>General</c:formatCode>
                <c:ptCount val="29"/>
                <c:pt idx="0">
                  <c:v>41.120133030672456</c:v>
                </c:pt>
                <c:pt idx="1">
                  <c:v>35.092525047980075</c:v>
                </c:pt>
                <c:pt idx="2">
                  <c:v>50.12768203851612</c:v>
                </c:pt>
                <c:pt idx="3">
                  <c:v>38.817451329419185</c:v>
                </c:pt>
                <c:pt idx="4">
                  <c:v>34.347539791692249</c:v>
                </c:pt>
                <c:pt idx="5">
                  <c:v>32.654391481947194</c:v>
                </c:pt>
                <c:pt idx="6">
                  <c:v>43.761444393874733</c:v>
                </c:pt>
                <c:pt idx="7">
                  <c:v>35.160250980369874</c:v>
                </c:pt>
                <c:pt idx="8">
                  <c:v>17.416056694241746</c:v>
                </c:pt>
                <c:pt idx="9">
                  <c:v>43.490540664315525</c:v>
                </c:pt>
                <c:pt idx="10">
                  <c:v>29.335820794846903</c:v>
                </c:pt>
                <c:pt idx="11">
                  <c:v>38.072466073131359</c:v>
                </c:pt>
                <c:pt idx="12">
                  <c:v>28.590835538559077</c:v>
                </c:pt>
                <c:pt idx="13">
                  <c:v>45.454592703619781</c:v>
                </c:pt>
                <c:pt idx="14">
                  <c:v>29.945354186355111</c:v>
                </c:pt>
                <c:pt idx="15">
                  <c:v>39.562436585707005</c:v>
                </c:pt>
                <c:pt idx="16">
                  <c:v>42.406925746078691</c:v>
                </c:pt>
                <c:pt idx="17">
                  <c:v>35.634332507098485</c:v>
                </c:pt>
                <c:pt idx="18">
                  <c:v>39.291532856147803</c:v>
                </c:pt>
                <c:pt idx="19">
                  <c:v>23.443664676934127</c:v>
                </c:pt>
                <c:pt idx="20">
                  <c:v>23.985472136052536</c:v>
                </c:pt>
                <c:pt idx="21">
                  <c:v>36.988851154894526</c:v>
                </c:pt>
                <c:pt idx="22">
                  <c:v>26.152701972526202</c:v>
                </c:pt>
                <c:pt idx="23">
                  <c:v>27.642672485101848</c:v>
                </c:pt>
                <c:pt idx="24">
                  <c:v>20.39599771939303</c:v>
                </c:pt>
                <c:pt idx="25">
                  <c:v>28.861739268118285</c:v>
                </c:pt>
                <c:pt idx="26">
                  <c:v>25.069087054289376</c:v>
                </c:pt>
                <c:pt idx="27">
                  <c:v>29.26809486245709</c:v>
                </c:pt>
                <c:pt idx="28">
                  <c:v>31.909406225659374</c:v>
                </c:pt>
              </c:numCache>
            </c:numRef>
          </c:yVal>
          <c:smooth val="0"/>
        </c:ser>
        <c:dLbls>
          <c:showLegendKey val="0"/>
          <c:showVal val="0"/>
          <c:showCatName val="0"/>
          <c:showSerName val="0"/>
          <c:showPercent val="0"/>
          <c:showBubbleSize val="0"/>
        </c:dLbls>
        <c:axId val="440030720"/>
        <c:axId val="440032640"/>
      </c:scatterChart>
      <c:valAx>
        <c:axId val="440030720"/>
        <c:scaling>
          <c:orientation val="minMax"/>
        </c:scaling>
        <c:delete val="0"/>
        <c:axPos val="b"/>
        <c:title>
          <c:tx>
            <c:rich>
              <a:bodyPr/>
              <a:lstStyle/>
              <a:p>
                <a:pPr>
                  <a:defRPr/>
                </a:pPr>
                <a:r>
                  <a:rPr lang="en-US"/>
                  <a:t>Characteristics of Adults (age 15-49) - Women who are literate (%)</a:t>
                </a:r>
              </a:p>
            </c:rich>
          </c:tx>
          <c:layout/>
          <c:overlay val="0"/>
        </c:title>
        <c:numFmt formatCode="General" sourceLinked="1"/>
        <c:majorTickMark val="out"/>
        <c:minorTickMark val="none"/>
        <c:tickLblPos val="nextTo"/>
        <c:crossAx val="440032640"/>
        <c:crosses val="autoZero"/>
        <c:crossBetween val="midCat"/>
      </c:valAx>
      <c:valAx>
        <c:axId val="440032640"/>
        <c:scaling>
          <c:orientation val="minMax"/>
        </c:scaling>
        <c:delete val="0"/>
        <c:axPos val="l"/>
        <c:title>
          <c:tx>
            <c:rich>
              <a:bodyPr/>
              <a:lstStyle/>
              <a:p>
                <a:pPr>
                  <a:defRPr/>
                </a:pPr>
                <a:r>
                  <a:rPr lang="en-US"/>
                  <a:t>Infant and Child Mortality Rates (per 1000 live births) - Infant mortality rate (IMR)</a:t>
                </a:r>
              </a:p>
            </c:rich>
          </c:tx>
          <c:layout/>
          <c:overlay val="0"/>
        </c:title>
        <c:numFmt formatCode="General" sourceLinked="1"/>
        <c:majorTickMark val="out"/>
        <c:minorTickMark val="none"/>
        <c:tickLblPos val="nextTo"/>
        <c:crossAx val="44003072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Characteristics of Adults (age 15-49) - Women with 10 or more years of schooling (%) Line Fit  Plot</a:t>
            </a:r>
          </a:p>
        </c:rich>
      </c:tx>
      <c:layout/>
      <c:overlay val="0"/>
    </c:title>
    <c:autoTitleDeleted val="0"/>
    <c:plotArea>
      <c:layout/>
      <c:scatterChart>
        <c:scatterStyle val="lineMarker"/>
        <c:varyColors val="0"/>
        <c:ser>
          <c:idx val="0"/>
          <c:order val="0"/>
          <c:tx>
            <c:v>Infant and Child Mortality Rates (per 1000 live births) - Infant mortality rate (IMR)</c:v>
          </c:tx>
          <c:spPr>
            <a:ln w="28575">
              <a:noFill/>
            </a:ln>
          </c:spPr>
          <c:xVal>
            <c:numRef>
              <c:f>'NFHS 4 DATA RELEVANT INDICATOR'!$G$2:$G$30</c:f>
              <c:numCache>
                <c:formatCode>General</c:formatCode>
                <c:ptCount val="29"/>
                <c:pt idx="0">
                  <c:v>34.299999999999997</c:v>
                </c:pt>
                <c:pt idx="1">
                  <c:v>26.2</c:v>
                </c:pt>
                <c:pt idx="2">
                  <c:v>22.8</c:v>
                </c:pt>
                <c:pt idx="3">
                  <c:v>26.5</c:v>
                </c:pt>
                <c:pt idx="4">
                  <c:v>33</c:v>
                </c:pt>
                <c:pt idx="5">
                  <c:v>45.8</c:v>
                </c:pt>
                <c:pt idx="6">
                  <c:v>28.7</c:v>
                </c:pt>
                <c:pt idx="7">
                  <c:v>45.5</c:v>
                </c:pt>
                <c:pt idx="8">
                  <c:v>72.2</c:v>
                </c:pt>
                <c:pt idx="9">
                  <c:v>23.2</c:v>
                </c:pt>
                <c:pt idx="10">
                  <c:v>42</c:v>
                </c:pt>
                <c:pt idx="11">
                  <c:v>26.7</c:v>
                </c:pt>
                <c:pt idx="12">
                  <c:v>55.1</c:v>
                </c:pt>
                <c:pt idx="13">
                  <c:v>25.1</c:v>
                </c:pt>
                <c:pt idx="14">
                  <c:v>50.9</c:v>
                </c:pt>
                <c:pt idx="15">
                  <c:v>43.3</c:v>
                </c:pt>
                <c:pt idx="16">
                  <c:v>32.9</c:v>
                </c:pt>
                <c:pt idx="17">
                  <c:v>26.5</c:v>
                </c:pt>
                <c:pt idx="18">
                  <c:v>31</c:v>
                </c:pt>
                <c:pt idx="19">
                  <c:v>58.2</c:v>
                </c:pt>
                <c:pt idx="20">
                  <c:v>59.4</c:v>
                </c:pt>
                <c:pt idx="21">
                  <c:v>37.200000000000003</c:v>
                </c:pt>
                <c:pt idx="22">
                  <c:v>45.9</c:v>
                </c:pt>
                <c:pt idx="23">
                  <c:v>33.6</c:v>
                </c:pt>
                <c:pt idx="24">
                  <c:v>40.200000000000003</c:v>
                </c:pt>
                <c:pt idx="25">
                  <c:v>33.299999999999997</c:v>
                </c:pt>
                <c:pt idx="26">
                  <c:v>40.700000000000003</c:v>
                </c:pt>
                <c:pt idx="27">
                  <c:v>23.4</c:v>
                </c:pt>
                <c:pt idx="28">
                  <c:v>44.6</c:v>
                </c:pt>
              </c:numCache>
            </c:numRef>
          </c:xVal>
          <c:yVal>
            <c:numRef>
              <c:f>'NFHS 4 DATA RELEVANT INDICATOR'!$I$2:$I$30</c:f>
              <c:numCache>
                <c:formatCode>General</c:formatCode>
                <c:ptCount val="29"/>
                <c:pt idx="0">
                  <c:v>35</c:v>
                </c:pt>
                <c:pt idx="1">
                  <c:v>48</c:v>
                </c:pt>
                <c:pt idx="2">
                  <c:v>48</c:v>
                </c:pt>
                <c:pt idx="3">
                  <c:v>54</c:v>
                </c:pt>
                <c:pt idx="4">
                  <c:v>34</c:v>
                </c:pt>
                <c:pt idx="5">
                  <c:v>33</c:v>
                </c:pt>
                <c:pt idx="6">
                  <c:v>44</c:v>
                </c:pt>
                <c:pt idx="7">
                  <c:v>28</c:v>
                </c:pt>
                <c:pt idx="8">
                  <c:v>6</c:v>
                </c:pt>
                <c:pt idx="9">
                  <c:v>51</c:v>
                </c:pt>
                <c:pt idx="10">
                  <c:v>24</c:v>
                </c:pt>
                <c:pt idx="11">
                  <c:v>40</c:v>
                </c:pt>
                <c:pt idx="12">
                  <c:v>29</c:v>
                </c:pt>
                <c:pt idx="13">
                  <c:v>41</c:v>
                </c:pt>
                <c:pt idx="14">
                  <c:v>21</c:v>
                </c:pt>
                <c:pt idx="15">
                  <c:v>28</c:v>
                </c:pt>
                <c:pt idx="16">
                  <c:v>64</c:v>
                </c:pt>
                <c:pt idx="17">
                  <c:v>27</c:v>
                </c:pt>
                <c:pt idx="18">
                  <c:v>23</c:v>
                </c:pt>
                <c:pt idx="19">
                  <c:v>13</c:v>
                </c:pt>
                <c:pt idx="20">
                  <c:v>34</c:v>
                </c:pt>
                <c:pt idx="21">
                  <c:v>32</c:v>
                </c:pt>
                <c:pt idx="22">
                  <c:v>22</c:v>
                </c:pt>
                <c:pt idx="23">
                  <c:v>30</c:v>
                </c:pt>
                <c:pt idx="24">
                  <c:v>40</c:v>
                </c:pt>
                <c:pt idx="25">
                  <c:v>29</c:v>
                </c:pt>
                <c:pt idx="26">
                  <c:v>29</c:v>
                </c:pt>
                <c:pt idx="27">
                  <c:v>27</c:v>
                </c:pt>
                <c:pt idx="28">
                  <c:v>40</c:v>
                </c:pt>
              </c:numCache>
            </c:numRef>
          </c:yVal>
          <c:smooth val="0"/>
        </c:ser>
        <c:ser>
          <c:idx val="1"/>
          <c:order val="1"/>
          <c:tx>
            <c:v>Predicted Infant and Child Mortality Rates (per 1000 live births) - Infant mortality rate (IMR)</c:v>
          </c:tx>
          <c:spPr>
            <a:ln w="28575">
              <a:noFill/>
            </a:ln>
          </c:spPr>
          <c:xVal>
            <c:numRef>
              <c:f>'NFHS 4 DATA RELEVANT INDICATOR'!$G$2:$G$30</c:f>
              <c:numCache>
                <c:formatCode>General</c:formatCode>
                <c:ptCount val="29"/>
                <c:pt idx="0">
                  <c:v>34.299999999999997</c:v>
                </c:pt>
                <c:pt idx="1">
                  <c:v>26.2</c:v>
                </c:pt>
                <c:pt idx="2">
                  <c:v>22.8</c:v>
                </c:pt>
                <c:pt idx="3">
                  <c:v>26.5</c:v>
                </c:pt>
                <c:pt idx="4">
                  <c:v>33</c:v>
                </c:pt>
                <c:pt idx="5">
                  <c:v>45.8</c:v>
                </c:pt>
                <c:pt idx="6">
                  <c:v>28.7</c:v>
                </c:pt>
                <c:pt idx="7">
                  <c:v>45.5</c:v>
                </c:pt>
                <c:pt idx="8">
                  <c:v>72.2</c:v>
                </c:pt>
                <c:pt idx="9">
                  <c:v>23.2</c:v>
                </c:pt>
                <c:pt idx="10">
                  <c:v>42</c:v>
                </c:pt>
                <c:pt idx="11">
                  <c:v>26.7</c:v>
                </c:pt>
                <c:pt idx="12">
                  <c:v>55.1</c:v>
                </c:pt>
                <c:pt idx="13">
                  <c:v>25.1</c:v>
                </c:pt>
                <c:pt idx="14">
                  <c:v>50.9</c:v>
                </c:pt>
                <c:pt idx="15">
                  <c:v>43.3</c:v>
                </c:pt>
                <c:pt idx="16">
                  <c:v>32.9</c:v>
                </c:pt>
                <c:pt idx="17">
                  <c:v>26.5</c:v>
                </c:pt>
                <c:pt idx="18">
                  <c:v>31</c:v>
                </c:pt>
                <c:pt idx="19">
                  <c:v>58.2</c:v>
                </c:pt>
                <c:pt idx="20">
                  <c:v>59.4</c:v>
                </c:pt>
                <c:pt idx="21">
                  <c:v>37.200000000000003</c:v>
                </c:pt>
                <c:pt idx="22">
                  <c:v>45.9</c:v>
                </c:pt>
                <c:pt idx="23">
                  <c:v>33.6</c:v>
                </c:pt>
                <c:pt idx="24">
                  <c:v>40.200000000000003</c:v>
                </c:pt>
                <c:pt idx="25">
                  <c:v>33.299999999999997</c:v>
                </c:pt>
                <c:pt idx="26">
                  <c:v>40.700000000000003</c:v>
                </c:pt>
                <c:pt idx="27">
                  <c:v>23.4</c:v>
                </c:pt>
                <c:pt idx="28">
                  <c:v>44.6</c:v>
                </c:pt>
              </c:numCache>
            </c:numRef>
          </c:xVal>
          <c:yVal>
            <c:numRef>
              <c:f>'Education indicators vs IMR'!$B$27:$B$55</c:f>
              <c:numCache>
                <c:formatCode>General</c:formatCode>
                <c:ptCount val="29"/>
                <c:pt idx="0">
                  <c:v>36.36896327679051</c:v>
                </c:pt>
                <c:pt idx="1">
                  <c:v>35.64407143733294</c:v>
                </c:pt>
                <c:pt idx="2">
                  <c:v>47.305439121023049</c:v>
                </c:pt>
                <c:pt idx="3">
                  <c:v>44.946287867393707</c:v>
                </c:pt>
                <c:pt idx="4">
                  <c:v>35.370318679618798</c:v>
                </c:pt>
                <c:pt idx="5">
                  <c:v>30.174416385611032</c:v>
                </c:pt>
                <c:pt idx="6">
                  <c:v>38.957466384587377</c:v>
                </c:pt>
                <c:pt idx="7">
                  <c:v>29.991625874741413</c:v>
                </c:pt>
                <c:pt idx="8">
                  <c:v>7.8085879592580962</c:v>
                </c:pt>
                <c:pt idx="9">
                  <c:v>46.181424132893355</c:v>
                </c:pt>
                <c:pt idx="10">
                  <c:v>25.767682027641108</c:v>
                </c:pt>
                <c:pt idx="11">
                  <c:v>44.174740217993516</c:v>
                </c:pt>
                <c:pt idx="12">
                  <c:v>27.307981053094501</c:v>
                </c:pt>
                <c:pt idx="13">
                  <c:v>43.90002697645405</c:v>
                </c:pt>
                <c:pt idx="14">
                  <c:v>26.440855375765139</c:v>
                </c:pt>
                <c:pt idx="15">
                  <c:v>33.756924023449272</c:v>
                </c:pt>
                <c:pt idx="16">
                  <c:v>44.578996228655612</c:v>
                </c:pt>
                <c:pt idx="17">
                  <c:v>31.528274820629107</c:v>
                </c:pt>
                <c:pt idx="18">
                  <c:v>41.633833093168292</c:v>
                </c:pt>
                <c:pt idx="19">
                  <c:v>19.809165822374229</c:v>
                </c:pt>
                <c:pt idx="20">
                  <c:v>20.269737037102541</c:v>
                </c:pt>
                <c:pt idx="21">
                  <c:v>44.199236369500021</c:v>
                </c:pt>
                <c:pt idx="22">
                  <c:v>27.31689543616563</c:v>
                </c:pt>
                <c:pt idx="23">
                  <c:v>33.691417400943102</c:v>
                </c:pt>
                <c:pt idx="24">
                  <c:v>26.684809828481228</c:v>
                </c:pt>
                <c:pt idx="25">
                  <c:v>36.68736517899471</c:v>
                </c:pt>
                <c:pt idx="26">
                  <c:v>28.516229108657726</c:v>
                </c:pt>
                <c:pt idx="27">
                  <c:v>32.283540820513736</c:v>
                </c:pt>
                <c:pt idx="28">
                  <c:v>32.703688061165607</c:v>
                </c:pt>
              </c:numCache>
            </c:numRef>
          </c:yVal>
          <c:smooth val="0"/>
        </c:ser>
        <c:dLbls>
          <c:showLegendKey val="0"/>
          <c:showVal val="0"/>
          <c:showCatName val="0"/>
          <c:showSerName val="0"/>
          <c:showPercent val="0"/>
          <c:showBubbleSize val="0"/>
        </c:dLbls>
        <c:axId val="453524480"/>
        <c:axId val="453534848"/>
      </c:scatterChart>
      <c:valAx>
        <c:axId val="453524480"/>
        <c:scaling>
          <c:orientation val="minMax"/>
        </c:scaling>
        <c:delete val="0"/>
        <c:axPos val="b"/>
        <c:title>
          <c:tx>
            <c:rich>
              <a:bodyPr/>
              <a:lstStyle/>
              <a:p>
                <a:pPr>
                  <a:defRPr/>
                </a:pPr>
                <a:r>
                  <a:rPr lang="en-US"/>
                  <a:t>Characteristics of Adults (age 15-49) - Women with 10 or more years of schooling (%)</a:t>
                </a:r>
              </a:p>
            </c:rich>
          </c:tx>
          <c:layout/>
          <c:overlay val="0"/>
        </c:title>
        <c:numFmt formatCode="General" sourceLinked="1"/>
        <c:majorTickMark val="out"/>
        <c:minorTickMark val="none"/>
        <c:tickLblPos val="nextTo"/>
        <c:crossAx val="453534848"/>
        <c:crosses val="autoZero"/>
        <c:crossBetween val="midCat"/>
      </c:valAx>
      <c:valAx>
        <c:axId val="453534848"/>
        <c:scaling>
          <c:orientation val="minMax"/>
        </c:scaling>
        <c:delete val="0"/>
        <c:axPos val="l"/>
        <c:title>
          <c:tx>
            <c:rich>
              <a:bodyPr/>
              <a:lstStyle/>
              <a:p>
                <a:pPr>
                  <a:defRPr/>
                </a:pPr>
                <a:r>
                  <a:rPr lang="en-US"/>
                  <a:t>Infant and Child Mortality Rates (per 1000 live births) - Infant mortality rate (IMR)</a:t>
                </a:r>
              </a:p>
            </c:rich>
          </c:tx>
          <c:layout/>
          <c:overlay val="0"/>
        </c:title>
        <c:numFmt formatCode="General" sourceLinked="1"/>
        <c:majorTickMark val="out"/>
        <c:minorTickMark val="none"/>
        <c:tickLblPos val="nextTo"/>
        <c:crossAx val="45352448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Marriage and Fertility - Women age 20-24 years married before age 18 years (%) Line Fit  Plot</a:t>
            </a:r>
          </a:p>
        </c:rich>
      </c:tx>
      <c:layout/>
      <c:overlay val="0"/>
    </c:title>
    <c:autoTitleDeleted val="0"/>
    <c:plotArea>
      <c:layout/>
      <c:scatterChart>
        <c:scatterStyle val="lineMarker"/>
        <c:varyColors val="0"/>
        <c:ser>
          <c:idx val="0"/>
          <c:order val="0"/>
          <c:tx>
            <c:v>Infant and Child Mortality Rates (per 1000 live births) - Infant mortality rate (IMR)</c:v>
          </c:tx>
          <c:spPr>
            <a:ln w="28575">
              <a:noFill/>
            </a:ln>
          </c:spPr>
          <c:xVal>
            <c:numRef>
              <c:f>'NFHS 4 DATA RELEVANT INDICATOR'!$H$2:$H$30</c:f>
              <c:numCache>
                <c:formatCode>General</c:formatCode>
                <c:ptCount val="29"/>
                <c:pt idx="0">
                  <c:v>32.700000000000003</c:v>
                </c:pt>
                <c:pt idx="1">
                  <c:v>32.6</c:v>
                </c:pt>
                <c:pt idx="2">
                  <c:v>39.1</c:v>
                </c:pt>
                <c:pt idx="3">
                  <c:v>21.3</c:v>
                </c:pt>
                <c:pt idx="4">
                  <c:v>24.9</c:v>
                </c:pt>
                <c:pt idx="5">
                  <c:v>18.5</c:v>
                </c:pt>
                <c:pt idx="6">
                  <c:v>38</c:v>
                </c:pt>
                <c:pt idx="7">
                  <c:v>23.2</c:v>
                </c:pt>
                <c:pt idx="8">
                  <c:v>7.6</c:v>
                </c:pt>
                <c:pt idx="9">
                  <c:v>30</c:v>
                </c:pt>
                <c:pt idx="10">
                  <c:v>25.1</c:v>
                </c:pt>
                <c:pt idx="11">
                  <c:v>21.3</c:v>
                </c:pt>
                <c:pt idx="12">
                  <c:v>7.6</c:v>
                </c:pt>
                <c:pt idx="13">
                  <c:v>35.4</c:v>
                </c:pt>
                <c:pt idx="14">
                  <c:v>15.7</c:v>
                </c:pt>
                <c:pt idx="15">
                  <c:v>25.7</c:v>
                </c:pt>
                <c:pt idx="16">
                  <c:v>21.2</c:v>
                </c:pt>
                <c:pt idx="17">
                  <c:v>40.700000000000003</c:v>
                </c:pt>
                <c:pt idx="18">
                  <c:v>23.5</c:v>
                </c:pt>
                <c:pt idx="19">
                  <c:v>9.8000000000000007</c:v>
                </c:pt>
                <c:pt idx="20">
                  <c:v>8.6</c:v>
                </c:pt>
                <c:pt idx="21">
                  <c:v>8.6999999999999993</c:v>
                </c:pt>
                <c:pt idx="22">
                  <c:v>13.1</c:v>
                </c:pt>
                <c:pt idx="23">
                  <c:v>16.5</c:v>
                </c:pt>
                <c:pt idx="24">
                  <c:v>10.8</c:v>
                </c:pt>
                <c:pt idx="25">
                  <c:v>13.3</c:v>
                </c:pt>
                <c:pt idx="26">
                  <c:v>14.5</c:v>
                </c:pt>
                <c:pt idx="27">
                  <c:v>32.200000000000003</c:v>
                </c:pt>
                <c:pt idx="28">
                  <c:v>13.9</c:v>
                </c:pt>
              </c:numCache>
            </c:numRef>
          </c:xVal>
          <c:yVal>
            <c:numRef>
              <c:f>'NFHS 4 DATA RELEVANT INDICATOR'!$I$2:$I$30</c:f>
              <c:numCache>
                <c:formatCode>General</c:formatCode>
                <c:ptCount val="29"/>
                <c:pt idx="0">
                  <c:v>35</c:v>
                </c:pt>
                <c:pt idx="1">
                  <c:v>48</c:v>
                </c:pt>
                <c:pt idx="2">
                  <c:v>48</c:v>
                </c:pt>
                <c:pt idx="3">
                  <c:v>54</c:v>
                </c:pt>
                <c:pt idx="4">
                  <c:v>34</c:v>
                </c:pt>
                <c:pt idx="5">
                  <c:v>33</c:v>
                </c:pt>
                <c:pt idx="6">
                  <c:v>44</c:v>
                </c:pt>
                <c:pt idx="7">
                  <c:v>28</c:v>
                </c:pt>
                <c:pt idx="8">
                  <c:v>6</c:v>
                </c:pt>
                <c:pt idx="9">
                  <c:v>51</c:v>
                </c:pt>
                <c:pt idx="10">
                  <c:v>24</c:v>
                </c:pt>
                <c:pt idx="11">
                  <c:v>40</c:v>
                </c:pt>
                <c:pt idx="12">
                  <c:v>29</c:v>
                </c:pt>
                <c:pt idx="13">
                  <c:v>41</c:v>
                </c:pt>
                <c:pt idx="14">
                  <c:v>21</c:v>
                </c:pt>
                <c:pt idx="15">
                  <c:v>28</c:v>
                </c:pt>
                <c:pt idx="16">
                  <c:v>64</c:v>
                </c:pt>
                <c:pt idx="17">
                  <c:v>27</c:v>
                </c:pt>
                <c:pt idx="18">
                  <c:v>23</c:v>
                </c:pt>
                <c:pt idx="19">
                  <c:v>13</c:v>
                </c:pt>
                <c:pt idx="20">
                  <c:v>34</c:v>
                </c:pt>
                <c:pt idx="21">
                  <c:v>32</c:v>
                </c:pt>
                <c:pt idx="22">
                  <c:v>22</c:v>
                </c:pt>
                <c:pt idx="23">
                  <c:v>30</c:v>
                </c:pt>
                <c:pt idx="24">
                  <c:v>40</c:v>
                </c:pt>
                <c:pt idx="25">
                  <c:v>29</c:v>
                </c:pt>
                <c:pt idx="26">
                  <c:v>29</c:v>
                </c:pt>
                <c:pt idx="27">
                  <c:v>27</c:v>
                </c:pt>
                <c:pt idx="28">
                  <c:v>40</c:v>
                </c:pt>
              </c:numCache>
            </c:numRef>
          </c:yVal>
          <c:smooth val="0"/>
        </c:ser>
        <c:ser>
          <c:idx val="1"/>
          <c:order val="1"/>
          <c:tx>
            <c:v>Predicted Infant and Child Mortality Rates (per 1000 live births) - Infant mortality rate (IMR)</c:v>
          </c:tx>
          <c:spPr>
            <a:ln w="28575">
              <a:noFill/>
            </a:ln>
          </c:spPr>
          <c:xVal>
            <c:numRef>
              <c:f>'NFHS 4 DATA RELEVANT INDICATOR'!$H$2:$H$30</c:f>
              <c:numCache>
                <c:formatCode>General</c:formatCode>
                <c:ptCount val="29"/>
                <c:pt idx="0">
                  <c:v>32.700000000000003</c:v>
                </c:pt>
                <c:pt idx="1">
                  <c:v>32.6</c:v>
                </c:pt>
                <c:pt idx="2">
                  <c:v>39.1</c:v>
                </c:pt>
                <c:pt idx="3">
                  <c:v>21.3</c:v>
                </c:pt>
                <c:pt idx="4">
                  <c:v>24.9</c:v>
                </c:pt>
                <c:pt idx="5">
                  <c:v>18.5</c:v>
                </c:pt>
                <c:pt idx="6">
                  <c:v>38</c:v>
                </c:pt>
                <c:pt idx="7">
                  <c:v>23.2</c:v>
                </c:pt>
                <c:pt idx="8">
                  <c:v>7.6</c:v>
                </c:pt>
                <c:pt idx="9">
                  <c:v>30</c:v>
                </c:pt>
                <c:pt idx="10">
                  <c:v>25.1</c:v>
                </c:pt>
                <c:pt idx="11">
                  <c:v>21.3</c:v>
                </c:pt>
                <c:pt idx="12">
                  <c:v>7.6</c:v>
                </c:pt>
                <c:pt idx="13">
                  <c:v>35.4</c:v>
                </c:pt>
                <c:pt idx="14">
                  <c:v>15.7</c:v>
                </c:pt>
                <c:pt idx="15">
                  <c:v>25.7</c:v>
                </c:pt>
                <c:pt idx="16">
                  <c:v>21.2</c:v>
                </c:pt>
                <c:pt idx="17">
                  <c:v>40.700000000000003</c:v>
                </c:pt>
                <c:pt idx="18">
                  <c:v>23.5</c:v>
                </c:pt>
                <c:pt idx="19">
                  <c:v>9.8000000000000007</c:v>
                </c:pt>
                <c:pt idx="20">
                  <c:v>8.6</c:v>
                </c:pt>
                <c:pt idx="21">
                  <c:v>8.6999999999999993</c:v>
                </c:pt>
                <c:pt idx="22">
                  <c:v>13.1</c:v>
                </c:pt>
                <c:pt idx="23">
                  <c:v>16.5</c:v>
                </c:pt>
                <c:pt idx="24">
                  <c:v>10.8</c:v>
                </c:pt>
                <c:pt idx="25">
                  <c:v>13.3</c:v>
                </c:pt>
                <c:pt idx="26">
                  <c:v>14.5</c:v>
                </c:pt>
                <c:pt idx="27">
                  <c:v>32.200000000000003</c:v>
                </c:pt>
                <c:pt idx="28">
                  <c:v>13.9</c:v>
                </c:pt>
              </c:numCache>
            </c:numRef>
          </c:xVal>
          <c:yVal>
            <c:numRef>
              <c:f>'Education indicators vs IMR'!$B$27:$B$55</c:f>
              <c:numCache>
                <c:formatCode>General</c:formatCode>
                <c:ptCount val="29"/>
                <c:pt idx="0">
                  <c:v>36.36896327679051</c:v>
                </c:pt>
                <c:pt idx="1">
                  <c:v>35.64407143733294</c:v>
                </c:pt>
                <c:pt idx="2">
                  <c:v>47.305439121023049</c:v>
                </c:pt>
                <c:pt idx="3">
                  <c:v>44.946287867393707</c:v>
                </c:pt>
                <c:pt idx="4">
                  <c:v>35.370318679618798</c:v>
                </c:pt>
                <c:pt idx="5">
                  <c:v>30.174416385611032</c:v>
                </c:pt>
                <c:pt idx="6">
                  <c:v>38.957466384587377</c:v>
                </c:pt>
                <c:pt idx="7">
                  <c:v>29.991625874741413</c:v>
                </c:pt>
                <c:pt idx="8">
                  <c:v>7.8085879592580962</c:v>
                </c:pt>
                <c:pt idx="9">
                  <c:v>46.181424132893355</c:v>
                </c:pt>
                <c:pt idx="10">
                  <c:v>25.767682027641108</c:v>
                </c:pt>
                <c:pt idx="11">
                  <c:v>44.174740217993516</c:v>
                </c:pt>
                <c:pt idx="12">
                  <c:v>27.307981053094501</c:v>
                </c:pt>
                <c:pt idx="13">
                  <c:v>43.90002697645405</c:v>
                </c:pt>
                <c:pt idx="14">
                  <c:v>26.440855375765139</c:v>
                </c:pt>
                <c:pt idx="15">
                  <c:v>33.756924023449272</c:v>
                </c:pt>
                <c:pt idx="16">
                  <c:v>44.578996228655612</c:v>
                </c:pt>
                <c:pt idx="17">
                  <c:v>31.528274820629107</c:v>
                </c:pt>
                <c:pt idx="18">
                  <c:v>41.633833093168292</c:v>
                </c:pt>
                <c:pt idx="19">
                  <c:v>19.809165822374229</c:v>
                </c:pt>
                <c:pt idx="20">
                  <c:v>20.269737037102541</c:v>
                </c:pt>
                <c:pt idx="21">
                  <c:v>44.199236369500021</c:v>
                </c:pt>
                <c:pt idx="22">
                  <c:v>27.31689543616563</c:v>
                </c:pt>
                <c:pt idx="23">
                  <c:v>33.691417400943102</c:v>
                </c:pt>
                <c:pt idx="24">
                  <c:v>26.684809828481228</c:v>
                </c:pt>
                <c:pt idx="25">
                  <c:v>36.68736517899471</c:v>
                </c:pt>
                <c:pt idx="26">
                  <c:v>28.516229108657726</c:v>
                </c:pt>
                <c:pt idx="27">
                  <c:v>32.283540820513736</c:v>
                </c:pt>
                <c:pt idx="28">
                  <c:v>32.703688061165607</c:v>
                </c:pt>
              </c:numCache>
            </c:numRef>
          </c:yVal>
          <c:smooth val="0"/>
        </c:ser>
        <c:dLbls>
          <c:showLegendKey val="0"/>
          <c:showVal val="0"/>
          <c:showCatName val="0"/>
          <c:showSerName val="0"/>
          <c:showPercent val="0"/>
          <c:showBubbleSize val="0"/>
        </c:dLbls>
        <c:axId val="453560576"/>
        <c:axId val="453583232"/>
      </c:scatterChart>
      <c:valAx>
        <c:axId val="453560576"/>
        <c:scaling>
          <c:orientation val="minMax"/>
        </c:scaling>
        <c:delete val="0"/>
        <c:axPos val="b"/>
        <c:title>
          <c:tx>
            <c:rich>
              <a:bodyPr/>
              <a:lstStyle/>
              <a:p>
                <a:pPr>
                  <a:defRPr/>
                </a:pPr>
                <a:r>
                  <a:rPr lang="en-US"/>
                  <a:t>Marriage and Fertility - Women age 20-24 years married before age 18 years (%)</a:t>
                </a:r>
              </a:p>
            </c:rich>
          </c:tx>
          <c:layout/>
          <c:overlay val="0"/>
        </c:title>
        <c:numFmt formatCode="General" sourceLinked="1"/>
        <c:majorTickMark val="out"/>
        <c:minorTickMark val="none"/>
        <c:tickLblPos val="nextTo"/>
        <c:crossAx val="453583232"/>
        <c:crosses val="autoZero"/>
        <c:crossBetween val="midCat"/>
      </c:valAx>
      <c:valAx>
        <c:axId val="453583232"/>
        <c:scaling>
          <c:orientation val="minMax"/>
        </c:scaling>
        <c:delete val="0"/>
        <c:axPos val="l"/>
        <c:title>
          <c:tx>
            <c:rich>
              <a:bodyPr/>
              <a:lstStyle/>
              <a:p>
                <a:pPr>
                  <a:defRPr/>
                </a:pPr>
                <a:r>
                  <a:rPr lang="en-US"/>
                  <a:t>Infant and Child Mortality Rates (per 1000 live births) - Infant mortality rate (IMR)</a:t>
                </a:r>
              </a:p>
            </c:rich>
          </c:tx>
          <c:layout/>
          <c:overlay val="0"/>
        </c:title>
        <c:numFmt formatCode="General" sourceLinked="1"/>
        <c:majorTickMark val="out"/>
        <c:minorTickMark val="none"/>
        <c:tickLblPos val="nextTo"/>
        <c:crossAx val="45356057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layout/>
      <c:overlay val="0"/>
    </c:title>
    <c:autoTitleDeleted val="0"/>
    <c:plotArea>
      <c:layout/>
      <c:scatterChart>
        <c:scatterStyle val="lineMarker"/>
        <c:varyColors val="0"/>
        <c:ser>
          <c:idx val="0"/>
          <c:order val="0"/>
          <c:spPr>
            <a:ln w="28575">
              <a:noFill/>
            </a:ln>
          </c:spPr>
          <c:xVal>
            <c:numRef>
              <c:f>'Education indicators vs IMR'!$F$27:$F$55</c:f>
              <c:numCache>
                <c:formatCode>General</c:formatCode>
                <c:ptCount val="29"/>
                <c:pt idx="0">
                  <c:v>1.7241379310344827</c:v>
                </c:pt>
                <c:pt idx="1">
                  <c:v>5.1724137931034484</c:v>
                </c:pt>
                <c:pt idx="2">
                  <c:v>8.6206896551724128</c:v>
                </c:pt>
                <c:pt idx="3">
                  <c:v>12.068965517241379</c:v>
                </c:pt>
                <c:pt idx="4">
                  <c:v>15.517241379310343</c:v>
                </c:pt>
                <c:pt idx="5">
                  <c:v>18.96551724137931</c:v>
                </c:pt>
                <c:pt idx="6">
                  <c:v>22.413793103448278</c:v>
                </c:pt>
                <c:pt idx="7">
                  <c:v>25.862068965517242</c:v>
                </c:pt>
                <c:pt idx="8">
                  <c:v>29.310344827586206</c:v>
                </c:pt>
                <c:pt idx="9">
                  <c:v>32.758620689655167</c:v>
                </c:pt>
                <c:pt idx="10">
                  <c:v>36.206896551724135</c:v>
                </c:pt>
                <c:pt idx="11">
                  <c:v>39.655172413793103</c:v>
                </c:pt>
                <c:pt idx="12">
                  <c:v>43.103448275862071</c:v>
                </c:pt>
                <c:pt idx="13">
                  <c:v>46.551724137931032</c:v>
                </c:pt>
                <c:pt idx="14">
                  <c:v>50</c:v>
                </c:pt>
                <c:pt idx="15">
                  <c:v>53.448275862068961</c:v>
                </c:pt>
                <c:pt idx="16">
                  <c:v>56.896551724137929</c:v>
                </c:pt>
                <c:pt idx="17">
                  <c:v>60.344827586206897</c:v>
                </c:pt>
                <c:pt idx="18">
                  <c:v>63.793103448275858</c:v>
                </c:pt>
                <c:pt idx="19">
                  <c:v>67.241379310344811</c:v>
                </c:pt>
                <c:pt idx="20">
                  <c:v>70.689655172413779</c:v>
                </c:pt>
                <c:pt idx="21">
                  <c:v>74.137931034482747</c:v>
                </c:pt>
                <c:pt idx="22">
                  <c:v>77.586206896551715</c:v>
                </c:pt>
                <c:pt idx="23">
                  <c:v>81.034482758620683</c:v>
                </c:pt>
                <c:pt idx="24">
                  <c:v>84.482758620689651</c:v>
                </c:pt>
                <c:pt idx="25">
                  <c:v>87.931034482758605</c:v>
                </c:pt>
                <c:pt idx="26">
                  <c:v>91.379310344827573</c:v>
                </c:pt>
                <c:pt idx="27">
                  <c:v>94.827586206896541</c:v>
                </c:pt>
                <c:pt idx="28">
                  <c:v>98.275862068965509</c:v>
                </c:pt>
              </c:numCache>
            </c:numRef>
          </c:xVal>
          <c:yVal>
            <c:numRef>
              <c:f>'Education indicators vs IMR'!$G$27:$G$55</c:f>
              <c:numCache>
                <c:formatCode>General</c:formatCode>
                <c:ptCount val="29"/>
                <c:pt idx="0">
                  <c:v>6</c:v>
                </c:pt>
                <c:pt idx="1">
                  <c:v>13</c:v>
                </c:pt>
                <c:pt idx="2">
                  <c:v>21</c:v>
                </c:pt>
                <c:pt idx="3">
                  <c:v>22</c:v>
                </c:pt>
                <c:pt idx="4">
                  <c:v>23</c:v>
                </c:pt>
                <c:pt idx="5">
                  <c:v>24</c:v>
                </c:pt>
                <c:pt idx="6">
                  <c:v>27</c:v>
                </c:pt>
                <c:pt idx="7">
                  <c:v>27</c:v>
                </c:pt>
                <c:pt idx="8">
                  <c:v>28</c:v>
                </c:pt>
                <c:pt idx="9">
                  <c:v>28</c:v>
                </c:pt>
                <c:pt idx="10">
                  <c:v>29</c:v>
                </c:pt>
                <c:pt idx="11">
                  <c:v>29</c:v>
                </c:pt>
                <c:pt idx="12">
                  <c:v>29</c:v>
                </c:pt>
                <c:pt idx="13">
                  <c:v>30</c:v>
                </c:pt>
                <c:pt idx="14">
                  <c:v>32</c:v>
                </c:pt>
                <c:pt idx="15">
                  <c:v>33</c:v>
                </c:pt>
                <c:pt idx="16">
                  <c:v>34</c:v>
                </c:pt>
                <c:pt idx="17">
                  <c:v>34</c:v>
                </c:pt>
                <c:pt idx="18">
                  <c:v>35</c:v>
                </c:pt>
                <c:pt idx="19">
                  <c:v>40</c:v>
                </c:pt>
                <c:pt idx="20">
                  <c:v>40</c:v>
                </c:pt>
                <c:pt idx="21">
                  <c:v>40</c:v>
                </c:pt>
                <c:pt idx="22">
                  <c:v>41</c:v>
                </c:pt>
                <c:pt idx="23">
                  <c:v>44</c:v>
                </c:pt>
                <c:pt idx="24">
                  <c:v>48</c:v>
                </c:pt>
                <c:pt idx="25">
                  <c:v>48</c:v>
                </c:pt>
                <c:pt idx="26">
                  <c:v>51</c:v>
                </c:pt>
                <c:pt idx="27">
                  <c:v>54</c:v>
                </c:pt>
                <c:pt idx="28">
                  <c:v>64</c:v>
                </c:pt>
              </c:numCache>
            </c:numRef>
          </c:yVal>
          <c:smooth val="0"/>
        </c:ser>
        <c:dLbls>
          <c:showLegendKey val="0"/>
          <c:showVal val="0"/>
          <c:showCatName val="0"/>
          <c:showSerName val="0"/>
          <c:showPercent val="0"/>
          <c:showBubbleSize val="0"/>
        </c:dLbls>
        <c:axId val="453616384"/>
        <c:axId val="453618304"/>
      </c:scatterChart>
      <c:valAx>
        <c:axId val="453616384"/>
        <c:scaling>
          <c:orientation val="minMax"/>
        </c:scaling>
        <c:delete val="0"/>
        <c:axPos val="b"/>
        <c:title>
          <c:tx>
            <c:rich>
              <a:bodyPr/>
              <a:lstStyle/>
              <a:p>
                <a:pPr>
                  <a:defRPr/>
                </a:pPr>
                <a:r>
                  <a:rPr lang="en-US"/>
                  <a:t>Sample Percentile</a:t>
                </a:r>
              </a:p>
            </c:rich>
          </c:tx>
          <c:layout/>
          <c:overlay val="0"/>
        </c:title>
        <c:numFmt formatCode="General" sourceLinked="1"/>
        <c:majorTickMark val="out"/>
        <c:minorTickMark val="none"/>
        <c:tickLblPos val="nextTo"/>
        <c:crossAx val="453618304"/>
        <c:crosses val="autoZero"/>
        <c:crossBetween val="midCat"/>
      </c:valAx>
      <c:valAx>
        <c:axId val="453618304"/>
        <c:scaling>
          <c:orientation val="minMax"/>
        </c:scaling>
        <c:delete val="0"/>
        <c:axPos val="l"/>
        <c:title>
          <c:tx>
            <c:rich>
              <a:bodyPr/>
              <a:lstStyle/>
              <a:p>
                <a:pPr>
                  <a:defRPr/>
                </a:pPr>
                <a:r>
                  <a:rPr lang="en-US"/>
                  <a:t>Infant and Child Mortality Rates (per 1000 live births) - Infant mortality rate (IMR)</a:t>
                </a:r>
              </a:p>
            </c:rich>
          </c:tx>
          <c:layout/>
          <c:overlay val="0"/>
        </c:title>
        <c:numFmt formatCode="General" sourceLinked="1"/>
        <c:majorTickMark val="out"/>
        <c:minorTickMark val="none"/>
        <c:tickLblPos val="nextTo"/>
        <c:crossAx val="453616384"/>
        <c:crosses val="autoZero"/>
        <c:crossBetween val="midCat"/>
      </c:valAx>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Anaemia among Children and Adults15 - Pregnant women age 15-49 years who are anaemic (&lt;11.0 g/dl) (%) Line Fit  Plot</a:t>
            </a:r>
          </a:p>
        </c:rich>
      </c:tx>
      <c:overlay val="0"/>
    </c:title>
    <c:autoTitleDeleted val="0"/>
    <c:plotArea>
      <c:layout/>
      <c:scatterChart>
        <c:scatterStyle val="lineMarker"/>
        <c:varyColors val="0"/>
        <c:ser>
          <c:idx val="0"/>
          <c:order val="0"/>
          <c:tx>
            <c:v>Maternity Care (for last birth in the 5 years before the survey) - Mothers who had antenatal check-up in the first trimester (%)</c:v>
          </c:tx>
          <c:spPr>
            <a:ln w="28575">
              <a:noFill/>
            </a:ln>
          </c:spPr>
          <c:xVal>
            <c:numRef>
              <c:f>'NFHS 4 DATA RELEVANT INDICATOR'!$AB$2:$AB$30</c:f>
              <c:numCache>
                <c:formatCode>General</c:formatCode>
                <c:ptCount val="29"/>
                <c:pt idx="0">
                  <c:v>52.9</c:v>
                </c:pt>
                <c:pt idx="1">
                  <c:v>44.8</c:v>
                </c:pt>
                <c:pt idx="2">
                  <c:v>58.3</c:v>
                </c:pt>
                <c:pt idx="3">
                  <c:v>41.5</c:v>
                </c:pt>
                <c:pt idx="4">
                  <c:v>51.3</c:v>
                </c:pt>
                <c:pt idx="5">
                  <c:v>55</c:v>
                </c:pt>
                <c:pt idx="6">
                  <c:v>62.6</c:v>
                </c:pt>
                <c:pt idx="7">
                  <c:v>45.4</c:v>
                </c:pt>
                <c:pt idx="8">
                  <c:v>22.6</c:v>
                </c:pt>
                <c:pt idx="9">
                  <c:v>54.6</c:v>
                </c:pt>
                <c:pt idx="10">
                  <c:v>49.3</c:v>
                </c:pt>
                <c:pt idx="11">
                  <c:v>47.6</c:v>
                </c:pt>
                <c:pt idx="12">
                  <c:v>42</c:v>
                </c:pt>
                <c:pt idx="13">
                  <c:v>46.6</c:v>
                </c:pt>
                <c:pt idx="14">
                  <c:v>44.4</c:v>
                </c:pt>
                <c:pt idx="15">
                  <c:v>49.8</c:v>
                </c:pt>
                <c:pt idx="16">
                  <c:v>51</c:v>
                </c:pt>
                <c:pt idx="17">
                  <c:v>53.6</c:v>
                </c:pt>
                <c:pt idx="18">
                  <c:v>33.799999999999997</c:v>
                </c:pt>
                <c:pt idx="19">
                  <c:v>26.7</c:v>
                </c:pt>
                <c:pt idx="20">
                  <c:v>50.2</c:v>
                </c:pt>
                <c:pt idx="21">
                  <c:v>38.1</c:v>
                </c:pt>
                <c:pt idx="22">
                  <c:v>26</c:v>
                </c:pt>
                <c:pt idx="23">
                  <c:v>53.1</c:v>
                </c:pt>
                <c:pt idx="24">
                  <c:v>24.5</c:v>
                </c:pt>
                <c:pt idx="25">
                  <c:v>28.9</c:v>
                </c:pt>
                <c:pt idx="26">
                  <c:v>23.6</c:v>
                </c:pt>
                <c:pt idx="27">
                  <c:v>54.4</c:v>
                </c:pt>
                <c:pt idx="28">
                  <c:v>46.5</c:v>
                </c:pt>
              </c:numCache>
            </c:numRef>
          </c:xVal>
          <c:yVal>
            <c:numRef>
              <c:f>'NFHS 4 DATA RELEVANT INDICATOR'!$J$2:$J$30</c:f>
              <c:numCache>
                <c:formatCode>General</c:formatCode>
                <c:ptCount val="29"/>
                <c:pt idx="0">
                  <c:v>82.4</c:v>
                </c:pt>
                <c:pt idx="1">
                  <c:v>55.1</c:v>
                </c:pt>
                <c:pt idx="2">
                  <c:v>34.6</c:v>
                </c:pt>
                <c:pt idx="3">
                  <c:v>70.8</c:v>
                </c:pt>
                <c:pt idx="4">
                  <c:v>73.900000000000006</c:v>
                </c:pt>
                <c:pt idx="5">
                  <c:v>63.2</c:v>
                </c:pt>
                <c:pt idx="6">
                  <c:v>52</c:v>
                </c:pt>
                <c:pt idx="7">
                  <c:v>66</c:v>
                </c:pt>
                <c:pt idx="8">
                  <c:v>95.1</c:v>
                </c:pt>
                <c:pt idx="9">
                  <c:v>53.1</c:v>
                </c:pt>
                <c:pt idx="10">
                  <c:v>67.599999999999994</c:v>
                </c:pt>
                <c:pt idx="11">
                  <c:v>64.099999999999994</c:v>
                </c:pt>
                <c:pt idx="12">
                  <c:v>75.599999999999994</c:v>
                </c:pt>
                <c:pt idx="13">
                  <c:v>63</c:v>
                </c:pt>
                <c:pt idx="14">
                  <c:v>64</c:v>
                </c:pt>
                <c:pt idx="15">
                  <c:v>83.1</c:v>
                </c:pt>
                <c:pt idx="16">
                  <c:v>45.9</c:v>
                </c:pt>
                <c:pt idx="17">
                  <c:v>54.9</c:v>
                </c:pt>
                <c:pt idx="18">
                  <c:v>37</c:v>
                </c:pt>
                <c:pt idx="19">
                  <c:v>84.4</c:v>
                </c:pt>
                <c:pt idx="20">
                  <c:v>70.5</c:v>
                </c:pt>
                <c:pt idx="21">
                  <c:v>76.8</c:v>
                </c:pt>
                <c:pt idx="22">
                  <c:v>77</c:v>
                </c:pt>
                <c:pt idx="23">
                  <c:v>53.3</c:v>
                </c:pt>
                <c:pt idx="24">
                  <c:v>65.7</c:v>
                </c:pt>
                <c:pt idx="25">
                  <c:v>24.9</c:v>
                </c:pt>
                <c:pt idx="26">
                  <c:v>76.2</c:v>
                </c:pt>
                <c:pt idx="27">
                  <c:v>66.400000000000006</c:v>
                </c:pt>
                <c:pt idx="28">
                  <c:v>53.5</c:v>
                </c:pt>
              </c:numCache>
            </c:numRef>
          </c:yVal>
          <c:smooth val="0"/>
        </c:ser>
        <c:ser>
          <c:idx val="1"/>
          <c:order val="1"/>
          <c:tx>
            <c:v>Predicted Maternity Care (for last birth in the 5 years before the survey) - Mothers who had antenatal check-up in the first trimester (%)</c:v>
          </c:tx>
          <c:spPr>
            <a:ln w="28575">
              <a:noFill/>
            </a:ln>
          </c:spPr>
          <c:xVal>
            <c:numRef>
              <c:f>'NFHS 4 DATA RELEVANT INDICATOR'!$AB$2:$AB$30</c:f>
              <c:numCache>
                <c:formatCode>General</c:formatCode>
                <c:ptCount val="29"/>
                <c:pt idx="0">
                  <c:v>52.9</c:v>
                </c:pt>
                <c:pt idx="1">
                  <c:v>44.8</c:v>
                </c:pt>
                <c:pt idx="2">
                  <c:v>58.3</c:v>
                </c:pt>
                <c:pt idx="3">
                  <c:v>41.5</c:v>
                </c:pt>
                <c:pt idx="4">
                  <c:v>51.3</c:v>
                </c:pt>
                <c:pt idx="5">
                  <c:v>55</c:v>
                </c:pt>
                <c:pt idx="6">
                  <c:v>62.6</c:v>
                </c:pt>
                <c:pt idx="7">
                  <c:v>45.4</c:v>
                </c:pt>
                <c:pt idx="8">
                  <c:v>22.6</c:v>
                </c:pt>
                <c:pt idx="9">
                  <c:v>54.6</c:v>
                </c:pt>
                <c:pt idx="10">
                  <c:v>49.3</c:v>
                </c:pt>
                <c:pt idx="11">
                  <c:v>47.6</c:v>
                </c:pt>
                <c:pt idx="12">
                  <c:v>42</c:v>
                </c:pt>
                <c:pt idx="13">
                  <c:v>46.6</c:v>
                </c:pt>
                <c:pt idx="14">
                  <c:v>44.4</c:v>
                </c:pt>
                <c:pt idx="15">
                  <c:v>49.8</c:v>
                </c:pt>
                <c:pt idx="16">
                  <c:v>51</c:v>
                </c:pt>
                <c:pt idx="17">
                  <c:v>53.6</c:v>
                </c:pt>
                <c:pt idx="18">
                  <c:v>33.799999999999997</c:v>
                </c:pt>
                <c:pt idx="19">
                  <c:v>26.7</c:v>
                </c:pt>
                <c:pt idx="20">
                  <c:v>50.2</c:v>
                </c:pt>
                <c:pt idx="21">
                  <c:v>38.1</c:v>
                </c:pt>
                <c:pt idx="22">
                  <c:v>26</c:v>
                </c:pt>
                <c:pt idx="23">
                  <c:v>53.1</c:v>
                </c:pt>
                <c:pt idx="24">
                  <c:v>24.5</c:v>
                </c:pt>
                <c:pt idx="25">
                  <c:v>28.9</c:v>
                </c:pt>
                <c:pt idx="26">
                  <c:v>23.6</c:v>
                </c:pt>
                <c:pt idx="27">
                  <c:v>54.4</c:v>
                </c:pt>
                <c:pt idx="28">
                  <c:v>46.5</c:v>
                </c:pt>
              </c:numCache>
            </c:numRef>
          </c:xVal>
          <c:yVal>
            <c:numRef>
              <c:f>'Anae vs IMR'!$B$25:$B$53</c:f>
              <c:numCache>
                <c:formatCode>General</c:formatCode>
                <c:ptCount val="29"/>
                <c:pt idx="0">
                  <c:v>60.249995319097962</c:v>
                </c:pt>
                <c:pt idx="1">
                  <c:v>63.516999631034793</c:v>
                </c:pt>
                <c:pt idx="2">
                  <c:v>58.071992444473409</c:v>
                </c:pt>
                <c:pt idx="3">
                  <c:v>64.848001387749804</c:v>
                </c:pt>
                <c:pt idx="4">
                  <c:v>60.895329504171904</c:v>
                </c:pt>
                <c:pt idx="5">
                  <c:v>59.402994201188413</c:v>
                </c:pt>
                <c:pt idx="6">
                  <c:v>56.337656822087183</c:v>
                </c:pt>
                <c:pt idx="7">
                  <c:v>63.274999311632065</c:v>
                </c:pt>
                <c:pt idx="8">
                  <c:v>72.471011448935741</c:v>
                </c:pt>
                <c:pt idx="9">
                  <c:v>59.5643277474569</c:v>
                </c:pt>
                <c:pt idx="10">
                  <c:v>61.701997235514327</c:v>
                </c:pt>
                <c:pt idx="11">
                  <c:v>62.387664807155389</c:v>
                </c:pt>
                <c:pt idx="12">
                  <c:v>64.646334454914182</c:v>
                </c:pt>
                <c:pt idx="13">
                  <c:v>62.790998672826603</c:v>
                </c:pt>
                <c:pt idx="14">
                  <c:v>63.67833317730328</c:v>
                </c:pt>
                <c:pt idx="15">
                  <c:v>61.500330302678726</c:v>
                </c:pt>
                <c:pt idx="16">
                  <c:v>61.016329663873265</c:v>
                </c:pt>
                <c:pt idx="17">
                  <c:v>59.967661613128115</c:v>
                </c:pt>
                <c:pt idx="18">
                  <c:v>67.95367215341814</c:v>
                </c:pt>
                <c:pt idx="19">
                  <c:v>70.817342599683769</c:v>
                </c:pt>
                <c:pt idx="20">
                  <c:v>61.338996756410239</c:v>
                </c:pt>
                <c:pt idx="21">
                  <c:v>66.219336531031928</c:v>
                </c:pt>
                <c:pt idx="22">
                  <c:v>71.099676305653617</c:v>
                </c:pt>
                <c:pt idx="23">
                  <c:v>60.169328545963722</c:v>
                </c:pt>
                <c:pt idx="24">
                  <c:v>71.704677104160425</c:v>
                </c:pt>
                <c:pt idx="25">
                  <c:v>69.930008095207086</c:v>
                </c:pt>
                <c:pt idx="26">
                  <c:v>72.067677583264526</c:v>
                </c:pt>
                <c:pt idx="27">
                  <c:v>59.64499452059114</c:v>
                </c:pt>
                <c:pt idx="28">
                  <c:v>62.831332059393731</c:v>
                </c:pt>
              </c:numCache>
            </c:numRef>
          </c:yVal>
          <c:smooth val="0"/>
        </c:ser>
        <c:dLbls>
          <c:showLegendKey val="0"/>
          <c:showVal val="0"/>
          <c:showCatName val="0"/>
          <c:showSerName val="0"/>
          <c:showPercent val="0"/>
          <c:showBubbleSize val="0"/>
        </c:dLbls>
        <c:axId val="453201920"/>
        <c:axId val="453203840"/>
      </c:scatterChart>
      <c:valAx>
        <c:axId val="453201920"/>
        <c:scaling>
          <c:orientation val="minMax"/>
        </c:scaling>
        <c:delete val="0"/>
        <c:axPos val="b"/>
        <c:title>
          <c:tx>
            <c:rich>
              <a:bodyPr/>
              <a:lstStyle/>
              <a:p>
                <a:pPr>
                  <a:defRPr/>
                </a:pPr>
                <a:r>
                  <a:rPr lang="en-US"/>
                  <a:t>Anaemia among Children and Adults15 - Pregnant women age 15-49 years who are anaemic (&lt;11.0 g/dl) (%)</a:t>
                </a:r>
              </a:p>
            </c:rich>
          </c:tx>
          <c:overlay val="0"/>
        </c:title>
        <c:numFmt formatCode="General" sourceLinked="1"/>
        <c:majorTickMark val="out"/>
        <c:minorTickMark val="none"/>
        <c:tickLblPos val="nextTo"/>
        <c:crossAx val="453203840"/>
        <c:crosses val="autoZero"/>
        <c:crossBetween val="midCat"/>
      </c:valAx>
      <c:valAx>
        <c:axId val="453203840"/>
        <c:scaling>
          <c:orientation val="minMax"/>
        </c:scaling>
        <c:delete val="0"/>
        <c:axPos val="l"/>
        <c:title>
          <c:tx>
            <c:rich>
              <a:bodyPr/>
              <a:lstStyle/>
              <a:p>
                <a:pPr>
                  <a:defRPr/>
                </a:pPr>
                <a:r>
                  <a:rPr lang="en-US"/>
                  <a:t>Maternity Care (for last birth in the 5 years before the survey) - Mothers who had antenatal check-up in the first trimester (%)</a:t>
                </a:r>
              </a:p>
            </c:rich>
          </c:tx>
          <c:overlay val="0"/>
        </c:title>
        <c:numFmt formatCode="General" sourceLinked="1"/>
        <c:majorTickMark val="out"/>
        <c:minorTickMark val="none"/>
        <c:tickLblPos val="nextTo"/>
        <c:crossAx val="45320192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28575">
              <a:noFill/>
            </a:ln>
          </c:spPr>
          <c:xVal>
            <c:numRef>
              <c:f>'Anae vs IMR'!$F$25:$F$53</c:f>
              <c:numCache>
                <c:formatCode>General</c:formatCode>
                <c:ptCount val="29"/>
                <c:pt idx="0">
                  <c:v>1.7241379310344827</c:v>
                </c:pt>
                <c:pt idx="1">
                  <c:v>5.1724137931034484</c:v>
                </c:pt>
                <c:pt idx="2">
                  <c:v>8.6206896551724128</c:v>
                </c:pt>
                <c:pt idx="3">
                  <c:v>12.068965517241379</c:v>
                </c:pt>
                <c:pt idx="4">
                  <c:v>15.517241379310343</c:v>
                </c:pt>
                <c:pt idx="5">
                  <c:v>18.96551724137931</c:v>
                </c:pt>
                <c:pt idx="6">
                  <c:v>22.413793103448278</c:v>
                </c:pt>
                <c:pt idx="7">
                  <c:v>25.862068965517242</c:v>
                </c:pt>
                <c:pt idx="8">
                  <c:v>29.310344827586206</c:v>
                </c:pt>
                <c:pt idx="9">
                  <c:v>32.758620689655167</c:v>
                </c:pt>
                <c:pt idx="10">
                  <c:v>36.206896551724135</c:v>
                </c:pt>
                <c:pt idx="11">
                  <c:v>39.655172413793103</c:v>
                </c:pt>
                <c:pt idx="12">
                  <c:v>43.103448275862071</c:v>
                </c:pt>
                <c:pt idx="13">
                  <c:v>46.551724137931032</c:v>
                </c:pt>
                <c:pt idx="14">
                  <c:v>50</c:v>
                </c:pt>
                <c:pt idx="15">
                  <c:v>53.448275862068961</c:v>
                </c:pt>
                <c:pt idx="16">
                  <c:v>56.896551724137929</c:v>
                </c:pt>
                <c:pt idx="17">
                  <c:v>60.344827586206897</c:v>
                </c:pt>
                <c:pt idx="18">
                  <c:v>63.793103448275858</c:v>
                </c:pt>
                <c:pt idx="19">
                  <c:v>67.241379310344811</c:v>
                </c:pt>
                <c:pt idx="20">
                  <c:v>70.689655172413779</c:v>
                </c:pt>
                <c:pt idx="21">
                  <c:v>74.137931034482747</c:v>
                </c:pt>
                <c:pt idx="22">
                  <c:v>77.586206896551715</c:v>
                </c:pt>
                <c:pt idx="23">
                  <c:v>81.034482758620683</c:v>
                </c:pt>
                <c:pt idx="24">
                  <c:v>84.482758620689651</c:v>
                </c:pt>
                <c:pt idx="25">
                  <c:v>87.931034482758605</c:v>
                </c:pt>
                <c:pt idx="26">
                  <c:v>91.379310344827573</c:v>
                </c:pt>
                <c:pt idx="27">
                  <c:v>94.827586206896541</c:v>
                </c:pt>
                <c:pt idx="28">
                  <c:v>98.275862068965509</c:v>
                </c:pt>
              </c:numCache>
            </c:numRef>
          </c:xVal>
          <c:yVal>
            <c:numRef>
              <c:f>'Anae vs IMR'!$G$25:$G$53</c:f>
              <c:numCache>
                <c:formatCode>General</c:formatCode>
                <c:ptCount val="29"/>
                <c:pt idx="0">
                  <c:v>24.9</c:v>
                </c:pt>
                <c:pt idx="1">
                  <c:v>34.6</c:v>
                </c:pt>
                <c:pt idx="2">
                  <c:v>37</c:v>
                </c:pt>
                <c:pt idx="3">
                  <c:v>45.9</c:v>
                </c:pt>
                <c:pt idx="4">
                  <c:v>52</c:v>
                </c:pt>
                <c:pt idx="5">
                  <c:v>53.1</c:v>
                </c:pt>
                <c:pt idx="6">
                  <c:v>53.3</c:v>
                </c:pt>
                <c:pt idx="7">
                  <c:v>53.5</c:v>
                </c:pt>
                <c:pt idx="8">
                  <c:v>54.9</c:v>
                </c:pt>
                <c:pt idx="9">
                  <c:v>55.1</c:v>
                </c:pt>
                <c:pt idx="10">
                  <c:v>63</c:v>
                </c:pt>
                <c:pt idx="11">
                  <c:v>63.2</c:v>
                </c:pt>
                <c:pt idx="12">
                  <c:v>64</c:v>
                </c:pt>
                <c:pt idx="13">
                  <c:v>64.099999999999994</c:v>
                </c:pt>
                <c:pt idx="14">
                  <c:v>65.7</c:v>
                </c:pt>
                <c:pt idx="15">
                  <c:v>66</c:v>
                </c:pt>
                <c:pt idx="16">
                  <c:v>66.400000000000006</c:v>
                </c:pt>
                <c:pt idx="17">
                  <c:v>67.599999999999994</c:v>
                </c:pt>
                <c:pt idx="18">
                  <c:v>70.5</c:v>
                </c:pt>
                <c:pt idx="19">
                  <c:v>70.8</c:v>
                </c:pt>
                <c:pt idx="20">
                  <c:v>73.900000000000006</c:v>
                </c:pt>
                <c:pt idx="21">
                  <c:v>75.599999999999994</c:v>
                </c:pt>
                <c:pt idx="22">
                  <c:v>76.2</c:v>
                </c:pt>
                <c:pt idx="23">
                  <c:v>76.8</c:v>
                </c:pt>
                <c:pt idx="24">
                  <c:v>77</c:v>
                </c:pt>
                <c:pt idx="25">
                  <c:v>82.4</c:v>
                </c:pt>
                <c:pt idx="26">
                  <c:v>83.1</c:v>
                </c:pt>
                <c:pt idx="27">
                  <c:v>84.4</c:v>
                </c:pt>
                <c:pt idx="28">
                  <c:v>95.1</c:v>
                </c:pt>
              </c:numCache>
            </c:numRef>
          </c:yVal>
          <c:smooth val="0"/>
        </c:ser>
        <c:dLbls>
          <c:showLegendKey val="0"/>
          <c:showVal val="0"/>
          <c:showCatName val="0"/>
          <c:showSerName val="0"/>
          <c:showPercent val="0"/>
          <c:showBubbleSize val="0"/>
        </c:dLbls>
        <c:axId val="453220608"/>
        <c:axId val="453251456"/>
      </c:scatterChart>
      <c:valAx>
        <c:axId val="453220608"/>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453251456"/>
        <c:crosses val="autoZero"/>
        <c:crossBetween val="midCat"/>
      </c:valAx>
      <c:valAx>
        <c:axId val="453251456"/>
        <c:scaling>
          <c:orientation val="minMax"/>
        </c:scaling>
        <c:delete val="0"/>
        <c:axPos val="l"/>
        <c:title>
          <c:tx>
            <c:rich>
              <a:bodyPr/>
              <a:lstStyle/>
              <a:p>
                <a:pPr>
                  <a:defRPr/>
                </a:pPr>
                <a:r>
                  <a:rPr lang="en-US"/>
                  <a:t>Maternity Care (for last birth in the 5 years before the survey) - Mothers who had antenatal check-up in the first trimester (%)</a:t>
                </a:r>
              </a:p>
            </c:rich>
          </c:tx>
          <c:overlay val="0"/>
        </c:title>
        <c:numFmt formatCode="General" sourceLinked="1"/>
        <c:majorTickMark val="out"/>
        <c:minorTickMark val="none"/>
        <c:tickLblPos val="nextTo"/>
        <c:crossAx val="453220608"/>
        <c:crosses val="autoZero"/>
        <c:crossBetween val="midCat"/>
      </c:valAx>
    </c:plotArea>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Anaemia among Children and Adults15 - Non-pregnant women age 15-49 years who are anaemic (&lt;12.0 g/dl) (%) Line Fit  Plot</a:t>
            </a:r>
          </a:p>
        </c:rich>
      </c:tx>
      <c:overlay val="0"/>
    </c:title>
    <c:autoTitleDeleted val="0"/>
    <c:plotArea>
      <c:layout/>
      <c:scatterChart>
        <c:scatterStyle val="lineMarker"/>
        <c:varyColors val="0"/>
        <c:ser>
          <c:idx val="0"/>
          <c:order val="0"/>
          <c:tx>
            <c:v>Maternity Care (for last birth in the 5 years before the survey) - Mothers who had antenatal check-up in the first trimester (%)</c:v>
          </c:tx>
          <c:spPr>
            <a:ln w="28575">
              <a:noFill/>
            </a:ln>
          </c:spPr>
          <c:xVal>
            <c:numRef>
              <c:f>'NFHS 4 DATA RELEVANT INDICATOR'!$AA$2:$AA$30</c:f>
              <c:numCache>
                <c:formatCode>General</c:formatCode>
                <c:ptCount val="29"/>
                <c:pt idx="0">
                  <c:v>60.2</c:v>
                </c:pt>
                <c:pt idx="1">
                  <c:v>46.1</c:v>
                </c:pt>
                <c:pt idx="2">
                  <c:v>60.4</c:v>
                </c:pt>
                <c:pt idx="3">
                  <c:v>47.3</c:v>
                </c:pt>
                <c:pt idx="4">
                  <c:v>55.1</c:v>
                </c:pt>
                <c:pt idx="5">
                  <c:v>63.1</c:v>
                </c:pt>
                <c:pt idx="6">
                  <c:v>65.3</c:v>
                </c:pt>
                <c:pt idx="7">
                  <c:v>44.8</c:v>
                </c:pt>
                <c:pt idx="8">
                  <c:v>34.6</c:v>
                </c:pt>
                <c:pt idx="9">
                  <c:v>52.4</c:v>
                </c:pt>
                <c:pt idx="10">
                  <c:v>47.9</c:v>
                </c:pt>
                <c:pt idx="11">
                  <c:v>51.2</c:v>
                </c:pt>
                <c:pt idx="12">
                  <c:v>54</c:v>
                </c:pt>
                <c:pt idx="13">
                  <c:v>46.8</c:v>
                </c:pt>
                <c:pt idx="14">
                  <c:v>55.4</c:v>
                </c:pt>
                <c:pt idx="15">
                  <c:v>56.9</c:v>
                </c:pt>
                <c:pt idx="16">
                  <c:v>52.5</c:v>
                </c:pt>
                <c:pt idx="17">
                  <c:v>62.8</c:v>
                </c:pt>
                <c:pt idx="18">
                  <c:v>40.6</c:v>
                </c:pt>
                <c:pt idx="19">
                  <c:v>31.4</c:v>
                </c:pt>
                <c:pt idx="20">
                  <c:v>53.6</c:v>
                </c:pt>
                <c:pt idx="21">
                  <c:v>40.4</c:v>
                </c:pt>
                <c:pt idx="22">
                  <c:v>26.4</c:v>
                </c:pt>
                <c:pt idx="23">
                  <c:v>56.5</c:v>
                </c:pt>
                <c:pt idx="24">
                  <c:v>22.4</c:v>
                </c:pt>
                <c:pt idx="25">
                  <c:v>23.7</c:v>
                </c:pt>
                <c:pt idx="26">
                  <c:v>35.200000000000003</c:v>
                </c:pt>
                <c:pt idx="27">
                  <c:v>54.5</c:v>
                </c:pt>
                <c:pt idx="28">
                  <c:v>45.1</c:v>
                </c:pt>
              </c:numCache>
            </c:numRef>
          </c:xVal>
          <c:yVal>
            <c:numRef>
              <c:f>'NFHS 4 DATA RELEVANT INDICATOR'!$J$2:$J$30</c:f>
              <c:numCache>
                <c:formatCode>General</c:formatCode>
                <c:ptCount val="29"/>
                <c:pt idx="0">
                  <c:v>82.4</c:v>
                </c:pt>
                <c:pt idx="1">
                  <c:v>55.1</c:v>
                </c:pt>
                <c:pt idx="2">
                  <c:v>34.6</c:v>
                </c:pt>
                <c:pt idx="3">
                  <c:v>70.8</c:v>
                </c:pt>
                <c:pt idx="4">
                  <c:v>73.900000000000006</c:v>
                </c:pt>
                <c:pt idx="5">
                  <c:v>63.2</c:v>
                </c:pt>
                <c:pt idx="6">
                  <c:v>52</c:v>
                </c:pt>
                <c:pt idx="7">
                  <c:v>66</c:v>
                </c:pt>
                <c:pt idx="8">
                  <c:v>95.1</c:v>
                </c:pt>
                <c:pt idx="9">
                  <c:v>53.1</c:v>
                </c:pt>
                <c:pt idx="10">
                  <c:v>67.599999999999994</c:v>
                </c:pt>
                <c:pt idx="11">
                  <c:v>64.099999999999994</c:v>
                </c:pt>
                <c:pt idx="12">
                  <c:v>75.599999999999994</c:v>
                </c:pt>
                <c:pt idx="13">
                  <c:v>63</c:v>
                </c:pt>
                <c:pt idx="14">
                  <c:v>64</c:v>
                </c:pt>
                <c:pt idx="15">
                  <c:v>83.1</c:v>
                </c:pt>
                <c:pt idx="16">
                  <c:v>45.9</c:v>
                </c:pt>
                <c:pt idx="17">
                  <c:v>54.9</c:v>
                </c:pt>
                <c:pt idx="18">
                  <c:v>37</c:v>
                </c:pt>
                <c:pt idx="19">
                  <c:v>84.4</c:v>
                </c:pt>
                <c:pt idx="20">
                  <c:v>70.5</c:v>
                </c:pt>
                <c:pt idx="21">
                  <c:v>76.8</c:v>
                </c:pt>
                <c:pt idx="22">
                  <c:v>77</c:v>
                </c:pt>
                <c:pt idx="23">
                  <c:v>53.3</c:v>
                </c:pt>
                <c:pt idx="24">
                  <c:v>65.7</c:v>
                </c:pt>
                <c:pt idx="25">
                  <c:v>24.9</c:v>
                </c:pt>
                <c:pt idx="26">
                  <c:v>76.2</c:v>
                </c:pt>
                <c:pt idx="27">
                  <c:v>66.400000000000006</c:v>
                </c:pt>
                <c:pt idx="28">
                  <c:v>53.5</c:v>
                </c:pt>
              </c:numCache>
            </c:numRef>
          </c:yVal>
          <c:smooth val="0"/>
        </c:ser>
        <c:ser>
          <c:idx val="1"/>
          <c:order val="1"/>
          <c:tx>
            <c:v>Predicted Maternity Care (for last birth in the 5 years before the survey) - Mothers who had antenatal check-up in the first trimester (%)</c:v>
          </c:tx>
          <c:spPr>
            <a:ln w="28575">
              <a:noFill/>
            </a:ln>
          </c:spPr>
          <c:xVal>
            <c:numRef>
              <c:f>'NFHS 4 DATA RELEVANT INDICATOR'!$AA$2:$AA$30</c:f>
              <c:numCache>
                <c:formatCode>General</c:formatCode>
                <c:ptCount val="29"/>
                <c:pt idx="0">
                  <c:v>60.2</c:v>
                </c:pt>
                <c:pt idx="1">
                  <c:v>46.1</c:v>
                </c:pt>
                <c:pt idx="2">
                  <c:v>60.4</c:v>
                </c:pt>
                <c:pt idx="3">
                  <c:v>47.3</c:v>
                </c:pt>
                <c:pt idx="4">
                  <c:v>55.1</c:v>
                </c:pt>
                <c:pt idx="5">
                  <c:v>63.1</c:v>
                </c:pt>
                <c:pt idx="6">
                  <c:v>65.3</c:v>
                </c:pt>
                <c:pt idx="7">
                  <c:v>44.8</c:v>
                </c:pt>
                <c:pt idx="8">
                  <c:v>34.6</c:v>
                </c:pt>
                <c:pt idx="9">
                  <c:v>52.4</c:v>
                </c:pt>
                <c:pt idx="10">
                  <c:v>47.9</c:v>
                </c:pt>
                <c:pt idx="11">
                  <c:v>51.2</c:v>
                </c:pt>
                <c:pt idx="12">
                  <c:v>54</c:v>
                </c:pt>
                <c:pt idx="13">
                  <c:v>46.8</c:v>
                </c:pt>
                <c:pt idx="14">
                  <c:v>55.4</c:v>
                </c:pt>
                <c:pt idx="15">
                  <c:v>56.9</c:v>
                </c:pt>
                <c:pt idx="16">
                  <c:v>52.5</c:v>
                </c:pt>
                <c:pt idx="17">
                  <c:v>62.8</c:v>
                </c:pt>
                <c:pt idx="18">
                  <c:v>40.6</c:v>
                </c:pt>
                <c:pt idx="19">
                  <c:v>31.4</c:v>
                </c:pt>
                <c:pt idx="20">
                  <c:v>53.6</c:v>
                </c:pt>
                <c:pt idx="21">
                  <c:v>40.4</c:v>
                </c:pt>
                <c:pt idx="22">
                  <c:v>26.4</c:v>
                </c:pt>
                <c:pt idx="23">
                  <c:v>56.5</c:v>
                </c:pt>
                <c:pt idx="24">
                  <c:v>22.4</c:v>
                </c:pt>
                <c:pt idx="25">
                  <c:v>23.7</c:v>
                </c:pt>
                <c:pt idx="26">
                  <c:v>35.200000000000003</c:v>
                </c:pt>
                <c:pt idx="27">
                  <c:v>54.5</c:v>
                </c:pt>
                <c:pt idx="28">
                  <c:v>45.1</c:v>
                </c:pt>
              </c:numCache>
            </c:numRef>
          </c:xVal>
          <c:yVal>
            <c:numRef>
              <c:f>'NONPREG ANAEMIA'!$B$25:$B$53</c:f>
              <c:numCache>
                <c:formatCode>General</c:formatCode>
                <c:ptCount val="29"/>
                <c:pt idx="0">
                  <c:v>62.22195968616343</c:v>
                </c:pt>
                <c:pt idx="1">
                  <c:v>64.014417047877743</c:v>
                </c:pt>
                <c:pt idx="2">
                  <c:v>62.196534759046919</c:v>
                </c:pt>
                <c:pt idx="3">
                  <c:v>63.861867485178649</c:v>
                </c:pt>
                <c:pt idx="4">
                  <c:v>62.870295327634565</c:v>
                </c:pt>
                <c:pt idx="5">
                  <c:v>61.853298242973963</c:v>
                </c:pt>
                <c:pt idx="6">
                  <c:v>61.573624044692302</c:v>
                </c:pt>
                <c:pt idx="7">
                  <c:v>64.179679074135095</c:v>
                </c:pt>
                <c:pt idx="8">
                  <c:v>65.476350357077351</c:v>
                </c:pt>
                <c:pt idx="9">
                  <c:v>63.213531843707514</c:v>
                </c:pt>
                <c:pt idx="10">
                  <c:v>63.785592703829103</c:v>
                </c:pt>
                <c:pt idx="11">
                  <c:v>63.366081406406607</c:v>
                </c:pt>
                <c:pt idx="12">
                  <c:v>63.010132426775399</c:v>
                </c:pt>
                <c:pt idx="13">
                  <c:v>63.925429802969937</c:v>
                </c:pt>
                <c:pt idx="14">
                  <c:v>62.832157936959788</c:v>
                </c:pt>
                <c:pt idx="15">
                  <c:v>62.641470983585933</c:v>
                </c:pt>
                <c:pt idx="16">
                  <c:v>63.200819380149262</c:v>
                </c:pt>
                <c:pt idx="17">
                  <c:v>61.89143563364874</c:v>
                </c:pt>
                <c:pt idx="18">
                  <c:v>64.713602543581899</c:v>
                </c:pt>
                <c:pt idx="19">
                  <c:v>65.883149190941594</c:v>
                </c:pt>
                <c:pt idx="20">
                  <c:v>63.060982281008428</c:v>
                </c:pt>
                <c:pt idx="21">
                  <c:v>64.739027470698417</c:v>
                </c:pt>
                <c:pt idx="22">
                  <c:v>66.518772368854471</c:v>
                </c:pt>
                <c:pt idx="23">
                  <c:v>62.692320837818961</c:v>
                </c:pt>
                <c:pt idx="24">
                  <c:v>67.027270911184772</c:v>
                </c:pt>
                <c:pt idx="25">
                  <c:v>66.86200888492742</c:v>
                </c:pt>
                <c:pt idx="26">
                  <c:v>65.400075575727811</c:v>
                </c:pt>
                <c:pt idx="27">
                  <c:v>62.946570108984112</c:v>
                </c:pt>
                <c:pt idx="28">
                  <c:v>64.141541683460318</c:v>
                </c:pt>
              </c:numCache>
            </c:numRef>
          </c:yVal>
          <c:smooth val="0"/>
        </c:ser>
        <c:dLbls>
          <c:showLegendKey val="0"/>
          <c:showVal val="0"/>
          <c:showCatName val="0"/>
          <c:showSerName val="0"/>
          <c:showPercent val="0"/>
          <c:showBubbleSize val="0"/>
        </c:dLbls>
        <c:axId val="453391872"/>
        <c:axId val="453393792"/>
      </c:scatterChart>
      <c:valAx>
        <c:axId val="453391872"/>
        <c:scaling>
          <c:orientation val="minMax"/>
        </c:scaling>
        <c:delete val="0"/>
        <c:axPos val="b"/>
        <c:title>
          <c:tx>
            <c:rich>
              <a:bodyPr/>
              <a:lstStyle/>
              <a:p>
                <a:pPr>
                  <a:defRPr/>
                </a:pPr>
                <a:r>
                  <a:rPr lang="en-US"/>
                  <a:t>Anaemia among Children and Adults15 - Non-pregnant women age 15-49 years who are anaemic (&lt;12.0 g/dl) (%)</a:t>
                </a:r>
              </a:p>
            </c:rich>
          </c:tx>
          <c:overlay val="0"/>
        </c:title>
        <c:numFmt formatCode="General" sourceLinked="1"/>
        <c:majorTickMark val="out"/>
        <c:minorTickMark val="none"/>
        <c:tickLblPos val="nextTo"/>
        <c:crossAx val="453393792"/>
        <c:crosses val="autoZero"/>
        <c:crossBetween val="midCat"/>
      </c:valAx>
      <c:valAx>
        <c:axId val="453393792"/>
        <c:scaling>
          <c:orientation val="minMax"/>
        </c:scaling>
        <c:delete val="0"/>
        <c:axPos val="l"/>
        <c:title>
          <c:tx>
            <c:rich>
              <a:bodyPr/>
              <a:lstStyle/>
              <a:p>
                <a:pPr>
                  <a:defRPr/>
                </a:pPr>
                <a:r>
                  <a:rPr lang="en-US"/>
                  <a:t>Maternity Care (for last birth in the 5 years before the survey) - Mothers who had antenatal check-up in the first trimester (%)</a:t>
                </a:r>
              </a:p>
            </c:rich>
          </c:tx>
          <c:overlay val="0"/>
        </c:title>
        <c:numFmt formatCode="General" sourceLinked="1"/>
        <c:majorTickMark val="out"/>
        <c:minorTickMark val="none"/>
        <c:tickLblPos val="nextTo"/>
        <c:crossAx val="45339187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28575">
              <a:noFill/>
            </a:ln>
          </c:spPr>
          <c:xVal>
            <c:numRef>
              <c:f>'NONPREG ANAEMIA'!$F$25:$F$53</c:f>
              <c:numCache>
                <c:formatCode>General</c:formatCode>
                <c:ptCount val="29"/>
                <c:pt idx="0">
                  <c:v>1.7241379310344827</c:v>
                </c:pt>
                <c:pt idx="1">
                  <c:v>5.1724137931034484</c:v>
                </c:pt>
                <c:pt idx="2">
                  <c:v>8.6206896551724128</c:v>
                </c:pt>
                <c:pt idx="3">
                  <c:v>12.068965517241379</c:v>
                </c:pt>
                <c:pt idx="4">
                  <c:v>15.517241379310343</c:v>
                </c:pt>
                <c:pt idx="5">
                  <c:v>18.96551724137931</c:v>
                </c:pt>
                <c:pt idx="6">
                  <c:v>22.413793103448278</c:v>
                </c:pt>
                <c:pt idx="7">
                  <c:v>25.862068965517242</c:v>
                </c:pt>
                <c:pt idx="8">
                  <c:v>29.310344827586206</c:v>
                </c:pt>
                <c:pt idx="9">
                  <c:v>32.758620689655167</c:v>
                </c:pt>
                <c:pt idx="10">
                  <c:v>36.206896551724135</c:v>
                </c:pt>
                <c:pt idx="11">
                  <c:v>39.655172413793103</c:v>
                </c:pt>
                <c:pt idx="12">
                  <c:v>43.103448275862071</c:v>
                </c:pt>
                <c:pt idx="13">
                  <c:v>46.551724137931032</c:v>
                </c:pt>
                <c:pt idx="14">
                  <c:v>50</c:v>
                </c:pt>
                <c:pt idx="15">
                  <c:v>53.448275862068961</c:v>
                </c:pt>
                <c:pt idx="16">
                  <c:v>56.896551724137929</c:v>
                </c:pt>
                <c:pt idx="17">
                  <c:v>60.344827586206897</c:v>
                </c:pt>
                <c:pt idx="18">
                  <c:v>63.793103448275858</c:v>
                </c:pt>
                <c:pt idx="19">
                  <c:v>67.241379310344811</c:v>
                </c:pt>
                <c:pt idx="20">
                  <c:v>70.689655172413779</c:v>
                </c:pt>
                <c:pt idx="21">
                  <c:v>74.137931034482747</c:v>
                </c:pt>
                <c:pt idx="22">
                  <c:v>77.586206896551715</c:v>
                </c:pt>
                <c:pt idx="23">
                  <c:v>81.034482758620683</c:v>
                </c:pt>
                <c:pt idx="24">
                  <c:v>84.482758620689651</c:v>
                </c:pt>
                <c:pt idx="25">
                  <c:v>87.931034482758605</c:v>
                </c:pt>
                <c:pt idx="26">
                  <c:v>91.379310344827573</c:v>
                </c:pt>
                <c:pt idx="27">
                  <c:v>94.827586206896541</c:v>
                </c:pt>
                <c:pt idx="28">
                  <c:v>98.275862068965509</c:v>
                </c:pt>
              </c:numCache>
            </c:numRef>
          </c:xVal>
          <c:yVal>
            <c:numRef>
              <c:f>'NONPREG ANAEMIA'!$G$25:$G$53</c:f>
              <c:numCache>
                <c:formatCode>General</c:formatCode>
                <c:ptCount val="29"/>
                <c:pt idx="0">
                  <c:v>24.9</c:v>
                </c:pt>
                <c:pt idx="1">
                  <c:v>34.6</c:v>
                </c:pt>
                <c:pt idx="2">
                  <c:v>37</c:v>
                </c:pt>
                <c:pt idx="3">
                  <c:v>45.9</c:v>
                </c:pt>
                <c:pt idx="4">
                  <c:v>52</c:v>
                </c:pt>
                <c:pt idx="5">
                  <c:v>53.1</c:v>
                </c:pt>
                <c:pt idx="6">
                  <c:v>53.3</c:v>
                </c:pt>
                <c:pt idx="7">
                  <c:v>53.5</c:v>
                </c:pt>
                <c:pt idx="8">
                  <c:v>54.9</c:v>
                </c:pt>
                <c:pt idx="9">
                  <c:v>55.1</c:v>
                </c:pt>
                <c:pt idx="10">
                  <c:v>63</c:v>
                </c:pt>
                <c:pt idx="11">
                  <c:v>63.2</c:v>
                </c:pt>
                <c:pt idx="12">
                  <c:v>64</c:v>
                </c:pt>
                <c:pt idx="13">
                  <c:v>64.099999999999994</c:v>
                </c:pt>
                <c:pt idx="14">
                  <c:v>65.7</c:v>
                </c:pt>
                <c:pt idx="15">
                  <c:v>66</c:v>
                </c:pt>
                <c:pt idx="16">
                  <c:v>66.400000000000006</c:v>
                </c:pt>
                <c:pt idx="17">
                  <c:v>67.599999999999994</c:v>
                </c:pt>
                <c:pt idx="18">
                  <c:v>70.5</c:v>
                </c:pt>
                <c:pt idx="19">
                  <c:v>70.8</c:v>
                </c:pt>
                <c:pt idx="20">
                  <c:v>73.900000000000006</c:v>
                </c:pt>
                <c:pt idx="21">
                  <c:v>75.599999999999994</c:v>
                </c:pt>
                <c:pt idx="22">
                  <c:v>76.2</c:v>
                </c:pt>
                <c:pt idx="23">
                  <c:v>76.8</c:v>
                </c:pt>
                <c:pt idx="24">
                  <c:v>77</c:v>
                </c:pt>
                <c:pt idx="25">
                  <c:v>82.4</c:v>
                </c:pt>
                <c:pt idx="26">
                  <c:v>83.1</c:v>
                </c:pt>
                <c:pt idx="27">
                  <c:v>84.4</c:v>
                </c:pt>
                <c:pt idx="28">
                  <c:v>95.1</c:v>
                </c:pt>
              </c:numCache>
            </c:numRef>
          </c:yVal>
          <c:smooth val="0"/>
        </c:ser>
        <c:dLbls>
          <c:showLegendKey val="0"/>
          <c:showVal val="0"/>
          <c:showCatName val="0"/>
          <c:showSerName val="0"/>
          <c:showPercent val="0"/>
          <c:showBubbleSize val="0"/>
        </c:dLbls>
        <c:axId val="453419008"/>
        <c:axId val="453420928"/>
      </c:scatterChart>
      <c:valAx>
        <c:axId val="453419008"/>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453420928"/>
        <c:crosses val="autoZero"/>
        <c:crossBetween val="midCat"/>
      </c:valAx>
      <c:valAx>
        <c:axId val="453420928"/>
        <c:scaling>
          <c:orientation val="minMax"/>
        </c:scaling>
        <c:delete val="0"/>
        <c:axPos val="l"/>
        <c:title>
          <c:tx>
            <c:rich>
              <a:bodyPr/>
              <a:lstStyle/>
              <a:p>
                <a:pPr>
                  <a:defRPr/>
                </a:pPr>
                <a:r>
                  <a:rPr lang="en-US"/>
                  <a:t>Maternity Care (for last birth in the 5 years before the survey) - Mothers who had antenatal check-up in the first trimester (%)</a:t>
                </a:r>
              </a:p>
            </c:rich>
          </c:tx>
          <c:overlay val="0"/>
        </c:title>
        <c:numFmt formatCode="General" sourceLinked="1"/>
        <c:majorTickMark val="out"/>
        <c:minorTickMark val="none"/>
        <c:tickLblPos val="nextTo"/>
        <c:crossAx val="453419008"/>
        <c:crosses val="autoZero"/>
        <c:crossBetween val="midCat"/>
      </c:valAx>
    </c:plotArea>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Nutritional Status of Adults (age 15-49 years) - Women whose Body Mass Index (BMI) is below normal (BMI &lt; 18.5 kg/m2) (%) Line Fit  Plot</a:t>
            </a:r>
          </a:p>
        </c:rich>
      </c:tx>
      <c:overlay val="0"/>
    </c:title>
    <c:autoTitleDeleted val="0"/>
    <c:plotArea>
      <c:layout/>
      <c:scatterChart>
        <c:scatterStyle val="lineMarker"/>
        <c:varyColors val="0"/>
        <c:ser>
          <c:idx val="0"/>
          <c:order val="0"/>
          <c:tx>
            <c:v>Maternity Care (for last birth in the 5 years before the survey) - Mothers who had antenatal check-up in the first trimester (%)</c:v>
          </c:tx>
          <c:spPr>
            <a:ln w="28575">
              <a:noFill/>
            </a:ln>
          </c:spPr>
          <c:xVal>
            <c:numRef>
              <c:f>'NFHS 4 DATA RELEVANT INDICATOR'!$Z$2:$Z$30</c:f>
              <c:numCache>
                <c:formatCode>General</c:formatCode>
                <c:ptCount val="29"/>
                <c:pt idx="0">
                  <c:v>17.600000000000001</c:v>
                </c:pt>
                <c:pt idx="1">
                  <c:v>25.7</c:v>
                </c:pt>
                <c:pt idx="2">
                  <c:v>30.4</c:v>
                </c:pt>
                <c:pt idx="3">
                  <c:v>26.7</c:v>
                </c:pt>
                <c:pt idx="4">
                  <c:v>27.2</c:v>
                </c:pt>
                <c:pt idx="5">
                  <c:v>15.8</c:v>
                </c:pt>
                <c:pt idx="6">
                  <c:v>31.5</c:v>
                </c:pt>
                <c:pt idx="7">
                  <c:v>20.7</c:v>
                </c:pt>
                <c:pt idx="8">
                  <c:v>9.6999999999999993</c:v>
                </c:pt>
                <c:pt idx="9">
                  <c:v>28.3</c:v>
                </c:pt>
                <c:pt idx="10">
                  <c:v>23.5</c:v>
                </c:pt>
                <c:pt idx="11">
                  <c:v>26.4</c:v>
                </c:pt>
                <c:pt idx="12">
                  <c:v>11.7</c:v>
                </c:pt>
                <c:pt idx="13">
                  <c:v>27</c:v>
                </c:pt>
                <c:pt idx="14">
                  <c:v>14.6</c:v>
                </c:pt>
                <c:pt idx="15">
                  <c:v>23.1</c:v>
                </c:pt>
                <c:pt idx="16">
                  <c:v>25.3</c:v>
                </c:pt>
                <c:pt idx="17">
                  <c:v>21.3</c:v>
                </c:pt>
                <c:pt idx="18">
                  <c:v>8.5</c:v>
                </c:pt>
                <c:pt idx="19">
                  <c:v>14.7</c:v>
                </c:pt>
                <c:pt idx="20">
                  <c:v>16.2</c:v>
                </c:pt>
                <c:pt idx="21">
                  <c:v>12.1</c:v>
                </c:pt>
                <c:pt idx="22">
                  <c:v>8.8000000000000007</c:v>
                </c:pt>
                <c:pt idx="23">
                  <c:v>12.1</c:v>
                </c:pt>
                <c:pt idx="24">
                  <c:v>8.3000000000000007</c:v>
                </c:pt>
                <c:pt idx="25">
                  <c:v>12.2</c:v>
                </c:pt>
                <c:pt idx="26">
                  <c:v>6.4</c:v>
                </c:pt>
                <c:pt idx="27">
                  <c:v>18.899999999999999</c:v>
                </c:pt>
                <c:pt idx="28">
                  <c:v>18.399999999999999</c:v>
                </c:pt>
              </c:numCache>
            </c:numRef>
          </c:xVal>
          <c:yVal>
            <c:numRef>
              <c:f>'NFHS 4 DATA RELEVANT INDICATOR'!$J$2:$J$30</c:f>
              <c:numCache>
                <c:formatCode>General</c:formatCode>
                <c:ptCount val="29"/>
                <c:pt idx="0">
                  <c:v>82.4</c:v>
                </c:pt>
                <c:pt idx="1">
                  <c:v>55.1</c:v>
                </c:pt>
                <c:pt idx="2">
                  <c:v>34.6</c:v>
                </c:pt>
                <c:pt idx="3">
                  <c:v>70.8</c:v>
                </c:pt>
                <c:pt idx="4">
                  <c:v>73.900000000000006</c:v>
                </c:pt>
                <c:pt idx="5">
                  <c:v>63.2</c:v>
                </c:pt>
                <c:pt idx="6">
                  <c:v>52</c:v>
                </c:pt>
                <c:pt idx="7">
                  <c:v>66</c:v>
                </c:pt>
                <c:pt idx="8">
                  <c:v>95.1</c:v>
                </c:pt>
                <c:pt idx="9">
                  <c:v>53.1</c:v>
                </c:pt>
                <c:pt idx="10">
                  <c:v>67.599999999999994</c:v>
                </c:pt>
                <c:pt idx="11">
                  <c:v>64.099999999999994</c:v>
                </c:pt>
                <c:pt idx="12">
                  <c:v>75.599999999999994</c:v>
                </c:pt>
                <c:pt idx="13">
                  <c:v>63</c:v>
                </c:pt>
                <c:pt idx="14">
                  <c:v>64</c:v>
                </c:pt>
                <c:pt idx="15">
                  <c:v>83.1</c:v>
                </c:pt>
                <c:pt idx="16">
                  <c:v>45.9</c:v>
                </c:pt>
                <c:pt idx="17">
                  <c:v>54.9</c:v>
                </c:pt>
                <c:pt idx="18">
                  <c:v>37</c:v>
                </c:pt>
                <c:pt idx="19">
                  <c:v>84.4</c:v>
                </c:pt>
                <c:pt idx="20">
                  <c:v>70.5</c:v>
                </c:pt>
                <c:pt idx="21">
                  <c:v>76.8</c:v>
                </c:pt>
                <c:pt idx="22">
                  <c:v>77</c:v>
                </c:pt>
                <c:pt idx="23">
                  <c:v>53.3</c:v>
                </c:pt>
                <c:pt idx="24">
                  <c:v>65.7</c:v>
                </c:pt>
                <c:pt idx="25">
                  <c:v>24.9</c:v>
                </c:pt>
                <c:pt idx="26">
                  <c:v>76.2</c:v>
                </c:pt>
                <c:pt idx="27">
                  <c:v>66.400000000000006</c:v>
                </c:pt>
                <c:pt idx="28">
                  <c:v>53.5</c:v>
                </c:pt>
              </c:numCache>
            </c:numRef>
          </c:yVal>
          <c:smooth val="0"/>
        </c:ser>
        <c:ser>
          <c:idx val="1"/>
          <c:order val="1"/>
          <c:tx>
            <c:v>Predicted Maternity Care (for last birth in the 5 years before the survey) - Mothers who had antenatal check-up in the first trimester (%)</c:v>
          </c:tx>
          <c:spPr>
            <a:ln w="28575">
              <a:noFill/>
            </a:ln>
          </c:spPr>
          <c:xVal>
            <c:numRef>
              <c:f>'NFHS 4 DATA RELEVANT INDICATOR'!$Z$2:$Z$30</c:f>
              <c:numCache>
                <c:formatCode>General</c:formatCode>
                <c:ptCount val="29"/>
                <c:pt idx="0">
                  <c:v>17.600000000000001</c:v>
                </c:pt>
                <c:pt idx="1">
                  <c:v>25.7</c:v>
                </c:pt>
                <c:pt idx="2">
                  <c:v>30.4</c:v>
                </c:pt>
                <c:pt idx="3">
                  <c:v>26.7</c:v>
                </c:pt>
                <c:pt idx="4">
                  <c:v>27.2</c:v>
                </c:pt>
                <c:pt idx="5">
                  <c:v>15.8</c:v>
                </c:pt>
                <c:pt idx="6">
                  <c:v>31.5</c:v>
                </c:pt>
                <c:pt idx="7">
                  <c:v>20.7</c:v>
                </c:pt>
                <c:pt idx="8">
                  <c:v>9.6999999999999993</c:v>
                </c:pt>
                <c:pt idx="9">
                  <c:v>28.3</c:v>
                </c:pt>
                <c:pt idx="10">
                  <c:v>23.5</c:v>
                </c:pt>
                <c:pt idx="11">
                  <c:v>26.4</c:v>
                </c:pt>
                <c:pt idx="12">
                  <c:v>11.7</c:v>
                </c:pt>
                <c:pt idx="13">
                  <c:v>27</c:v>
                </c:pt>
                <c:pt idx="14">
                  <c:v>14.6</c:v>
                </c:pt>
                <c:pt idx="15">
                  <c:v>23.1</c:v>
                </c:pt>
                <c:pt idx="16">
                  <c:v>25.3</c:v>
                </c:pt>
                <c:pt idx="17">
                  <c:v>21.3</c:v>
                </c:pt>
                <c:pt idx="18">
                  <c:v>8.5</c:v>
                </c:pt>
                <c:pt idx="19">
                  <c:v>14.7</c:v>
                </c:pt>
                <c:pt idx="20">
                  <c:v>16.2</c:v>
                </c:pt>
                <c:pt idx="21">
                  <c:v>12.1</c:v>
                </c:pt>
                <c:pt idx="22">
                  <c:v>8.8000000000000007</c:v>
                </c:pt>
                <c:pt idx="23">
                  <c:v>12.1</c:v>
                </c:pt>
                <c:pt idx="24">
                  <c:v>8.3000000000000007</c:v>
                </c:pt>
                <c:pt idx="25">
                  <c:v>12.2</c:v>
                </c:pt>
                <c:pt idx="26">
                  <c:v>6.4</c:v>
                </c:pt>
                <c:pt idx="27">
                  <c:v>18.899999999999999</c:v>
                </c:pt>
                <c:pt idx="28">
                  <c:v>18.399999999999999</c:v>
                </c:pt>
              </c:numCache>
            </c:numRef>
          </c:xVal>
          <c:yVal>
            <c:numRef>
              <c:f>'BMI VS IMR'!$B$25:$B$53</c:f>
              <c:numCache>
                <c:formatCode>General</c:formatCode>
                <c:ptCount val="29"/>
                <c:pt idx="0">
                  <c:v>64.38814790923746</c:v>
                </c:pt>
                <c:pt idx="1">
                  <c:v>60.138424854806949</c:v>
                </c:pt>
                <c:pt idx="2">
                  <c:v>57.672536168902823</c:v>
                </c:pt>
                <c:pt idx="3">
                  <c:v>59.61376768759331</c:v>
                </c:pt>
                <c:pt idx="4">
                  <c:v>59.351439103986486</c:v>
                </c:pt>
                <c:pt idx="5">
                  <c:v>65.332530810222025</c:v>
                </c:pt>
                <c:pt idx="6">
                  <c:v>57.095413284967819</c:v>
                </c:pt>
                <c:pt idx="7">
                  <c:v>62.761710690875169</c:v>
                </c:pt>
                <c:pt idx="8">
                  <c:v>68.532939530225249</c:v>
                </c:pt>
                <c:pt idx="9">
                  <c:v>58.774316220051475</c:v>
                </c:pt>
                <c:pt idx="10">
                  <c:v>61.292670622676965</c:v>
                </c:pt>
                <c:pt idx="11">
                  <c:v>59.771164837757397</c:v>
                </c:pt>
                <c:pt idx="12">
                  <c:v>67.48362519579797</c:v>
                </c:pt>
                <c:pt idx="13">
                  <c:v>59.456370537429208</c:v>
                </c:pt>
                <c:pt idx="14">
                  <c:v>65.962119410878401</c:v>
                </c:pt>
                <c:pt idx="15">
                  <c:v>61.502533489562424</c:v>
                </c:pt>
                <c:pt idx="16">
                  <c:v>60.348287721692408</c:v>
                </c:pt>
                <c:pt idx="17">
                  <c:v>62.446916390546981</c:v>
                </c:pt>
                <c:pt idx="18">
                  <c:v>69.162528130881626</c:v>
                </c:pt>
                <c:pt idx="19">
                  <c:v>65.909653694157029</c:v>
                </c:pt>
                <c:pt idx="20">
                  <c:v>65.122667943336566</c:v>
                </c:pt>
                <c:pt idx="21">
                  <c:v>67.273762328912511</c:v>
                </c:pt>
                <c:pt idx="22">
                  <c:v>69.005130980717539</c:v>
                </c:pt>
                <c:pt idx="23">
                  <c:v>67.273762328912511</c:v>
                </c:pt>
                <c:pt idx="24">
                  <c:v>69.267459564324355</c:v>
                </c:pt>
                <c:pt idx="25">
                  <c:v>67.221296612191139</c:v>
                </c:pt>
                <c:pt idx="26">
                  <c:v>70.264308182030277</c:v>
                </c:pt>
                <c:pt idx="27">
                  <c:v>63.706093591859727</c:v>
                </c:pt>
                <c:pt idx="28">
                  <c:v>63.96842217546655</c:v>
                </c:pt>
              </c:numCache>
            </c:numRef>
          </c:yVal>
          <c:smooth val="0"/>
        </c:ser>
        <c:dLbls>
          <c:showLegendKey val="0"/>
          <c:showVal val="0"/>
          <c:showCatName val="0"/>
          <c:showSerName val="0"/>
          <c:showPercent val="0"/>
          <c:showBubbleSize val="0"/>
        </c:dLbls>
        <c:axId val="453647360"/>
        <c:axId val="453665920"/>
      </c:scatterChart>
      <c:valAx>
        <c:axId val="453647360"/>
        <c:scaling>
          <c:orientation val="minMax"/>
        </c:scaling>
        <c:delete val="0"/>
        <c:axPos val="b"/>
        <c:title>
          <c:tx>
            <c:rich>
              <a:bodyPr/>
              <a:lstStyle/>
              <a:p>
                <a:pPr>
                  <a:defRPr/>
                </a:pPr>
                <a:r>
                  <a:rPr lang="en-US"/>
                  <a:t>Nutritional Status of Adults (age 15-49 years) - Women whose Body Mass Index (BMI) is below normal (BMI &lt; 18.5 kg/m2) (%)</a:t>
                </a:r>
              </a:p>
            </c:rich>
          </c:tx>
          <c:overlay val="0"/>
        </c:title>
        <c:numFmt formatCode="General" sourceLinked="1"/>
        <c:majorTickMark val="out"/>
        <c:minorTickMark val="none"/>
        <c:tickLblPos val="nextTo"/>
        <c:crossAx val="453665920"/>
        <c:crosses val="autoZero"/>
        <c:crossBetween val="midCat"/>
      </c:valAx>
      <c:valAx>
        <c:axId val="453665920"/>
        <c:scaling>
          <c:orientation val="minMax"/>
        </c:scaling>
        <c:delete val="0"/>
        <c:axPos val="l"/>
        <c:title>
          <c:tx>
            <c:rich>
              <a:bodyPr/>
              <a:lstStyle/>
              <a:p>
                <a:pPr>
                  <a:defRPr/>
                </a:pPr>
                <a:r>
                  <a:rPr lang="en-US"/>
                  <a:t>Maternity Care (for last birth in the 5 years before the survey) - Mothers who had antenatal check-up in the first trimester (%)</a:t>
                </a:r>
              </a:p>
            </c:rich>
          </c:tx>
          <c:overlay val="0"/>
        </c:title>
        <c:numFmt formatCode="General" sourceLinked="1"/>
        <c:majorTickMark val="out"/>
        <c:minorTickMark val="none"/>
        <c:tickLblPos val="nextTo"/>
        <c:crossAx val="45364736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28575">
              <a:noFill/>
            </a:ln>
          </c:spPr>
          <c:xVal>
            <c:numRef>
              <c:f>'BMI VS IMR'!$F$25:$F$53</c:f>
              <c:numCache>
                <c:formatCode>General</c:formatCode>
                <c:ptCount val="29"/>
                <c:pt idx="0">
                  <c:v>1.7241379310344827</c:v>
                </c:pt>
                <c:pt idx="1">
                  <c:v>5.1724137931034484</c:v>
                </c:pt>
                <c:pt idx="2">
                  <c:v>8.6206896551724128</c:v>
                </c:pt>
                <c:pt idx="3">
                  <c:v>12.068965517241379</c:v>
                </c:pt>
                <c:pt idx="4">
                  <c:v>15.517241379310343</c:v>
                </c:pt>
                <c:pt idx="5">
                  <c:v>18.96551724137931</c:v>
                </c:pt>
                <c:pt idx="6">
                  <c:v>22.413793103448278</c:v>
                </c:pt>
                <c:pt idx="7">
                  <c:v>25.862068965517242</c:v>
                </c:pt>
                <c:pt idx="8">
                  <c:v>29.310344827586206</c:v>
                </c:pt>
                <c:pt idx="9">
                  <c:v>32.758620689655167</c:v>
                </c:pt>
                <c:pt idx="10">
                  <c:v>36.206896551724135</c:v>
                </c:pt>
                <c:pt idx="11">
                  <c:v>39.655172413793103</c:v>
                </c:pt>
                <c:pt idx="12">
                  <c:v>43.103448275862071</c:v>
                </c:pt>
                <c:pt idx="13">
                  <c:v>46.551724137931032</c:v>
                </c:pt>
                <c:pt idx="14">
                  <c:v>50</c:v>
                </c:pt>
                <c:pt idx="15">
                  <c:v>53.448275862068961</c:v>
                </c:pt>
                <c:pt idx="16">
                  <c:v>56.896551724137929</c:v>
                </c:pt>
                <c:pt idx="17">
                  <c:v>60.344827586206897</c:v>
                </c:pt>
                <c:pt idx="18">
                  <c:v>63.793103448275858</c:v>
                </c:pt>
                <c:pt idx="19">
                  <c:v>67.241379310344811</c:v>
                </c:pt>
                <c:pt idx="20">
                  <c:v>70.689655172413779</c:v>
                </c:pt>
                <c:pt idx="21">
                  <c:v>74.137931034482747</c:v>
                </c:pt>
                <c:pt idx="22">
                  <c:v>77.586206896551715</c:v>
                </c:pt>
                <c:pt idx="23">
                  <c:v>81.034482758620683</c:v>
                </c:pt>
                <c:pt idx="24">
                  <c:v>84.482758620689651</c:v>
                </c:pt>
                <c:pt idx="25">
                  <c:v>87.931034482758605</c:v>
                </c:pt>
                <c:pt idx="26">
                  <c:v>91.379310344827573</c:v>
                </c:pt>
                <c:pt idx="27">
                  <c:v>94.827586206896541</c:v>
                </c:pt>
                <c:pt idx="28">
                  <c:v>98.275862068965509</c:v>
                </c:pt>
              </c:numCache>
            </c:numRef>
          </c:xVal>
          <c:yVal>
            <c:numRef>
              <c:f>'BMI VS IMR'!$G$25:$G$53</c:f>
              <c:numCache>
                <c:formatCode>General</c:formatCode>
                <c:ptCount val="29"/>
                <c:pt idx="0">
                  <c:v>24.9</c:v>
                </c:pt>
                <c:pt idx="1">
                  <c:v>34.6</c:v>
                </c:pt>
                <c:pt idx="2">
                  <c:v>37</c:v>
                </c:pt>
                <c:pt idx="3">
                  <c:v>45.9</c:v>
                </c:pt>
                <c:pt idx="4">
                  <c:v>52</c:v>
                </c:pt>
                <c:pt idx="5">
                  <c:v>53.1</c:v>
                </c:pt>
                <c:pt idx="6">
                  <c:v>53.3</c:v>
                </c:pt>
                <c:pt idx="7">
                  <c:v>53.5</c:v>
                </c:pt>
                <c:pt idx="8">
                  <c:v>54.9</c:v>
                </c:pt>
                <c:pt idx="9">
                  <c:v>55.1</c:v>
                </c:pt>
                <c:pt idx="10">
                  <c:v>63</c:v>
                </c:pt>
                <c:pt idx="11">
                  <c:v>63.2</c:v>
                </c:pt>
                <c:pt idx="12">
                  <c:v>64</c:v>
                </c:pt>
                <c:pt idx="13">
                  <c:v>64.099999999999994</c:v>
                </c:pt>
                <c:pt idx="14">
                  <c:v>65.7</c:v>
                </c:pt>
                <c:pt idx="15">
                  <c:v>66</c:v>
                </c:pt>
                <c:pt idx="16">
                  <c:v>66.400000000000006</c:v>
                </c:pt>
                <c:pt idx="17">
                  <c:v>67.599999999999994</c:v>
                </c:pt>
                <c:pt idx="18">
                  <c:v>70.5</c:v>
                </c:pt>
                <c:pt idx="19">
                  <c:v>70.8</c:v>
                </c:pt>
                <c:pt idx="20">
                  <c:v>73.900000000000006</c:v>
                </c:pt>
                <c:pt idx="21">
                  <c:v>75.599999999999994</c:v>
                </c:pt>
                <c:pt idx="22">
                  <c:v>76.2</c:v>
                </c:pt>
                <c:pt idx="23">
                  <c:v>76.8</c:v>
                </c:pt>
                <c:pt idx="24">
                  <c:v>77</c:v>
                </c:pt>
                <c:pt idx="25">
                  <c:v>82.4</c:v>
                </c:pt>
                <c:pt idx="26">
                  <c:v>83.1</c:v>
                </c:pt>
                <c:pt idx="27">
                  <c:v>84.4</c:v>
                </c:pt>
                <c:pt idx="28">
                  <c:v>95.1</c:v>
                </c:pt>
              </c:numCache>
            </c:numRef>
          </c:yVal>
          <c:smooth val="0"/>
        </c:ser>
        <c:dLbls>
          <c:showLegendKey val="0"/>
          <c:showVal val="0"/>
          <c:showCatName val="0"/>
          <c:showSerName val="0"/>
          <c:showPercent val="0"/>
          <c:showBubbleSize val="0"/>
        </c:dLbls>
        <c:axId val="453703168"/>
        <c:axId val="453705088"/>
      </c:scatterChart>
      <c:valAx>
        <c:axId val="453703168"/>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453705088"/>
        <c:crosses val="autoZero"/>
        <c:crossBetween val="midCat"/>
      </c:valAx>
      <c:valAx>
        <c:axId val="453705088"/>
        <c:scaling>
          <c:orientation val="minMax"/>
        </c:scaling>
        <c:delete val="0"/>
        <c:axPos val="l"/>
        <c:title>
          <c:tx>
            <c:rich>
              <a:bodyPr/>
              <a:lstStyle/>
              <a:p>
                <a:pPr>
                  <a:defRPr/>
                </a:pPr>
                <a:r>
                  <a:rPr lang="en-US"/>
                  <a:t>Maternity Care (for last birth in the 5 years before the survey) - Mothers who had antenatal check-up in the first trimester (%)</a:t>
                </a:r>
              </a:p>
            </c:rich>
          </c:tx>
          <c:overlay val="0"/>
        </c:title>
        <c:numFmt formatCode="General" sourceLinked="1"/>
        <c:majorTickMark val="out"/>
        <c:minorTickMark val="none"/>
        <c:tickLblPos val="nextTo"/>
        <c:crossAx val="453703168"/>
        <c:crosses val="autoZero"/>
        <c:crossBetween val="midCat"/>
      </c:valAx>
    </c:plotArea>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Maternity Care (for last birth in the 5 years before the survey) - Mothers who consumed iron folic acid for 100 days or more when they were pregnant (%) Line Fit  Plot</a:t>
            </a:r>
          </a:p>
        </c:rich>
      </c:tx>
      <c:layout/>
      <c:overlay val="0"/>
    </c:title>
    <c:autoTitleDeleted val="0"/>
    <c:plotArea>
      <c:layout/>
      <c:scatterChart>
        <c:scatterStyle val="lineMarker"/>
        <c:varyColors val="0"/>
        <c:ser>
          <c:idx val="0"/>
          <c:order val="0"/>
          <c:tx>
            <c:v>Infant and Child Mortality Rates (per 1000 live births) - Infant mortality rate (IMR)</c:v>
          </c:tx>
          <c:spPr>
            <a:ln w="28575">
              <a:noFill/>
            </a:ln>
          </c:spPr>
          <c:xVal>
            <c:numRef>
              <c:f>'NFHS 4 DATA RELEVANT INDICATOR'!$M$2:$M$30</c:f>
              <c:numCache>
                <c:formatCode>General</c:formatCode>
                <c:ptCount val="29"/>
                <c:pt idx="0">
                  <c:v>56.2</c:v>
                </c:pt>
                <c:pt idx="1">
                  <c:v>32</c:v>
                </c:pt>
                <c:pt idx="2">
                  <c:v>9.6999999999999993</c:v>
                </c:pt>
                <c:pt idx="3">
                  <c:v>30.3</c:v>
                </c:pt>
                <c:pt idx="4">
                  <c:v>36.799999999999997</c:v>
                </c:pt>
                <c:pt idx="5">
                  <c:v>32.5</c:v>
                </c:pt>
                <c:pt idx="6">
                  <c:v>15.3</c:v>
                </c:pt>
                <c:pt idx="7">
                  <c:v>45.3</c:v>
                </c:pt>
                <c:pt idx="8">
                  <c:v>67.099999999999994</c:v>
                </c:pt>
                <c:pt idx="9">
                  <c:v>23.6</c:v>
                </c:pt>
                <c:pt idx="10">
                  <c:v>40.6</c:v>
                </c:pt>
                <c:pt idx="11">
                  <c:v>36.5</c:v>
                </c:pt>
                <c:pt idx="12">
                  <c:v>42.6</c:v>
                </c:pt>
                <c:pt idx="13">
                  <c:v>17.3</c:v>
                </c:pt>
                <c:pt idx="14">
                  <c:v>64</c:v>
                </c:pt>
                <c:pt idx="15">
                  <c:v>52.8</c:v>
                </c:pt>
                <c:pt idx="16">
                  <c:v>12.9</c:v>
                </c:pt>
                <c:pt idx="17">
                  <c:v>28.1</c:v>
                </c:pt>
                <c:pt idx="18">
                  <c:v>8.3000000000000007</c:v>
                </c:pt>
                <c:pt idx="19">
                  <c:v>67.400000000000006</c:v>
                </c:pt>
                <c:pt idx="20">
                  <c:v>49.4</c:v>
                </c:pt>
                <c:pt idx="21">
                  <c:v>30.2</c:v>
                </c:pt>
                <c:pt idx="22">
                  <c:v>39.200000000000003</c:v>
                </c:pt>
                <c:pt idx="23">
                  <c:v>36.200000000000003</c:v>
                </c:pt>
                <c:pt idx="24">
                  <c:v>53.8</c:v>
                </c:pt>
                <c:pt idx="25">
                  <c:v>4.4000000000000004</c:v>
                </c:pt>
                <c:pt idx="26">
                  <c:v>52.8</c:v>
                </c:pt>
                <c:pt idx="27">
                  <c:v>13.4</c:v>
                </c:pt>
                <c:pt idx="28">
                  <c:v>24.9</c:v>
                </c:pt>
              </c:numCache>
            </c:numRef>
          </c:xVal>
          <c:yVal>
            <c:numRef>
              <c:f>'NFHS 4 DATA RELEVANT INDICATOR'!$I$2:$I$30</c:f>
              <c:numCache>
                <c:formatCode>General</c:formatCode>
                <c:ptCount val="29"/>
                <c:pt idx="0">
                  <c:v>35</c:v>
                </c:pt>
                <c:pt idx="1">
                  <c:v>48</c:v>
                </c:pt>
                <c:pt idx="2">
                  <c:v>48</c:v>
                </c:pt>
                <c:pt idx="3">
                  <c:v>54</c:v>
                </c:pt>
                <c:pt idx="4">
                  <c:v>34</c:v>
                </c:pt>
                <c:pt idx="5">
                  <c:v>33</c:v>
                </c:pt>
                <c:pt idx="6">
                  <c:v>44</c:v>
                </c:pt>
                <c:pt idx="7">
                  <c:v>28</c:v>
                </c:pt>
                <c:pt idx="8">
                  <c:v>6</c:v>
                </c:pt>
                <c:pt idx="9">
                  <c:v>51</c:v>
                </c:pt>
                <c:pt idx="10">
                  <c:v>24</c:v>
                </c:pt>
                <c:pt idx="11">
                  <c:v>40</c:v>
                </c:pt>
                <c:pt idx="12">
                  <c:v>29</c:v>
                </c:pt>
                <c:pt idx="13">
                  <c:v>41</c:v>
                </c:pt>
                <c:pt idx="14">
                  <c:v>21</c:v>
                </c:pt>
                <c:pt idx="15">
                  <c:v>28</c:v>
                </c:pt>
                <c:pt idx="16">
                  <c:v>64</c:v>
                </c:pt>
                <c:pt idx="17">
                  <c:v>27</c:v>
                </c:pt>
                <c:pt idx="18">
                  <c:v>23</c:v>
                </c:pt>
                <c:pt idx="19">
                  <c:v>13</c:v>
                </c:pt>
                <c:pt idx="20">
                  <c:v>34</c:v>
                </c:pt>
                <c:pt idx="21">
                  <c:v>32</c:v>
                </c:pt>
                <c:pt idx="22">
                  <c:v>22</c:v>
                </c:pt>
                <c:pt idx="23">
                  <c:v>30</c:v>
                </c:pt>
                <c:pt idx="24">
                  <c:v>40</c:v>
                </c:pt>
                <c:pt idx="25">
                  <c:v>29</c:v>
                </c:pt>
                <c:pt idx="26">
                  <c:v>29</c:v>
                </c:pt>
                <c:pt idx="27">
                  <c:v>27</c:v>
                </c:pt>
                <c:pt idx="28">
                  <c:v>40</c:v>
                </c:pt>
              </c:numCache>
            </c:numRef>
          </c:yVal>
          <c:smooth val="0"/>
        </c:ser>
        <c:ser>
          <c:idx val="1"/>
          <c:order val="1"/>
          <c:tx>
            <c:v>Predicted Infant and Child Mortality Rates (per 1000 live births) - Infant mortality rate (IMR)</c:v>
          </c:tx>
          <c:spPr>
            <a:ln w="28575">
              <a:noFill/>
            </a:ln>
          </c:spPr>
          <c:xVal>
            <c:numRef>
              <c:f>'NFHS 4 DATA RELEVANT INDICATOR'!$M$2:$M$30</c:f>
              <c:numCache>
                <c:formatCode>General</c:formatCode>
                <c:ptCount val="29"/>
                <c:pt idx="0">
                  <c:v>56.2</c:v>
                </c:pt>
                <c:pt idx="1">
                  <c:v>32</c:v>
                </c:pt>
                <c:pt idx="2">
                  <c:v>9.6999999999999993</c:v>
                </c:pt>
                <c:pt idx="3">
                  <c:v>30.3</c:v>
                </c:pt>
                <c:pt idx="4">
                  <c:v>36.799999999999997</c:v>
                </c:pt>
                <c:pt idx="5">
                  <c:v>32.5</c:v>
                </c:pt>
                <c:pt idx="6">
                  <c:v>15.3</c:v>
                </c:pt>
                <c:pt idx="7">
                  <c:v>45.3</c:v>
                </c:pt>
                <c:pt idx="8">
                  <c:v>67.099999999999994</c:v>
                </c:pt>
                <c:pt idx="9">
                  <c:v>23.6</c:v>
                </c:pt>
                <c:pt idx="10">
                  <c:v>40.6</c:v>
                </c:pt>
                <c:pt idx="11">
                  <c:v>36.5</c:v>
                </c:pt>
                <c:pt idx="12">
                  <c:v>42.6</c:v>
                </c:pt>
                <c:pt idx="13">
                  <c:v>17.3</c:v>
                </c:pt>
                <c:pt idx="14">
                  <c:v>64</c:v>
                </c:pt>
                <c:pt idx="15">
                  <c:v>52.8</c:v>
                </c:pt>
                <c:pt idx="16">
                  <c:v>12.9</c:v>
                </c:pt>
                <c:pt idx="17">
                  <c:v>28.1</c:v>
                </c:pt>
                <c:pt idx="18">
                  <c:v>8.3000000000000007</c:v>
                </c:pt>
                <c:pt idx="19">
                  <c:v>67.400000000000006</c:v>
                </c:pt>
                <c:pt idx="20">
                  <c:v>49.4</c:v>
                </c:pt>
                <c:pt idx="21">
                  <c:v>30.2</c:v>
                </c:pt>
                <c:pt idx="22">
                  <c:v>39.200000000000003</c:v>
                </c:pt>
                <c:pt idx="23">
                  <c:v>36.200000000000003</c:v>
                </c:pt>
                <c:pt idx="24">
                  <c:v>53.8</c:v>
                </c:pt>
                <c:pt idx="25">
                  <c:v>4.4000000000000004</c:v>
                </c:pt>
                <c:pt idx="26">
                  <c:v>52.8</c:v>
                </c:pt>
                <c:pt idx="27">
                  <c:v>13.4</c:v>
                </c:pt>
                <c:pt idx="28">
                  <c:v>24.9</c:v>
                </c:pt>
              </c:numCache>
            </c:numRef>
          </c:xVal>
          <c:yVal>
            <c:numRef>
              <c:f>'IFA Nutrition vs IMR'!$B$25:$B$53</c:f>
              <c:numCache>
                <c:formatCode>General</c:formatCode>
                <c:ptCount val="29"/>
                <c:pt idx="0">
                  <c:v>26.009854009824345</c:v>
                </c:pt>
                <c:pt idx="1">
                  <c:v>34.781025992512028</c:v>
                </c:pt>
                <c:pt idx="2">
                  <c:v>42.86355224102175</c:v>
                </c:pt>
                <c:pt idx="3">
                  <c:v>35.397182702039672</c:v>
                </c:pt>
                <c:pt idx="4">
                  <c:v>33.041289400904553</c:v>
                </c:pt>
                <c:pt idx="5">
                  <c:v>34.599803430886247</c:v>
                </c:pt>
                <c:pt idx="6">
                  <c:v>40.833859550813031</c:v>
                </c:pt>
                <c:pt idx="7">
                  <c:v>29.960505853266319</c:v>
                </c:pt>
                <c:pt idx="8">
                  <c:v>22.059202166382377</c:v>
                </c:pt>
                <c:pt idx="9">
                  <c:v>37.825565027825107</c:v>
                </c:pt>
                <c:pt idx="10">
                  <c:v>31.663997932548636</c:v>
                </c:pt>
                <c:pt idx="11">
                  <c:v>33.150022937880024</c:v>
                </c:pt>
                <c:pt idx="12">
                  <c:v>30.939107686045524</c:v>
                </c:pt>
                <c:pt idx="13">
                  <c:v>40.108969304309916</c:v>
                </c:pt>
                <c:pt idx="14">
                  <c:v>23.182782048462201</c:v>
                </c:pt>
                <c:pt idx="15">
                  <c:v>27.24216742887964</c:v>
                </c:pt>
                <c:pt idx="16">
                  <c:v>41.703727846616772</c:v>
                </c:pt>
                <c:pt idx="17">
                  <c:v>36.194561973193103</c:v>
                </c:pt>
                <c:pt idx="18">
                  <c:v>43.37097541357393</c:v>
                </c:pt>
                <c:pt idx="19">
                  <c:v>21.950468629406906</c:v>
                </c:pt>
                <c:pt idx="20">
                  <c:v>28.474480847934935</c:v>
                </c:pt>
                <c:pt idx="21">
                  <c:v>35.433427214364826</c:v>
                </c:pt>
                <c:pt idx="22">
                  <c:v>32.171421105100819</c:v>
                </c:pt>
                <c:pt idx="23">
                  <c:v>33.258756474855488</c:v>
                </c:pt>
                <c:pt idx="24">
                  <c:v>26.879722305628086</c:v>
                </c:pt>
                <c:pt idx="25">
                  <c:v>44.784511394255006</c:v>
                </c:pt>
                <c:pt idx="26">
                  <c:v>27.24216742887964</c:v>
                </c:pt>
                <c:pt idx="27">
                  <c:v>41.522505284990991</c:v>
                </c:pt>
                <c:pt idx="28">
                  <c:v>37.354386367598082</c:v>
                </c:pt>
              </c:numCache>
            </c:numRef>
          </c:yVal>
          <c:smooth val="0"/>
        </c:ser>
        <c:dLbls>
          <c:showLegendKey val="0"/>
          <c:showVal val="0"/>
          <c:showCatName val="0"/>
          <c:showSerName val="0"/>
          <c:showPercent val="0"/>
          <c:showBubbleSize val="0"/>
        </c:dLbls>
        <c:axId val="454055040"/>
        <c:axId val="454057344"/>
      </c:scatterChart>
      <c:valAx>
        <c:axId val="454055040"/>
        <c:scaling>
          <c:orientation val="minMax"/>
        </c:scaling>
        <c:delete val="0"/>
        <c:axPos val="b"/>
        <c:title>
          <c:tx>
            <c:rich>
              <a:bodyPr/>
              <a:lstStyle/>
              <a:p>
                <a:pPr>
                  <a:defRPr/>
                </a:pPr>
                <a:r>
                  <a:rPr lang="en-US"/>
                  <a:t>Maternity Care (for last birth in the 5 years before the survey) - Mothers who consumed iron folic acid for 100 days or more when they were pregnant (%)</a:t>
                </a:r>
              </a:p>
            </c:rich>
          </c:tx>
          <c:layout/>
          <c:overlay val="0"/>
        </c:title>
        <c:numFmt formatCode="General" sourceLinked="1"/>
        <c:majorTickMark val="out"/>
        <c:minorTickMark val="none"/>
        <c:tickLblPos val="nextTo"/>
        <c:crossAx val="454057344"/>
        <c:crosses val="autoZero"/>
        <c:crossBetween val="midCat"/>
      </c:valAx>
      <c:valAx>
        <c:axId val="454057344"/>
        <c:scaling>
          <c:orientation val="minMax"/>
        </c:scaling>
        <c:delete val="0"/>
        <c:axPos val="l"/>
        <c:title>
          <c:tx>
            <c:rich>
              <a:bodyPr/>
              <a:lstStyle/>
              <a:p>
                <a:pPr>
                  <a:defRPr/>
                </a:pPr>
                <a:r>
                  <a:rPr lang="en-US"/>
                  <a:t>Infant and Child Mortality Rates (per 1000 live births) - Infant mortality rate (IMR)</a:t>
                </a:r>
              </a:p>
            </c:rich>
          </c:tx>
          <c:layout/>
          <c:overlay val="0"/>
        </c:title>
        <c:numFmt formatCode="General" sourceLinked="1"/>
        <c:majorTickMark val="out"/>
        <c:minorTickMark val="none"/>
        <c:tickLblPos val="nextTo"/>
        <c:crossAx val="45405504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layout/>
      <c:overlay val="0"/>
    </c:title>
    <c:autoTitleDeleted val="0"/>
    <c:plotArea>
      <c:layout/>
      <c:scatterChart>
        <c:scatterStyle val="lineMarker"/>
        <c:varyColors val="0"/>
        <c:ser>
          <c:idx val="0"/>
          <c:order val="0"/>
          <c:spPr>
            <a:ln w="28575">
              <a:noFill/>
            </a:ln>
          </c:spPr>
          <c:xVal>
            <c:numRef>
              <c:f>'Female Literacy vs IMR'!$F$25:$F$53</c:f>
              <c:numCache>
                <c:formatCode>General</c:formatCode>
                <c:ptCount val="29"/>
                <c:pt idx="0">
                  <c:v>1.7241379310344827</c:v>
                </c:pt>
                <c:pt idx="1">
                  <c:v>5.1724137931034484</c:v>
                </c:pt>
                <c:pt idx="2">
                  <c:v>8.6206896551724128</c:v>
                </c:pt>
                <c:pt idx="3">
                  <c:v>12.068965517241379</c:v>
                </c:pt>
                <c:pt idx="4">
                  <c:v>15.517241379310343</c:v>
                </c:pt>
                <c:pt idx="5">
                  <c:v>18.96551724137931</c:v>
                </c:pt>
                <c:pt idx="6">
                  <c:v>22.413793103448278</c:v>
                </c:pt>
                <c:pt idx="7">
                  <c:v>25.862068965517242</c:v>
                </c:pt>
                <c:pt idx="8">
                  <c:v>29.310344827586206</c:v>
                </c:pt>
                <c:pt idx="9">
                  <c:v>32.758620689655167</c:v>
                </c:pt>
                <c:pt idx="10">
                  <c:v>36.206896551724135</c:v>
                </c:pt>
                <c:pt idx="11">
                  <c:v>39.655172413793103</c:v>
                </c:pt>
                <c:pt idx="12">
                  <c:v>43.103448275862071</c:v>
                </c:pt>
                <c:pt idx="13">
                  <c:v>46.551724137931032</c:v>
                </c:pt>
                <c:pt idx="14">
                  <c:v>50</c:v>
                </c:pt>
                <c:pt idx="15">
                  <c:v>53.448275862068961</c:v>
                </c:pt>
                <c:pt idx="16">
                  <c:v>56.896551724137929</c:v>
                </c:pt>
                <c:pt idx="17">
                  <c:v>60.344827586206897</c:v>
                </c:pt>
                <c:pt idx="18">
                  <c:v>63.793103448275858</c:v>
                </c:pt>
                <c:pt idx="19">
                  <c:v>67.241379310344811</c:v>
                </c:pt>
                <c:pt idx="20">
                  <c:v>70.689655172413779</c:v>
                </c:pt>
                <c:pt idx="21">
                  <c:v>74.137931034482747</c:v>
                </c:pt>
                <c:pt idx="22">
                  <c:v>77.586206896551715</c:v>
                </c:pt>
                <c:pt idx="23">
                  <c:v>81.034482758620683</c:v>
                </c:pt>
                <c:pt idx="24">
                  <c:v>84.482758620689651</c:v>
                </c:pt>
                <c:pt idx="25">
                  <c:v>87.931034482758605</c:v>
                </c:pt>
                <c:pt idx="26">
                  <c:v>91.379310344827573</c:v>
                </c:pt>
                <c:pt idx="27">
                  <c:v>94.827586206896541</c:v>
                </c:pt>
                <c:pt idx="28">
                  <c:v>98.275862068965509</c:v>
                </c:pt>
              </c:numCache>
            </c:numRef>
          </c:xVal>
          <c:yVal>
            <c:numRef>
              <c:f>'Female Literacy vs IMR'!$G$25:$G$53</c:f>
              <c:numCache>
                <c:formatCode>General</c:formatCode>
                <c:ptCount val="29"/>
                <c:pt idx="0">
                  <c:v>6</c:v>
                </c:pt>
                <c:pt idx="1">
                  <c:v>13</c:v>
                </c:pt>
                <c:pt idx="2">
                  <c:v>21</c:v>
                </c:pt>
                <c:pt idx="3">
                  <c:v>22</c:v>
                </c:pt>
                <c:pt idx="4">
                  <c:v>23</c:v>
                </c:pt>
                <c:pt idx="5">
                  <c:v>24</c:v>
                </c:pt>
                <c:pt idx="6">
                  <c:v>27</c:v>
                </c:pt>
                <c:pt idx="7">
                  <c:v>27</c:v>
                </c:pt>
                <c:pt idx="8">
                  <c:v>28</c:v>
                </c:pt>
                <c:pt idx="9">
                  <c:v>28</c:v>
                </c:pt>
                <c:pt idx="10">
                  <c:v>29</c:v>
                </c:pt>
                <c:pt idx="11">
                  <c:v>29</c:v>
                </c:pt>
                <c:pt idx="12">
                  <c:v>29</c:v>
                </c:pt>
                <c:pt idx="13">
                  <c:v>30</c:v>
                </c:pt>
                <c:pt idx="14">
                  <c:v>32</c:v>
                </c:pt>
                <c:pt idx="15">
                  <c:v>33</c:v>
                </c:pt>
                <c:pt idx="16">
                  <c:v>34</c:v>
                </c:pt>
                <c:pt idx="17">
                  <c:v>34</c:v>
                </c:pt>
                <c:pt idx="18">
                  <c:v>35</c:v>
                </c:pt>
                <c:pt idx="19">
                  <c:v>40</c:v>
                </c:pt>
                <c:pt idx="20">
                  <c:v>40</c:v>
                </c:pt>
                <c:pt idx="21">
                  <c:v>40</c:v>
                </c:pt>
                <c:pt idx="22">
                  <c:v>41</c:v>
                </c:pt>
                <c:pt idx="23">
                  <c:v>44</c:v>
                </c:pt>
                <c:pt idx="24">
                  <c:v>48</c:v>
                </c:pt>
                <c:pt idx="25">
                  <c:v>48</c:v>
                </c:pt>
                <c:pt idx="26">
                  <c:v>51</c:v>
                </c:pt>
                <c:pt idx="27">
                  <c:v>54</c:v>
                </c:pt>
                <c:pt idx="28">
                  <c:v>64</c:v>
                </c:pt>
              </c:numCache>
            </c:numRef>
          </c:yVal>
          <c:smooth val="0"/>
        </c:ser>
        <c:dLbls>
          <c:showLegendKey val="0"/>
          <c:showVal val="0"/>
          <c:showCatName val="0"/>
          <c:showSerName val="0"/>
          <c:showPercent val="0"/>
          <c:showBubbleSize val="0"/>
        </c:dLbls>
        <c:axId val="451923968"/>
        <c:axId val="451925888"/>
      </c:scatterChart>
      <c:valAx>
        <c:axId val="451923968"/>
        <c:scaling>
          <c:orientation val="minMax"/>
        </c:scaling>
        <c:delete val="0"/>
        <c:axPos val="b"/>
        <c:title>
          <c:tx>
            <c:rich>
              <a:bodyPr/>
              <a:lstStyle/>
              <a:p>
                <a:pPr>
                  <a:defRPr/>
                </a:pPr>
                <a:r>
                  <a:rPr lang="en-US"/>
                  <a:t>Sample Percentile</a:t>
                </a:r>
              </a:p>
            </c:rich>
          </c:tx>
          <c:layout/>
          <c:overlay val="0"/>
        </c:title>
        <c:numFmt formatCode="General" sourceLinked="1"/>
        <c:majorTickMark val="out"/>
        <c:minorTickMark val="none"/>
        <c:tickLblPos val="nextTo"/>
        <c:crossAx val="451925888"/>
        <c:crosses val="autoZero"/>
        <c:crossBetween val="midCat"/>
      </c:valAx>
      <c:valAx>
        <c:axId val="451925888"/>
        <c:scaling>
          <c:orientation val="minMax"/>
        </c:scaling>
        <c:delete val="0"/>
        <c:axPos val="l"/>
        <c:title>
          <c:tx>
            <c:rich>
              <a:bodyPr/>
              <a:lstStyle/>
              <a:p>
                <a:pPr>
                  <a:defRPr/>
                </a:pPr>
                <a:r>
                  <a:rPr lang="en-US"/>
                  <a:t>Infant and Child Mortality Rates (per 1000 live births) - Infant mortality rate (IMR)</a:t>
                </a:r>
              </a:p>
            </c:rich>
          </c:tx>
          <c:layout/>
          <c:overlay val="0"/>
        </c:title>
        <c:numFmt formatCode="General" sourceLinked="1"/>
        <c:majorTickMark val="out"/>
        <c:minorTickMark val="none"/>
        <c:tickLblPos val="nextTo"/>
        <c:crossAx val="451923968"/>
        <c:crosses val="autoZero"/>
        <c:crossBetween val="midCat"/>
      </c:valAx>
    </c:plotArea>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layout/>
      <c:overlay val="0"/>
    </c:title>
    <c:autoTitleDeleted val="0"/>
    <c:plotArea>
      <c:layout/>
      <c:scatterChart>
        <c:scatterStyle val="lineMarker"/>
        <c:varyColors val="0"/>
        <c:ser>
          <c:idx val="0"/>
          <c:order val="0"/>
          <c:spPr>
            <a:ln w="28575">
              <a:noFill/>
            </a:ln>
          </c:spPr>
          <c:xVal>
            <c:numRef>
              <c:f>'IFA Nutrition vs IMR'!$F$25:$F$53</c:f>
              <c:numCache>
                <c:formatCode>General</c:formatCode>
                <c:ptCount val="29"/>
                <c:pt idx="0">
                  <c:v>1.7241379310344827</c:v>
                </c:pt>
                <c:pt idx="1">
                  <c:v>5.1724137931034484</c:v>
                </c:pt>
                <c:pt idx="2">
                  <c:v>8.6206896551724128</c:v>
                </c:pt>
                <c:pt idx="3">
                  <c:v>12.068965517241379</c:v>
                </c:pt>
                <c:pt idx="4">
                  <c:v>15.517241379310343</c:v>
                </c:pt>
                <c:pt idx="5">
                  <c:v>18.96551724137931</c:v>
                </c:pt>
                <c:pt idx="6">
                  <c:v>22.413793103448278</c:v>
                </c:pt>
                <c:pt idx="7">
                  <c:v>25.862068965517242</c:v>
                </c:pt>
                <c:pt idx="8">
                  <c:v>29.310344827586206</c:v>
                </c:pt>
                <c:pt idx="9">
                  <c:v>32.758620689655167</c:v>
                </c:pt>
                <c:pt idx="10">
                  <c:v>36.206896551724135</c:v>
                </c:pt>
                <c:pt idx="11">
                  <c:v>39.655172413793103</c:v>
                </c:pt>
                <c:pt idx="12">
                  <c:v>43.103448275862071</c:v>
                </c:pt>
                <c:pt idx="13">
                  <c:v>46.551724137931032</c:v>
                </c:pt>
                <c:pt idx="14">
                  <c:v>50</c:v>
                </c:pt>
                <c:pt idx="15">
                  <c:v>53.448275862068961</c:v>
                </c:pt>
                <c:pt idx="16">
                  <c:v>56.896551724137929</c:v>
                </c:pt>
                <c:pt idx="17">
                  <c:v>60.344827586206897</c:v>
                </c:pt>
                <c:pt idx="18">
                  <c:v>63.793103448275858</c:v>
                </c:pt>
                <c:pt idx="19">
                  <c:v>67.241379310344811</c:v>
                </c:pt>
                <c:pt idx="20">
                  <c:v>70.689655172413779</c:v>
                </c:pt>
                <c:pt idx="21">
                  <c:v>74.137931034482747</c:v>
                </c:pt>
                <c:pt idx="22">
                  <c:v>77.586206896551715</c:v>
                </c:pt>
                <c:pt idx="23">
                  <c:v>81.034482758620683</c:v>
                </c:pt>
                <c:pt idx="24">
                  <c:v>84.482758620689651</c:v>
                </c:pt>
                <c:pt idx="25">
                  <c:v>87.931034482758605</c:v>
                </c:pt>
                <c:pt idx="26">
                  <c:v>91.379310344827573</c:v>
                </c:pt>
                <c:pt idx="27">
                  <c:v>94.827586206896541</c:v>
                </c:pt>
                <c:pt idx="28">
                  <c:v>98.275862068965509</c:v>
                </c:pt>
              </c:numCache>
            </c:numRef>
          </c:xVal>
          <c:yVal>
            <c:numRef>
              <c:f>'IFA Nutrition vs IMR'!$G$25:$G$53</c:f>
              <c:numCache>
                <c:formatCode>General</c:formatCode>
                <c:ptCount val="29"/>
                <c:pt idx="0">
                  <c:v>6</c:v>
                </c:pt>
                <c:pt idx="1">
                  <c:v>13</c:v>
                </c:pt>
                <c:pt idx="2">
                  <c:v>21</c:v>
                </c:pt>
                <c:pt idx="3">
                  <c:v>22</c:v>
                </c:pt>
                <c:pt idx="4">
                  <c:v>23</c:v>
                </c:pt>
                <c:pt idx="5">
                  <c:v>24</c:v>
                </c:pt>
                <c:pt idx="6">
                  <c:v>27</c:v>
                </c:pt>
                <c:pt idx="7">
                  <c:v>27</c:v>
                </c:pt>
                <c:pt idx="8">
                  <c:v>28</c:v>
                </c:pt>
                <c:pt idx="9">
                  <c:v>28</c:v>
                </c:pt>
                <c:pt idx="10">
                  <c:v>29</c:v>
                </c:pt>
                <c:pt idx="11">
                  <c:v>29</c:v>
                </c:pt>
                <c:pt idx="12">
                  <c:v>29</c:v>
                </c:pt>
                <c:pt idx="13">
                  <c:v>30</c:v>
                </c:pt>
                <c:pt idx="14">
                  <c:v>32</c:v>
                </c:pt>
                <c:pt idx="15">
                  <c:v>33</c:v>
                </c:pt>
                <c:pt idx="16">
                  <c:v>34</c:v>
                </c:pt>
                <c:pt idx="17">
                  <c:v>34</c:v>
                </c:pt>
                <c:pt idx="18">
                  <c:v>35</c:v>
                </c:pt>
                <c:pt idx="19">
                  <c:v>40</c:v>
                </c:pt>
                <c:pt idx="20">
                  <c:v>40</c:v>
                </c:pt>
                <c:pt idx="21">
                  <c:v>40</c:v>
                </c:pt>
                <c:pt idx="22">
                  <c:v>41</c:v>
                </c:pt>
                <c:pt idx="23">
                  <c:v>44</c:v>
                </c:pt>
                <c:pt idx="24">
                  <c:v>48</c:v>
                </c:pt>
                <c:pt idx="25">
                  <c:v>48</c:v>
                </c:pt>
                <c:pt idx="26">
                  <c:v>51</c:v>
                </c:pt>
                <c:pt idx="27">
                  <c:v>54</c:v>
                </c:pt>
                <c:pt idx="28">
                  <c:v>64</c:v>
                </c:pt>
              </c:numCache>
            </c:numRef>
          </c:yVal>
          <c:smooth val="0"/>
        </c:ser>
        <c:dLbls>
          <c:showLegendKey val="0"/>
          <c:showVal val="0"/>
          <c:showCatName val="0"/>
          <c:showSerName val="0"/>
          <c:showPercent val="0"/>
          <c:showBubbleSize val="0"/>
        </c:dLbls>
        <c:axId val="454094848"/>
        <c:axId val="454096768"/>
      </c:scatterChart>
      <c:valAx>
        <c:axId val="454094848"/>
        <c:scaling>
          <c:orientation val="minMax"/>
        </c:scaling>
        <c:delete val="0"/>
        <c:axPos val="b"/>
        <c:title>
          <c:tx>
            <c:rich>
              <a:bodyPr/>
              <a:lstStyle/>
              <a:p>
                <a:pPr>
                  <a:defRPr/>
                </a:pPr>
                <a:r>
                  <a:rPr lang="en-US"/>
                  <a:t>Sample Percentile</a:t>
                </a:r>
              </a:p>
            </c:rich>
          </c:tx>
          <c:layout/>
          <c:overlay val="0"/>
        </c:title>
        <c:numFmt formatCode="General" sourceLinked="1"/>
        <c:majorTickMark val="out"/>
        <c:minorTickMark val="none"/>
        <c:tickLblPos val="nextTo"/>
        <c:crossAx val="454096768"/>
        <c:crosses val="autoZero"/>
        <c:crossBetween val="midCat"/>
      </c:valAx>
      <c:valAx>
        <c:axId val="454096768"/>
        <c:scaling>
          <c:orientation val="minMax"/>
        </c:scaling>
        <c:delete val="0"/>
        <c:axPos val="l"/>
        <c:title>
          <c:tx>
            <c:rich>
              <a:bodyPr/>
              <a:lstStyle/>
              <a:p>
                <a:pPr>
                  <a:defRPr/>
                </a:pPr>
                <a:r>
                  <a:rPr lang="en-US"/>
                  <a:t>Infant and Child Mortality Rates (per 1000 live births) - Infant mortality rate (IMR)</a:t>
                </a:r>
              </a:p>
            </c:rich>
          </c:tx>
          <c:layout/>
          <c:overlay val="0"/>
        </c:title>
        <c:numFmt formatCode="General" sourceLinked="1"/>
        <c:majorTickMark val="out"/>
        <c:minorTickMark val="none"/>
        <c:tickLblPos val="nextTo"/>
        <c:crossAx val="454094848"/>
        <c:crosses val="autoZero"/>
        <c:crossBetween val="midCat"/>
      </c:valAx>
    </c:plotArea>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Anaemia among Children and Adults15 - All women age 15-49 years who are anaemic (%) Line Fit  Plot</a:t>
            </a:r>
          </a:p>
        </c:rich>
      </c:tx>
      <c:overlay val="0"/>
    </c:title>
    <c:autoTitleDeleted val="0"/>
    <c:plotArea>
      <c:layout/>
      <c:scatterChart>
        <c:scatterStyle val="lineMarker"/>
        <c:varyColors val="0"/>
        <c:ser>
          <c:idx val="0"/>
          <c:order val="0"/>
          <c:tx>
            <c:v>Maternity Care (for last birth in the 5 years before the survey) - Mothers who had antenatal check-up in the first trimester (%)</c:v>
          </c:tx>
          <c:spPr>
            <a:ln w="28575">
              <a:noFill/>
            </a:ln>
          </c:spPr>
          <c:xVal>
            <c:numRef>
              <c:f>'NFHS 4 DATA RELEVANT INDICATOR'!$AC$2:$AC$30</c:f>
              <c:numCache>
                <c:formatCode>General</c:formatCode>
                <c:ptCount val="29"/>
                <c:pt idx="0">
                  <c:v>60</c:v>
                </c:pt>
                <c:pt idx="1">
                  <c:v>46</c:v>
                </c:pt>
                <c:pt idx="2">
                  <c:v>60.3</c:v>
                </c:pt>
                <c:pt idx="3">
                  <c:v>47</c:v>
                </c:pt>
                <c:pt idx="4">
                  <c:v>54.9</c:v>
                </c:pt>
                <c:pt idx="5">
                  <c:v>62.7</c:v>
                </c:pt>
                <c:pt idx="6">
                  <c:v>65.2</c:v>
                </c:pt>
                <c:pt idx="7">
                  <c:v>44.8</c:v>
                </c:pt>
                <c:pt idx="8">
                  <c:v>34.200000000000003</c:v>
                </c:pt>
                <c:pt idx="9">
                  <c:v>52.5</c:v>
                </c:pt>
                <c:pt idx="10">
                  <c:v>48</c:v>
                </c:pt>
                <c:pt idx="11">
                  <c:v>51</c:v>
                </c:pt>
                <c:pt idx="12">
                  <c:v>53.5</c:v>
                </c:pt>
                <c:pt idx="13">
                  <c:v>46.8</c:v>
                </c:pt>
                <c:pt idx="14">
                  <c:v>55.1</c:v>
                </c:pt>
                <c:pt idx="15">
                  <c:v>56.7</c:v>
                </c:pt>
                <c:pt idx="16">
                  <c:v>52.4</c:v>
                </c:pt>
                <c:pt idx="17">
                  <c:v>62.5</c:v>
                </c:pt>
                <c:pt idx="18">
                  <c:v>40.299999999999997</c:v>
                </c:pt>
                <c:pt idx="19">
                  <c:v>31.3</c:v>
                </c:pt>
                <c:pt idx="20">
                  <c:v>53.4</c:v>
                </c:pt>
                <c:pt idx="21">
                  <c:v>40.299999999999997</c:v>
                </c:pt>
                <c:pt idx="22">
                  <c:v>26.4</c:v>
                </c:pt>
                <c:pt idx="23">
                  <c:v>56.2</c:v>
                </c:pt>
                <c:pt idx="24">
                  <c:v>22.5</c:v>
                </c:pt>
                <c:pt idx="25">
                  <c:v>23.9</c:v>
                </c:pt>
                <c:pt idx="26">
                  <c:v>34.9</c:v>
                </c:pt>
                <c:pt idx="27">
                  <c:v>54.5</c:v>
                </c:pt>
                <c:pt idx="28">
                  <c:v>45.2</c:v>
                </c:pt>
              </c:numCache>
            </c:numRef>
          </c:xVal>
          <c:yVal>
            <c:numRef>
              <c:f>'NFHS 4 DATA RELEVANT INDICATOR'!$J$2:$J$30</c:f>
              <c:numCache>
                <c:formatCode>General</c:formatCode>
                <c:ptCount val="29"/>
                <c:pt idx="0">
                  <c:v>82.4</c:v>
                </c:pt>
                <c:pt idx="1">
                  <c:v>55.1</c:v>
                </c:pt>
                <c:pt idx="2">
                  <c:v>34.6</c:v>
                </c:pt>
                <c:pt idx="3">
                  <c:v>70.8</c:v>
                </c:pt>
                <c:pt idx="4">
                  <c:v>73.900000000000006</c:v>
                </c:pt>
                <c:pt idx="5">
                  <c:v>63.2</c:v>
                </c:pt>
                <c:pt idx="6">
                  <c:v>52</c:v>
                </c:pt>
                <c:pt idx="7">
                  <c:v>66</c:v>
                </c:pt>
                <c:pt idx="8">
                  <c:v>95.1</c:v>
                </c:pt>
                <c:pt idx="9">
                  <c:v>53.1</c:v>
                </c:pt>
                <c:pt idx="10">
                  <c:v>67.599999999999994</c:v>
                </c:pt>
                <c:pt idx="11">
                  <c:v>64.099999999999994</c:v>
                </c:pt>
                <c:pt idx="12">
                  <c:v>75.599999999999994</c:v>
                </c:pt>
                <c:pt idx="13">
                  <c:v>63</c:v>
                </c:pt>
                <c:pt idx="14">
                  <c:v>64</c:v>
                </c:pt>
                <c:pt idx="15">
                  <c:v>83.1</c:v>
                </c:pt>
                <c:pt idx="16">
                  <c:v>45.9</c:v>
                </c:pt>
                <c:pt idx="17">
                  <c:v>54.9</c:v>
                </c:pt>
                <c:pt idx="18">
                  <c:v>37</c:v>
                </c:pt>
                <c:pt idx="19">
                  <c:v>84.4</c:v>
                </c:pt>
                <c:pt idx="20">
                  <c:v>70.5</c:v>
                </c:pt>
                <c:pt idx="21">
                  <c:v>76.8</c:v>
                </c:pt>
                <c:pt idx="22">
                  <c:v>77</c:v>
                </c:pt>
                <c:pt idx="23">
                  <c:v>53.3</c:v>
                </c:pt>
                <c:pt idx="24">
                  <c:v>65.7</c:v>
                </c:pt>
                <c:pt idx="25">
                  <c:v>24.9</c:v>
                </c:pt>
                <c:pt idx="26">
                  <c:v>76.2</c:v>
                </c:pt>
                <c:pt idx="27">
                  <c:v>66.400000000000006</c:v>
                </c:pt>
                <c:pt idx="28">
                  <c:v>53.5</c:v>
                </c:pt>
              </c:numCache>
            </c:numRef>
          </c:yVal>
          <c:smooth val="0"/>
        </c:ser>
        <c:ser>
          <c:idx val="1"/>
          <c:order val="1"/>
          <c:tx>
            <c:v>Predicted Maternity Care (for last birth in the 5 years before the survey) - Mothers who had antenatal check-up in the first trimester (%)</c:v>
          </c:tx>
          <c:spPr>
            <a:ln w="28575">
              <a:noFill/>
            </a:ln>
          </c:spPr>
          <c:xVal>
            <c:numRef>
              <c:f>'NFHS 4 DATA RELEVANT INDICATOR'!$AC$2:$AC$30</c:f>
              <c:numCache>
                <c:formatCode>General</c:formatCode>
                <c:ptCount val="29"/>
                <c:pt idx="0">
                  <c:v>60</c:v>
                </c:pt>
                <c:pt idx="1">
                  <c:v>46</c:v>
                </c:pt>
                <c:pt idx="2">
                  <c:v>60.3</c:v>
                </c:pt>
                <c:pt idx="3">
                  <c:v>47</c:v>
                </c:pt>
                <c:pt idx="4">
                  <c:v>54.9</c:v>
                </c:pt>
                <c:pt idx="5">
                  <c:v>62.7</c:v>
                </c:pt>
                <c:pt idx="6">
                  <c:v>65.2</c:v>
                </c:pt>
                <c:pt idx="7">
                  <c:v>44.8</c:v>
                </c:pt>
                <c:pt idx="8">
                  <c:v>34.200000000000003</c:v>
                </c:pt>
                <c:pt idx="9">
                  <c:v>52.5</c:v>
                </c:pt>
                <c:pt idx="10">
                  <c:v>48</c:v>
                </c:pt>
                <c:pt idx="11">
                  <c:v>51</c:v>
                </c:pt>
                <c:pt idx="12">
                  <c:v>53.5</c:v>
                </c:pt>
                <c:pt idx="13">
                  <c:v>46.8</c:v>
                </c:pt>
                <c:pt idx="14">
                  <c:v>55.1</c:v>
                </c:pt>
                <c:pt idx="15">
                  <c:v>56.7</c:v>
                </c:pt>
                <c:pt idx="16">
                  <c:v>52.4</c:v>
                </c:pt>
                <c:pt idx="17">
                  <c:v>62.5</c:v>
                </c:pt>
                <c:pt idx="18">
                  <c:v>40.299999999999997</c:v>
                </c:pt>
                <c:pt idx="19">
                  <c:v>31.3</c:v>
                </c:pt>
                <c:pt idx="20">
                  <c:v>53.4</c:v>
                </c:pt>
                <c:pt idx="21">
                  <c:v>40.299999999999997</c:v>
                </c:pt>
                <c:pt idx="22">
                  <c:v>26.4</c:v>
                </c:pt>
                <c:pt idx="23">
                  <c:v>56.2</c:v>
                </c:pt>
                <c:pt idx="24">
                  <c:v>22.5</c:v>
                </c:pt>
                <c:pt idx="25">
                  <c:v>23.9</c:v>
                </c:pt>
                <c:pt idx="26">
                  <c:v>34.9</c:v>
                </c:pt>
                <c:pt idx="27">
                  <c:v>54.5</c:v>
                </c:pt>
                <c:pt idx="28">
                  <c:v>45.2</c:v>
                </c:pt>
              </c:numCache>
            </c:numRef>
          </c:xVal>
          <c:yVal>
            <c:numRef>
              <c:f>ANAEMIA!$B$25:$B$53</c:f>
              <c:numCache>
                <c:formatCode>General</c:formatCode>
                <c:ptCount val="29"/>
                <c:pt idx="0">
                  <c:v>62.125301140158925</c:v>
                </c:pt>
                <c:pt idx="1">
                  <c:v>64.023280824342095</c:v>
                </c:pt>
                <c:pt idx="2">
                  <c:v>62.084630146926429</c:v>
                </c:pt>
                <c:pt idx="3">
                  <c:v>63.88771084690044</c:v>
                </c:pt>
                <c:pt idx="4">
                  <c:v>62.816708025111367</c:v>
                </c:pt>
                <c:pt idx="5">
                  <c:v>61.759262201066463</c:v>
                </c:pt>
                <c:pt idx="6">
                  <c:v>61.420337257462322</c:v>
                </c:pt>
                <c:pt idx="7">
                  <c:v>64.185964797272078</c:v>
                </c:pt>
                <c:pt idx="8">
                  <c:v>65.623006558153619</c:v>
                </c:pt>
                <c:pt idx="9">
                  <c:v>63.142075970971341</c:v>
                </c:pt>
                <c:pt idx="10">
                  <c:v>63.752140869458785</c:v>
                </c:pt>
                <c:pt idx="11">
                  <c:v>63.34543093713382</c:v>
                </c:pt>
                <c:pt idx="12">
                  <c:v>63.006505993529686</c:v>
                </c:pt>
                <c:pt idx="13">
                  <c:v>63.914824842388768</c:v>
                </c:pt>
                <c:pt idx="14">
                  <c:v>62.789594029623039</c:v>
                </c:pt>
                <c:pt idx="15">
                  <c:v>62.572682065716393</c:v>
                </c:pt>
                <c:pt idx="16">
                  <c:v>63.155632968715508</c:v>
                </c:pt>
                <c:pt idx="17">
                  <c:v>61.786376196554791</c:v>
                </c:pt>
                <c:pt idx="18">
                  <c:v>64.796029695759529</c:v>
                </c:pt>
                <c:pt idx="19">
                  <c:v>66.016159492734417</c:v>
                </c:pt>
                <c:pt idx="20">
                  <c:v>63.020062991273846</c:v>
                </c:pt>
                <c:pt idx="21">
                  <c:v>64.796029695759529</c:v>
                </c:pt>
                <c:pt idx="22">
                  <c:v>66.680452382198524</c:v>
                </c:pt>
                <c:pt idx="23">
                  <c:v>62.640467054437217</c:v>
                </c:pt>
                <c:pt idx="24">
                  <c:v>67.209175294220984</c:v>
                </c:pt>
                <c:pt idx="25">
                  <c:v>67.019377325802665</c:v>
                </c:pt>
                <c:pt idx="26">
                  <c:v>65.528107573944467</c:v>
                </c:pt>
                <c:pt idx="27">
                  <c:v>62.870936016088031</c:v>
                </c:pt>
                <c:pt idx="28">
                  <c:v>64.131736806295422</c:v>
                </c:pt>
              </c:numCache>
            </c:numRef>
          </c:yVal>
          <c:smooth val="0"/>
        </c:ser>
        <c:dLbls>
          <c:showLegendKey val="0"/>
          <c:showVal val="0"/>
          <c:showCatName val="0"/>
          <c:showSerName val="0"/>
          <c:showPercent val="0"/>
          <c:showBubbleSize val="0"/>
        </c:dLbls>
        <c:axId val="453852160"/>
        <c:axId val="453862528"/>
      </c:scatterChart>
      <c:valAx>
        <c:axId val="453852160"/>
        <c:scaling>
          <c:orientation val="minMax"/>
        </c:scaling>
        <c:delete val="0"/>
        <c:axPos val="b"/>
        <c:title>
          <c:tx>
            <c:rich>
              <a:bodyPr/>
              <a:lstStyle/>
              <a:p>
                <a:pPr>
                  <a:defRPr/>
                </a:pPr>
                <a:r>
                  <a:rPr lang="en-US"/>
                  <a:t>Anaemia among Children and Adults15 - All women age 15-49 years who are anaemic (%)</a:t>
                </a:r>
              </a:p>
            </c:rich>
          </c:tx>
          <c:overlay val="0"/>
        </c:title>
        <c:numFmt formatCode="General" sourceLinked="1"/>
        <c:majorTickMark val="out"/>
        <c:minorTickMark val="none"/>
        <c:tickLblPos val="nextTo"/>
        <c:crossAx val="453862528"/>
        <c:crosses val="autoZero"/>
        <c:crossBetween val="midCat"/>
      </c:valAx>
      <c:valAx>
        <c:axId val="453862528"/>
        <c:scaling>
          <c:orientation val="minMax"/>
        </c:scaling>
        <c:delete val="0"/>
        <c:axPos val="l"/>
        <c:title>
          <c:tx>
            <c:rich>
              <a:bodyPr/>
              <a:lstStyle/>
              <a:p>
                <a:pPr>
                  <a:defRPr/>
                </a:pPr>
                <a:r>
                  <a:rPr lang="en-US"/>
                  <a:t>Maternity Care (for last birth in the 5 years before the survey) - Mothers who had antenatal check-up in the first trimester (%)</a:t>
                </a:r>
              </a:p>
            </c:rich>
          </c:tx>
          <c:overlay val="0"/>
        </c:title>
        <c:numFmt formatCode="General" sourceLinked="1"/>
        <c:majorTickMark val="out"/>
        <c:minorTickMark val="none"/>
        <c:tickLblPos val="nextTo"/>
        <c:crossAx val="45385216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28575">
              <a:noFill/>
            </a:ln>
          </c:spPr>
          <c:xVal>
            <c:numRef>
              <c:f>ANAEMIA!$F$25:$F$53</c:f>
              <c:numCache>
                <c:formatCode>General</c:formatCode>
                <c:ptCount val="29"/>
                <c:pt idx="0">
                  <c:v>1.7241379310344827</c:v>
                </c:pt>
                <c:pt idx="1">
                  <c:v>5.1724137931034484</c:v>
                </c:pt>
                <c:pt idx="2">
                  <c:v>8.6206896551724128</c:v>
                </c:pt>
                <c:pt idx="3">
                  <c:v>12.068965517241379</c:v>
                </c:pt>
                <c:pt idx="4">
                  <c:v>15.517241379310343</c:v>
                </c:pt>
                <c:pt idx="5">
                  <c:v>18.96551724137931</c:v>
                </c:pt>
                <c:pt idx="6">
                  <c:v>22.413793103448278</c:v>
                </c:pt>
                <c:pt idx="7">
                  <c:v>25.862068965517242</c:v>
                </c:pt>
                <c:pt idx="8">
                  <c:v>29.310344827586206</c:v>
                </c:pt>
                <c:pt idx="9">
                  <c:v>32.758620689655167</c:v>
                </c:pt>
                <c:pt idx="10">
                  <c:v>36.206896551724135</c:v>
                </c:pt>
                <c:pt idx="11">
                  <c:v>39.655172413793103</c:v>
                </c:pt>
                <c:pt idx="12">
                  <c:v>43.103448275862071</c:v>
                </c:pt>
                <c:pt idx="13">
                  <c:v>46.551724137931032</c:v>
                </c:pt>
                <c:pt idx="14">
                  <c:v>50</c:v>
                </c:pt>
                <c:pt idx="15">
                  <c:v>53.448275862068961</c:v>
                </c:pt>
                <c:pt idx="16">
                  <c:v>56.896551724137929</c:v>
                </c:pt>
                <c:pt idx="17">
                  <c:v>60.344827586206897</c:v>
                </c:pt>
                <c:pt idx="18">
                  <c:v>63.793103448275858</c:v>
                </c:pt>
                <c:pt idx="19">
                  <c:v>67.241379310344811</c:v>
                </c:pt>
                <c:pt idx="20">
                  <c:v>70.689655172413779</c:v>
                </c:pt>
                <c:pt idx="21">
                  <c:v>74.137931034482747</c:v>
                </c:pt>
                <c:pt idx="22">
                  <c:v>77.586206896551715</c:v>
                </c:pt>
                <c:pt idx="23">
                  <c:v>81.034482758620683</c:v>
                </c:pt>
                <c:pt idx="24">
                  <c:v>84.482758620689651</c:v>
                </c:pt>
                <c:pt idx="25">
                  <c:v>87.931034482758605</c:v>
                </c:pt>
                <c:pt idx="26">
                  <c:v>91.379310344827573</c:v>
                </c:pt>
                <c:pt idx="27">
                  <c:v>94.827586206896541</c:v>
                </c:pt>
                <c:pt idx="28">
                  <c:v>98.275862068965509</c:v>
                </c:pt>
              </c:numCache>
            </c:numRef>
          </c:xVal>
          <c:yVal>
            <c:numRef>
              <c:f>ANAEMIA!$G$25:$G$53</c:f>
              <c:numCache>
                <c:formatCode>General</c:formatCode>
                <c:ptCount val="29"/>
                <c:pt idx="0">
                  <c:v>24.9</c:v>
                </c:pt>
                <c:pt idx="1">
                  <c:v>34.6</c:v>
                </c:pt>
                <c:pt idx="2">
                  <c:v>37</c:v>
                </c:pt>
                <c:pt idx="3">
                  <c:v>45.9</c:v>
                </c:pt>
                <c:pt idx="4">
                  <c:v>52</c:v>
                </c:pt>
                <c:pt idx="5">
                  <c:v>53.1</c:v>
                </c:pt>
                <c:pt idx="6">
                  <c:v>53.3</c:v>
                </c:pt>
                <c:pt idx="7">
                  <c:v>53.5</c:v>
                </c:pt>
                <c:pt idx="8">
                  <c:v>54.9</c:v>
                </c:pt>
                <c:pt idx="9">
                  <c:v>55.1</c:v>
                </c:pt>
                <c:pt idx="10">
                  <c:v>63</c:v>
                </c:pt>
                <c:pt idx="11">
                  <c:v>63.2</c:v>
                </c:pt>
                <c:pt idx="12">
                  <c:v>64</c:v>
                </c:pt>
                <c:pt idx="13">
                  <c:v>64.099999999999994</c:v>
                </c:pt>
                <c:pt idx="14">
                  <c:v>65.7</c:v>
                </c:pt>
                <c:pt idx="15">
                  <c:v>66</c:v>
                </c:pt>
                <c:pt idx="16">
                  <c:v>66.400000000000006</c:v>
                </c:pt>
                <c:pt idx="17">
                  <c:v>67.599999999999994</c:v>
                </c:pt>
                <c:pt idx="18">
                  <c:v>70.5</c:v>
                </c:pt>
                <c:pt idx="19">
                  <c:v>70.8</c:v>
                </c:pt>
                <c:pt idx="20">
                  <c:v>73.900000000000006</c:v>
                </c:pt>
                <c:pt idx="21">
                  <c:v>75.599999999999994</c:v>
                </c:pt>
                <c:pt idx="22">
                  <c:v>76.2</c:v>
                </c:pt>
                <c:pt idx="23">
                  <c:v>76.8</c:v>
                </c:pt>
                <c:pt idx="24">
                  <c:v>77</c:v>
                </c:pt>
                <c:pt idx="25">
                  <c:v>82.4</c:v>
                </c:pt>
                <c:pt idx="26">
                  <c:v>83.1</c:v>
                </c:pt>
                <c:pt idx="27">
                  <c:v>84.4</c:v>
                </c:pt>
                <c:pt idx="28">
                  <c:v>95.1</c:v>
                </c:pt>
              </c:numCache>
            </c:numRef>
          </c:yVal>
          <c:smooth val="0"/>
        </c:ser>
        <c:dLbls>
          <c:showLegendKey val="0"/>
          <c:showVal val="0"/>
          <c:showCatName val="0"/>
          <c:showSerName val="0"/>
          <c:showPercent val="0"/>
          <c:showBubbleSize val="0"/>
        </c:dLbls>
        <c:axId val="453912064"/>
        <c:axId val="453913984"/>
      </c:scatterChart>
      <c:valAx>
        <c:axId val="453912064"/>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453913984"/>
        <c:crosses val="autoZero"/>
        <c:crossBetween val="midCat"/>
      </c:valAx>
      <c:valAx>
        <c:axId val="453913984"/>
        <c:scaling>
          <c:orientation val="minMax"/>
        </c:scaling>
        <c:delete val="0"/>
        <c:axPos val="l"/>
        <c:title>
          <c:tx>
            <c:rich>
              <a:bodyPr/>
              <a:lstStyle/>
              <a:p>
                <a:pPr>
                  <a:defRPr/>
                </a:pPr>
                <a:r>
                  <a:rPr lang="en-US"/>
                  <a:t>Maternity Care (for last birth in the 5 years before the survey) - Mothers who had antenatal check-up in the first trimester (%)</a:t>
                </a:r>
              </a:p>
            </c:rich>
          </c:tx>
          <c:overlay val="0"/>
        </c:title>
        <c:numFmt formatCode="General" sourceLinked="1"/>
        <c:majorTickMark val="out"/>
        <c:minorTickMark val="none"/>
        <c:tickLblPos val="nextTo"/>
        <c:crossAx val="453912064"/>
        <c:crosses val="autoZero"/>
        <c:crossBetween val="midCat"/>
      </c:valAx>
    </c:plotArea>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Child Feeding Practices and Nutritional Status of Children - Children under age 6 months exclusively breastfed (%) Line Fit  Plot</a:t>
            </a:r>
          </a:p>
        </c:rich>
      </c:tx>
      <c:overlay val="0"/>
    </c:title>
    <c:autoTitleDeleted val="0"/>
    <c:plotArea>
      <c:layout/>
      <c:scatterChart>
        <c:scatterStyle val="lineMarker"/>
        <c:varyColors val="0"/>
        <c:ser>
          <c:idx val="0"/>
          <c:order val="0"/>
          <c:tx>
            <c:v>Infant and Child Mortality Rates (per 1000 live births) - Infant mortality rate (IMR)</c:v>
          </c:tx>
          <c:spPr>
            <a:ln w="28575">
              <a:noFill/>
            </a:ln>
          </c:spPr>
          <c:xVal>
            <c:numRef>
              <c:f>'NFHS 4 DATA RELEVANT INDICATOR'!$X$2:$X$30</c:f>
              <c:numCache>
                <c:formatCode>General</c:formatCode>
                <c:ptCount val="29"/>
                <c:pt idx="0">
                  <c:v>70.2</c:v>
                </c:pt>
                <c:pt idx="1">
                  <c:v>63.5</c:v>
                </c:pt>
                <c:pt idx="2">
                  <c:v>53.5</c:v>
                </c:pt>
                <c:pt idx="3">
                  <c:v>77.2</c:v>
                </c:pt>
                <c:pt idx="4">
                  <c:v>55.8</c:v>
                </c:pt>
                <c:pt idx="5">
                  <c:v>50.3</c:v>
                </c:pt>
                <c:pt idx="6">
                  <c:v>64.8</c:v>
                </c:pt>
                <c:pt idx="7">
                  <c:v>54.2</c:v>
                </c:pt>
                <c:pt idx="8">
                  <c:v>53.3</c:v>
                </c:pt>
                <c:pt idx="9">
                  <c:v>58.2</c:v>
                </c:pt>
                <c:pt idx="10">
                  <c:v>56.6</c:v>
                </c:pt>
                <c:pt idx="11">
                  <c:v>65.599999999999994</c:v>
                </c:pt>
                <c:pt idx="12">
                  <c:v>53</c:v>
                </c:pt>
                <c:pt idx="13">
                  <c:v>58.2</c:v>
                </c:pt>
                <c:pt idx="14">
                  <c:v>48.3</c:v>
                </c:pt>
                <c:pt idx="15">
                  <c:v>67.3</c:v>
                </c:pt>
                <c:pt idx="16">
                  <c:v>41.6</c:v>
                </c:pt>
                <c:pt idx="17">
                  <c:v>52.3</c:v>
                </c:pt>
                <c:pt idx="18">
                  <c:v>56.5</c:v>
                </c:pt>
                <c:pt idx="19">
                  <c:v>60.9</c:v>
                </c:pt>
                <c:pt idx="20">
                  <c:v>67.2</c:v>
                </c:pt>
                <c:pt idx="21">
                  <c:v>65.400000000000006</c:v>
                </c:pt>
                <c:pt idx="22">
                  <c:v>73.599999999999994</c:v>
                </c:pt>
                <c:pt idx="23">
                  <c:v>35.799999999999997</c:v>
                </c:pt>
                <c:pt idx="24">
                  <c:v>60.6</c:v>
                </c:pt>
                <c:pt idx="25">
                  <c:v>44.5</c:v>
                </c:pt>
                <c:pt idx="26">
                  <c:v>54.6</c:v>
                </c:pt>
                <c:pt idx="27">
                  <c:v>70.7</c:v>
                </c:pt>
                <c:pt idx="28">
                  <c:v>51</c:v>
                </c:pt>
              </c:numCache>
            </c:numRef>
          </c:xVal>
          <c:yVal>
            <c:numRef>
              <c:f>'NFHS 4 DATA RELEVANT INDICATOR'!$I$2:$I$30</c:f>
              <c:numCache>
                <c:formatCode>General</c:formatCode>
                <c:ptCount val="29"/>
                <c:pt idx="0">
                  <c:v>35</c:v>
                </c:pt>
                <c:pt idx="1">
                  <c:v>48</c:v>
                </c:pt>
                <c:pt idx="2">
                  <c:v>48</c:v>
                </c:pt>
                <c:pt idx="3">
                  <c:v>54</c:v>
                </c:pt>
                <c:pt idx="4">
                  <c:v>34</c:v>
                </c:pt>
                <c:pt idx="5">
                  <c:v>33</c:v>
                </c:pt>
                <c:pt idx="6">
                  <c:v>44</c:v>
                </c:pt>
                <c:pt idx="7">
                  <c:v>28</c:v>
                </c:pt>
                <c:pt idx="8">
                  <c:v>6</c:v>
                </c:pt>
                <c:pt idx="9">
                  <c:v>51</c:v>
                </c:pt>
                <c:pt idx="10">
                  <c:v>24</c:v>
                </c:pt>
                <c:pt idx="11">
                  <c:v>40</c:v>
                </c:pt>
                <c:pt idx="12">
                  <c:v>29</c:v>
                </c:pt>
                <c:pt idx="13">
                  <c:v>41</c:v>
                </c:pt>
                <c:pt idx="14">
                  <c:v>21</c:v>
                </c:pt>
                <c:pt idx="15">
                  <c:v>28</c:v>
                </c:pt>
                <c:pt idx="16">
                  <c:v>64</c:v>
                </c:pt>
                <c:pt idx="17">
                  <c:v>27</c:v>
                </c:pt>
                <c:pt idx="18">
                  <c:v>23</c:v>
                </c:pt>
                <c:pt idx="19">
                  <c:v>13</c:v>
                </c:pt>
                <c:pt idx="20">
                  <c:v>34</c:v>
                </c:pt>
                <c:pt idx="21">
                  <c:v>32</c:v>
                </c:pt>
                <c:pt idx="22">
                  <c:v>22</c:v>
                </c:pt>
                <c:pt idx="23">
                  <c:v>30</c:v>
                </c:pt>
                <c:pt idx="24">
                  <c:v>40</c:v>
                </c:pt>
                <c:pt idx="25">
                  <c:v>29</c:v>
                </c:pt>
                <c:pt idx="26">
                  <c:v>29</c:v>
                </c:pt>
                <c:pt idx="27">
                  <c:v>27</c:v>
                </c:pt>
                <c:pt idx="28">
                  <c:v>40</c:v>
                </c:pt>
              </c:numCache>
            </c:numRef>
          </c:yVal>
          <c:smooth val="0"/>
        </c:ser>
        <c:ser>
          <c:idx val="1"/>
          <c:order val="1"/>
          <c:tx>
            <c:v>Predicted Infant and Child Mortality Rates (per 1000 live births) - Infant mortality rate (IMR)</c:v>
          </c:tx>
          <c:spPr>
            <a:ln w="28575">
              <a:noFill/>
            </a:ln>
          </c:spPr>
          <c:xVal>
            <c:numRef>
              <c:f>'NFHS 4 DATA RELEVANT INDICATOR'!$X$2:$X$30</c:f>
              <c:numCache>
                <c:formatCode>General</c:formatCode>
                <c:ptCount val="29"/>
                <c:pt idx="0">
                  <c:v>70.2</c:v>
                </c:pt>
                <c:pt idx="1">
                  <c:v>63.5</c:v>
                </c:pt>
                <c:pt idx="2">
                  <c:v>53.5</c:v>
                </c:pt>
                <c:pt idx="3">
                  <c:v>77.2</c:v>
                </c:pt>
                <c:pt idx="4">
                  <c:v>55.8</c:v>
                </c:pt>
                <c:pt idx="5">
                  <c:v>50.3</c:v>
                </c:pt>
                <c:pt idx="6">
                  <c:v>64.8</c:v>
                </c:pt>
                <c:pt idx="7">
                  <c:v>54.2</c:v>
                </c:pt>
                <c:pt idx="8">
                  <c:v>53.3</c:v>
                </c:pt>
                <c:pt idx="9">
                  <c:v>58.2</c:v>
                </c:pt>
                <c:pt idx="10">
                  <c:v>56.6</c:v>
                </c:pt>
                <c:pt idx="11">
                  <c:v>65.599999999999994</c:v>
                </c:pt>
                <c:pt idx="12">
                  <c:v>53</c:v>
                </c:pt>
                <c:pt idx="13">
                  <c:v>58.2</c:v>
                </c:pt>
                <c:pt idx="14">
                  <c:v>48.3</c:v>
                </c:pt>
                <c:pt idx="15">
                  <c:v>67.3</c:v>
                </c:pt>
                <c:pt idx="16">
                  <c:v>41.6</c:v>
                </c:pt>
                <c:pt idx="17">
                  <c:v>52.3</c:v>
                </c:pt>
                <c:pt idx="18">
                  <c:v>56.5</c:v>
                </c:pt>
                <c:pt idx="19">
                  <c:v>60.9</c:v>
                </c:pt>
                <c:pt idx="20">
                  <c:v>67.2</c:v>
                </c:pt>
                <c:pt idx="21">
                  <c:v>65.400000000000006</c:v>
                </c:pt>
                <c:pt idx="22">
                  <c:v>73.599999999999994</c:v>
                </c:pt>
                <c:pt idx="23">
                  <c:v>35.799999999999997</c:v>
                </c:pt>
                <c:pt idx="24">
                  <c:v>60.6</c:v>
                </c:pt>
                <c:pt idx="25">
                  <c:v>44.5</c:v>
                </c:pt>
                <c:pt idx="26">
                  <c:v>54.6</c:v>
                </c:pt>
                <c:pt idx="27">
                  <c:v>70.7</c:v>
                </c:pt>
                <c:pt idx="28">
                  <c:v>51</c:v>
                </c:pt>
              </c:numCache>
            </c:numRef>
          </c:xVal>
          <c:yVal>
            <c:numRef>
              <c:f>'CHILD BREAST FED'!$B$25:$B$53</c:f>
              <c:numCache>
                <c:formatCode>General</c:formatCode>
                <c:ptCount val="29"/>
                <c:pt idx="0">
                  <c:v>34.34033411617574</c:v>
                </c:pt>
                <c:pt idx="1">
                  <c:v>33.922997406483496</c:v>
                </c:pt>
                <c:pt idx="2">
                  <c:v>33.300106795002534</c:v>
                </c:pt>
                <c:pt idx="3">
                  <c:v>34.776357544212416</c:v>
                </c:pt>
                <c:pt idx="4">
                  <c:v>33.44337163564316</c:v>
                </c:pt>
                <c:pt idx="5">
                  <c:v>33.10078179932863</c:v>
                </c:pt>
                <c:pt idx="6">
                  <c:v>34.003973185976022</c:v>
                </c:pt>
                <c:pt idx="7">
                  <c:v>33.343709137806201</c:v>
                </c:pt>
                <c:pt idx="8">
                  <c:v>33.287648982772915</c:v>
                </c:pt>
                <c:pt idx="9">
                  <c:v>33.592865382398585</c:v>
                </c:pt>
                <c:pt idx="10">
                  <c:v>33.493202884561633</c:v>
                </c:pt>
                <c:pt idx="11">
                  <c:v>34.053804434894502</c:v>
                </c:pt>
                <c:pt idx="12">
                  <c:v>33.268962264428488</c:v>
                </c:pt>
                <c:pt idx="13">
                  <c:v>33.592865382398585</c:v>
                </c:pt>
                <c:pt idx="14">
                  <c:v>32.976203677032437</c:v>
                </c:pt>
                <c:pt idx="15">
                  <c:v>34.159695838846261</c:v>
                </c:pt>
                <c:pt idx="16">
                  <c:v>32.558866967340194</c:v>
                </c:pt>
                <c:pt idx="17">
                  <c:v>33.225359921624822</c:v>
                </c:pt>
                <c:pt idx="18">
                  <c:v>33.486973978446827</c:v>
                </c:pt>
                <c:pt idx="19">
                  <c:v>33.761045847498451</c:v>
                </c:pt>
                <c:pt idx="20">
                  <c:v>34.153466932731455</c:v>
                </c:pt>
                <c:pt idx="21">
                  <c:v>34.041346622664882</c:v>
                </c:pt>
                <c:pt idx="22">
                  <c:v>34.552116924079264</c:v>
                </c:pt>
                <c:pt idx="23">
                  <c:v>32.197590412681237</c:v>
                </c:pt>
                <c:pt idx="24">
                  <c:v>33.742359129154018</c:v>
                </c:pt>
                <c:pt idx="25">
                  <c:v>32.739505244669672</c:v>
                </c:pt>
                <c:pt idx="26">
                  <c:v>33.368624762265441</c:v>
                </c:pt>
                <c:pt idx="27">
                  <c:v>34.371478646749793</c:v>
                </c:pt>
                <c:pt idx="28">
                  <c:v>33.144384142132296</c:v>
                </c:pt>
              </c:numCache>
            </c:numRef>
          </c:yVal>
          <c:smooth val="0"/>
        </c:ser>
        <c:dLbls>
          <c:showLegendKey val="0"/>
          <c:showVal val="0"/>
          <c:showCatName val="0"/>
          <c:showSerName val="0"/>
          <c:showPercent val="0"/>
          <c:showBubbleSize val="0"/>
        </c:dLbls>
        <c:axId val="454001408"/>
        <c:axId val="454003328"/>
      </c:scatterChart>
      <c:valAx>
        <c:axId val="454001408"/>
        <c:scaling>
          <c:orientation val="minMax"/>
        </c:scaling>
        <c:delete val="0"/>
        <c:axPos val="b"/>
        <c:title>
          <c:tx>
            <c:rich>
              <a:bodyPr/>
              <a:lstStyle/>
              <a:p>
                <a:pPr>
                  <a:defRPr/>
                </a:pPr>
                <a:r>
                  <a:rPr lang="en-US"/>
                  <a:t>Child Feeding Practices and Nutritional Status of Children - Children under age 6 months exclusively breastfed (%)</a:t>
                </a:r>
              </a:p>
            </c:rich>
          </c:tx>
          <c:overlay val="0"/>
        </c:title>
        <c:numFmt formatCode="General" sourceLinked="1"/>
        <c:majorTickMark val="out"/>
        <c:minorTickMark val="none"/>
        <c:tickLblPos val="nextTo"/>
        <c:crossAx val="454003328"/>
        <c:crosses val="autoZero"/>
        <c:crossBetween val="midCat"/>
      </c:valAx>
      <c:valAx>
        <c:axId val="454003328"/>
        <c:scaling>
          <c:orientation val="minMax"/>
        </c:scaling>
        <c:delete val="0"/>
        <c:axPos val="l"/>
        <c:title>
          <c:tx>
            <c:rich>
              <a:bodyPr/>
              <a:lstStyle/>
              <a:p>
                <a:pPr>
                  <a:defRPr/>
                </a:pPr>
                <a:r>
                  <a:rPr lang="en-US"/>
                  <a:t>Infant and Child Mortality Rates (per 1000 live births) - Infant mortality rate (IMR)</a:t>
                </a:r>
              </a:p>
            </c:rich>
          </c:tx>
          <c:overlay val="0"/>
        </c:title>
        <c:numFmt formatCode="General" sourceLinked="1"/>
        <c:majorTickMark val="out"/>
        <c:minorTickMark val="none"/>
        <c:tickLblPos val="nextTo"/>
        <c:crossAx val="45400140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28575">
              <a:noFill/>
            </a:ln>
          </c:spPr>
          <c:xVal>
            <c:numRef>
              <c:f>'CHILD BREAST FED'!$F$25:$F$53</c:f>
              <c:numCache>
                <c:formatCode>General</c:formatCode>
                <c:ptCount val="29"/>
                <c:pt idx="0">
                  <c:v>1.7241379310344827</c:v>
                </c:pt>
                <c:pt idx="1">
                  <c:v>5.1724137931034484</c:v>
                </c:pt>
                <c:pt idx="2">
                  <c:v>8.6206896551724128</c:v>
                </c:pt>
                <c:pt idx="3">
                  <c:v>12.068965517241379</c:v>
                </c:pt>
                <c:pt idx="4">
                  <c:v>15.517241379310343</c:v>
                </c:pt>
                <c:pt idx="5">
                  <c:v>18.96551724137931</c:v>
                </c:pt>
                <c:pt idx="6">
                  <c:v>22.413793103448278</c:v>
                </c:pt>
                <c:pt idx="7">
                  <c:v>25.862068965517242</c:v>
                </c:pt>
                <c:pt idx="8">
                  <c:v>29.310344827586206</c:v>
                </c:pt>
                <c:pt idx="9">
                  <c:v>32.758620689655167</c:v>
                </c:pt>
                <c:pt idx="10">
                  <c:v>36.206896551724135</c:v>
                </c:pt>
                <c:pt idx="11">
                  <c:v>39.655172413793103</c:v>
                </c:pt>
                <c:pt idx="12">
                  <c:v>43.103448275862071</c:v>
                </c:pt>
                <c:pt idx="13">
                  <c:v>46.551724137931032</c:v>
                </c:pt>
                <c:pt idx="14">
                  <c:v>50</c:v>
                </c:pt>
                <c:pt idx="15">
                  <c:v>53.448275862068961</c:v>
                </c:pt>
                <c:pt idx="16">
                  <c:v>56.896551724137929</c:v>
                </c:pt>
                <c:pt idx="17">
                  <c:v>60.344827586206897</c:v>
                </c:pt>
                <c:pt idx="18">
                  <c:v>63.793103448275858</c:v>
                </c:pt>
                <c:pt idx="19">
                  <c:v>67.241379310344811</c:v>
                </c:pt>
                <c:pt idx="20">
                  <c:v>70.689655172413779</c:v>
                </c:pt>
                <c:pt idx="21">
                  <c:v>74.137931034482747</c:v>
                </c:pt>
                <c:pt idx="22">
                  <c:v>77.586206896551715</c:v>
                </c:pt>
                <c:pt idx="23">
                  <c:v>81.034482758620683</c:v>
                </c:pt>
                <c:pt idx="24">
                  <c:v>84.482758620689651</c:v>
                </c:pt>
                <c:pt idx="25">
                  <c:v>87.931034482758605</c:v>
                </c:pt>
                <c:pt idx="26">
                  <c:v>91.379310344827573</c:v>
                </c:pt>
                <c:pt idx="27">
                  <c:v>94.827586206896541</c:v>
                </c:pt>
                <c:pt idx="28">
                  <c:v>98.275862068965509</c:v>
                </c:pt>
              </c:numCache>
            </c:numRef>
          </c:xVal>
          <c:yVal>
            <c:numRef>
              <c:f>'CHILD BREAST FED'!$G$25:$G$53</c:f>
              <c:numCache>
                <c:formatCode>General</c:formatCode>
                <c:ptCount val="29"/>
                <c:pt idx="0">
                  <c:v>6</c:v>
                </c:pt>
                <c:pt idx="1">
                  <c:v>13</c:v>
                </c:pt>
                <c:pt idx="2">
                  <c:v>21</c:v>
                </c:pt>
                <c:pt idx="3">
                  <c:v>22</c:v>
                </c:pt>
                <c:pt idx="4">
                  <c:v>23</c:v>
                </c:pt>
                <c:pt idx="5">
                  <c:v>24</c:v>
                </c:pt>
                <c:pt idx="6">
                  <c:v>27</c:v>
                </c:pt>
                <c:pt idx="7">
                  <c:v>27</c:v>
                </c:pt>
                <c:pt idx="8">
                  <c:v>28</c:v>
                </c:pt>
                <c:pt idx="9">
                  <c:v>28</c:v>
                </c:pt>
                <c:pt idx="10">
                  <c:v>29</c:v>
                </c:pt>
                <c:pt idx="11">
                  <c:v>29</c:v>
                </c:pt>
                <c:pt idx="12">
                  <c:v>29</c:v>
                </c:pt>
                <c:pt idx="13">
                  <c:v>30</c:v>
                </c:pt>
                <c:pt idx="14">
                  <c:v>32</c:v>
                </c:pt>
                <c:pt idx="15">
                  <c:v>33</c:v>
                </c:pt>
                <c:pt idx="16">
                  <c:v>34</c:v>
                </c:pt>
                <c:pt idx="17">
                  <c:v>34</c:v>
                </c:pt>
                <c:pt idx="18">
                  <c:v>35</c:v>
                </c:pt>
                <c:pt idx="19">
                  <c:v>40</c:v>
                </c:pt>
                <c:pt idx="20">
                  <c:v>40</c:v>
                </c:pt>
                <c:pt idx="21">
                  <c:v>40</c:v>
                </c:pt>
                <c:pt idx="22">
                  <c:v>41</c:v>
                </c:pt>
                <c:pt idx="23">
                  <c:v>44</c:v>
                </c:pt>
                <c:pt idx="24">
                  <c:v>48</c:v>
                </c:pt>
                <c:pt idx="25">
                  <c:v>48</c:v>
                </c:pt>
                <c:pt idx="26">
                  <c:v>51</c:v>
                </c:pt>
                <c:pt idx="27">
                  <c:v>54</c:v>
                </c:pt>
                <c:pt idx="28">
                  <c:v>64</c:v>
                </c:pt>
              </c:numCache>
            </c:numRef>
          </c:yVal>
          <c:smooth val="0"/>
        </c:ser>
        <c:dLbls>
          <c:showLegendKey val="0"/>
          <c:showVal val="0"/>
          <c:showCatName val="0"/>
          <c:showSerName val="0"/>
          <c:showPercent val="0"/>
          <c:showBubbleSize val="0"/>
        </c:dLbls>
        <c:axId val="454020096"/>
        <c:axId val="454026368"/>
      </c:scatterChart>
      <c:valAx>
        <c:axId val="454020096"/>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454026368"/>
        <c:crosses val="autoZero"/>
        <c:crossBetween val="midCat"/>
      </c:valAx>
      <c:valAx>
        <c:axId val="454026368"/>
        <c:scaling>
          <c:orientation val="minMax"/>
        </c:scaling>
        <c:delete val="0"/>
        <c:axPos val="l"/>
        <c:title>
          <c:tx>
            <c:rich>
              <a:bodyPr/>
              <a:lstStyle/>
              <a:p>
                <a:pPr>
                  <a:defRPr/>
                </a:pPr>
                <a:r>
                  <a:rPr lang="en-US"/>
                  <a:t>Infant and Child Mortality Rates (per 1000 live births) - Infant mortality rate (IMR)</a:t>
                </a:r>
              </a:p>
            </c:rich>
          </c:tx>
          <c:overlay val="0"/>
        </c:title>
        <c:numFmt formatCode="General" sourceLinked="1"/>
        <c:majorTickMark val="out"/>
        <c:minorTickMark val="none"/>
        <c:tickLblPos val="nextTo"/>
        <c:crossAx val="454020096"/>
        <c:crosses val="autoZero"/>
        <c:crossBetween val="midCat"/>
      </c:valAx>
    </c:plotArea>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Maternity Care (for last birth in the 5 years before the survey) - Mothers who had at least 4 antenatal care visits (%) Line Fit  Plot</a:t>
            </a:r>
          </a:p>
        </c:rich>
      </c:tx>
      <c:layout/>
      <c:overlay val="0"/>
    </c:title>
    <c:autoTitleDeleted val="0"/>
    <c:plotArea>
      <c:layout/>
      <c:scatterChart>
        <c:scatterStyle val="lineMarker"/>
        <c:varyColors val="0"/>
        <c:ser>
          <c:idx val="0"/>
          <c:order val="0"/>
          <c:tx>
            <c:v>Infant and Child Mortality Rates (per 1000 live births) - Infant mortality rate (IMR)</c:v>
          </c:tx>
          <c:spPr>
            <a:ln w="28575">
              <a:noFill/>
            </a:ln>
          </c:spPr>
          <c:xVal>
            <c:numRef>
              <c:f>'NFHS 4 DATA RELEVANT INDICATOR'!$K$2:$K$30</c:f>
              <c:numCache>
                <c:formatCode>General</c:formatCode>
                <c:ptCount val="29"/>
                <c:pt idx="0">
                  <c:v>76.3</c:v>
                </c:pt>
                <c:pt idx="1">
                  <c:v>46.5</c:v>
                </c:pt>
                <c:pt idx="2">
                  <c:v>14.4</c:v>
                </c:pt>
                <c:pt idx="3">
                  <c:v>59.1</c:v>
                </c:pt>
                <c:pt idx="4">
                  <c:v>70.599999999999994</c:v>
                </c:pt>
                <c:pt idx="5">
                  <c:v>45.1</c:v>
                </c:pt>
                <c:pt idx="6">
                  <c:v>30.3</c:v>
                </c:pt>
                <c:pt idx="7">
                  <c:v>70.3</c:v>
                </c:pt>
                <c:pt idx="8">
                  <c:v>90.2</c:v>
                </c:pt>
                <c:pt idx="9">
                  <c:v>35.700000000000003</c:v>
                </c:pt>
                <c:pt idx="10">
                  <c:v>72.2</c:v>
                </c:pt>
                <c:pt idx="11">
                  <c:v>62</c:v>
                </c:pt>
                <c:pt idx="12">
                  <c:v>68.5</c:v>
                </c:pt>
                <c:pt idx="13">
                  <c:v>38.5</c:v>
                </c:pt>
                <c:pt idx="14">
                  <c:v>81.2</c:v>
                </c:pt>
                <c:pt idx="15">
                  <c:v>75</c:v>
                </c:pt>
                <c:pt idx="16">
                  <c:v>26.4</c:v>
                </c:pt>
                <c:pt idx="17">
                  <c:v>76.5</c:v>
                </c:pt>
                <c:pt idx="18">
                  <c:v>26.8</c:v>
                </c:pt>
                <c:pt idx="19">
                  <c:v>89</c:v>
                </c:pt>
                <c:pt idx="20">
                  <c:v>69.099999999999994</c:v>
                </c:pt>
                <c:pt idx="21">
                  <c:v>81.400000000000006</c:v>
                </c:pt>
                <c:pt idx="22">
                  <c:v>69</c:v>
                </c:pt>
                <c:pt idx="23">
                  <c:v>50</c:v>
                </c:pt>
                <c:pt idx="24">
                  <c:v>61.7</c:v>
                </c:pt>
                <c:pt idx="25">
                  <c:v>15</c:v>
                </c:pt>
                <c:pt idx="26">
                  <c:v>74.7</c:v>
                </c:pt>
                <c:pt idx="27">
                  <c:v>64.3</c:v>
                </c:pt>
                <c:pt idx="28">
                  <c:v>30.9</c:v>
                </c:pt>
              </c:numCache>
            </c:numRef>
          </c:xVal>
          <c:yVal>
            <c:numRef>
              <c:f>'NFHS 4 DATA RELEVANT INDICATOR'!$I$2:$I$30</c:f>
              <c:numCache>
                <c:formatCode>General</c:formatCode>
                <c:ptCount val="29"/>
                <c:pt idx="0">
                  <c:v>35</c:v>
                </c:pt>
                <c:pt idx="1">
                  <c:v>48</c:v>
                </c:pt>
                <c:pt idx="2">
                  <c:v>48</c:v>
                </c:pt>
                <c:pt idx="3">
                  <c:v>54</c:v>
                </c:pt>
                <c:pt idx="4">
                  <c:v>34</c:v>
                </c:pt>
                <c:pt idx="5">
                  <c:v>33</c:v>
                </c:pt>
                <c:pt idx="6">
                  <c:v>44</c:v>
                </c:pt>
                <c:pt idx="7">
                  <c:v>28</c:v>
                </c:pt>
                <c:pt idx="8">
                  <c:v>6</c:v>
                </c:pt>
                <c:pt idx="9">
                  <c:v>51</c:v>
                </c:pt>
                <c:pt idx="10">
                  <c:v>24</c:v>
                </c:pt>
                <c:pt idx="11">
                  <c:v>40</c:v>
                </c:pt>
                <c:pt idx="12">
                  <c:v>29</c:v>
                </c:pt>
                <c:pt idx="13">
                  <c:v>41</c:v>
                </c:pt>
                <c:pt idx="14">
                  <c:v>21</c:v>
                </c:pt>
                <c:pt idx="15">
                  <c:v>28</c:v>
                </c:pt>
                <c:pt idx="16">
                  <c:v>64</c:v>
                </c:pt>
                <c:pt idx="17">
                  <c:v>27</c:v>
                </c:pt>
                <c:pt idx="18">
                  <c:v>23</c:v>
                </c:pt>
                <c:pt idx="19">
                  <c:v>13</c:v>
                </c:pt>
                <c:pt idx="20">
                  <c:v>34</c:v>
                </c:pt>
                <c:pt idx="21">
                  <c:v>32</c:v>
                </c:pt>
                <c:pt idx="22">
                  <c:v>22</c:v>
                </c:pt>
                <c:pt idx="23">
                  <c:v>30</c:v>
                </c:pt>
                <c:pt idx="24">
                  <c:v>40</c:v>
                </c:pt>
                <c:pt idx="25">
                  <c:v>29</c:v>
                </c:pt>
                <c:pt idx="26">
                  <c:v>29</c:v>
                </c:pt>
                <c:pt idx="27">
                  <c:v>27</c:v>
                </c:pt>
                <c:pt idx="28">
                  <c:v>40</c:v>
                </c:pt>
              </c:numCache>
            </c:numRef>
          </c:yVal>
          <c:smooth val="0"/>
        </c:ser>
        <c:ser>
          <c:idx val="1"/>
          <c:order val="1"/>
          <c:tx>
            <c:v>Predicted Infant and Child Mortality Rates (per 1000 live births) - Infant mortality rate (IMR)</c:v>
          </c:tx>
          <c:spPr>
            <a:ln w="28575">
              <a:noFill/>
            </a:ln>
          </c:spPr>
          <c:xVal>
            <c:numRef>
              <c:f>'NFHS 4 DATA RELEVANT INDICATOR'!$K$2:$K$30</c:f>
              <c:numCache>
                <c:formatCode>General</c:formatCode>
                <c:ptCount val="29"/>
                <c:pt idx="0">
                  <c:v>76.3</c:v>
                </c:pt>
                <c:pt idx="1">
                  <c:v>46.5</c:v>
                </c:pt>
                <c:pt idx="2">
                  <c:v>14.4</c:v>
                </c:pt>
                <c:pt idx="3">
                  <c:v>59.1</c:v>
                </c:pt>
                <c:pt idx="4">
                  <c:v>70.599999999999994</c:v>
                </c:pt>
                <c:pt idx="5">
                  <c:v>45.1</c:v>
                </c:pt>
                <c:pt idx="6">
                  <c:v>30.3</c:v>
                </c:pt>
                <c:pt idx="7">
                  <c:v>70.3</c:v>
                </c:pt>
                <c:pt idx="8">
                  <c:v>90.2</c:v>
                </c:pt>
                <c:pt idx="9">
                  <c:v>35.700000000000003</c:v>
                </c:pt>
                <c:pt idx="10">
                  <c:v>72.2</c:v>
                </c:pt>
                <c:pt idx="11">
                  <c:v>62</c:v>
                </c:pt>
                <c:pt idx="12">
                  <c:v>68.5</c:v>
                </c:pt>
                <c:pt idx="13">
                  <c:v>38.5</c:v>
                </c:pt>
                <c:pt idx="14">
                  <c:v>81.2</c:v>
                </c:pt>
                <c:pt idx="15">
                  <c:v>75</c:v>
                </c:pt>
                <c:pt idx="16">
                  <c:v>26.4</c:v>
                </c:pt>
                <c:pt idx="17">
                  <c:v>76.5</c:v>
                </c:pt>
                <c:pt idx="18">
                  <c:v>26.8</c:v>
                </c:pt>
                <c:pt idx="19">
                  <c:v>89</c:v>
                </c:pt>
                <c:pt idx="20">
                  <c:v>69.099999999999994</c:v>
                </c:pt>
                <c:pt idx="21">
                  <c:v>81.400000000000006</c:v>
                </c:pt>
                <c:pt idx="22">
                  <c:v>69</c:v>
                </c:pt>
                <c:pt idx="23">
                  <c:v>50</c:v>
                </c:pt>
                <c:pt idx="24">
                  <c:v>61.7</c:v>
                </c:pt>
                <c:pt idx="25">
                  <c:v>15</c:v>
                </c:pt>
                <c:pt idx="26">
                  <c:v>74.7</c:v>
                </c:pt>
                <c:pt idx="27">
                  <c:v>64.3</c:v>
                </c:pt>
                <c:pt idx="28">
                  <c:v>30.9</c:v>
                </c:pt>
              </c:numCache>
            </c:numRef>
          </c:xVal>
          <c:yVal>
            <c:numRef>
              <c:f>'ANC atleast 4 vs IMR'!$B$25:$B$53</c:f>
              <c:numCache>
                <c:formatCode>General</c:formatCode>
                <c:ptCount val="29"/>
                <c:pt idx="0">
                  <c:v>27.25402786394713</c:v>
                </c:pt>
                <c:pt idx="1">
                  <c:v>37.350465354679415</c:v>
                </c:pt>
                <c:pt idx="2">
                  <c:v>48.226158087984992</c:v>
                </c:pt>
                <c:pt idx="3">
                  <c:v>33.081501851886571</c:v>
                </c:pt>
                <c:pt idx="4">
                  <c:v>29.185225639020082</c:v>
                </c:pt>
                <c:pt idx="5">
                  <c:v>37.824794632767507</c:v>
                </c:pt>
                <c:pt idx="6">
                  <c:v>42.839132715413072</c:v>
                </c:pt>
                <c:pt idx="7">
                  <c:v>29.286867627181817</c:v>
                </c:pt>
                <c:pt idx="8">
                  <c:v>22.544615745786768</c:v>
                </c:pt>
                <c:pt idx="9">
                  <c:v>41.009576928501851</c:v>
                </c:pt>
                <c:pt idx="10">
                  <c:v>28.643135035490829</c:v>
                </c:pt>
                <c:pt idx="11">
                  <c:v>32.098962632989796</c:v>
                </c:pt>
                <c:pt idx="12">
                  <c:v>29.896719556152224</c:v>
                </c:pt>
                <c:pt idx="13">
                  <c:v>40.060918372325659</c:v>
                </c:pt>
                <c:pt idx="14">
                  <c:v>25.5938753906388</c:v>
                </c:pt>
                <c:pt idx="15">
                  <c:v>27.694476479314645</c:v>
                </c:pt>
                <c:pt idx="16">
                  <c:v>44.160478561515617</c:v>
                </c:pt>
                <c:pt idx="17">
                  <c:v>27.186266538505972</c:v>
                </c:pt>
                <c:pt idx="18">
                  <c:v>44.024955910633302</c:v>
                </c:pt>
                <c:pt idx="19">
                  <c:v>22.951183698433706</c:v>
                </c:pt>
                <c:pt idx="20">
                  <c:v>29.693435579828755</c:v>
                </c:pt>
                <c:pt idx="21">
                  <c:v>25.526114065197643</c:v>
                </c:pt>
                <c:pt idx="22">
                  <c:v>29.727316242549332</c:v>
                </c:pt>
                <c:pt idx="23">
                  <c:v>36.164642159459177</c:v>
                </c:pt>
                <c:pt idx="24">
                  <c:v>32.200604621151534</c:v>
                </c:pt>
                <c:pt idx="25">
                  <c:v>48.022874111661523</c:v>
                </c:pt>
                <c:pt idx="26">
                  <c:v>27.796118467476376</c:v>
                </c:pt>
                <c:pt idx="27">
                  <c:v>31.319707390416504</c:v>
                </c:pt>
                <c:pt idx="28">
                  <c:v>42.635848739089596</c:v>
                </c:pt>
              </c:numCache>
            </c:numRef>
          </c:yVal>
          <c:smooth val="0"/>
        </c:ser>
        <c:dLbls>
          <c:showLegendKey val="0"/>
          <c:showVal val="0"/>
          <c:showCatName val="0"/>
          <c:showSerName val="0"/>
          <c:showPercent val="0"/>
          <c:showBubbleSize val="0"/>
        </c:dLbls>
        <c:axId val="454138112"/>
        <c:axId val="454144384"/>
      </c:scatterChart>
      <c:valAx>
        <c:axId val="454138112"/>
        <c:scaling>
          <c:orientation val="minMax"/>
        </c:scaling>
        <c:delete val="0"/>
        <c:axPos val="b"/>
        <c:title>
          <c:tx>
            <c:rich>
              <a:bodyPr/>
              <a:lstStyle/>
              <a:p>
                <a:pPr>
                  <a:defRPr/>
                </a:pPr>
                <a:r>
                  <a:rPr lang="en-US"/>
                  <a:t>Maternity Care (for last birth in the 5 years before the survey) - Mothers who had at least 4 antenatal care visits (%)</a:t>
                </a:r>
              </a:p>
            </c:rich>
          </c:tx>
          <c:layout/>
          <c:overlay val="0"/>
        </c:title>
        <c:numFmt formatCode="General" sourceLinked="1"/>
        <c:majorTickMark val="out"/>
        <c:minorTickMark val="none"/>
        <c:tickLblPos val="nextTo"/>
        <c:crossAx val="454144384"/>
        <c:crosses val="autoZero"/>
        <c:crossBetween val="midCat"/>
      </c:valAx>
      <c:valAx>
        <c:axId val="454144384"/>
        <c:scaling>
          <c:orientation val="minMax"/>
        </c:scaling>
        <c:delete val="0"/>
        <c:axPos val="l"/>
        <c:title>
          <c:tx>
            <c:rich>
              <a:bodyPr/>
              <a:lstStyle/>
              <a:p>
                <a:pPr>
                  <a:defRPr/>
                </a:pPr>
                <a:r>
                  <a:rPr lang="en-US"/>
                  <a:t>Infant and Child Mortality Rates (per 1000 live births) - Infant mortality rate (IMR)</a:t>
                </a:r>
              </a:p>
            </c:rich>
          </c:tx>
          <c:layout/>
          <c:overlay val="0"/>
        </c:title>
        <c:numFmt formatCode="General" sourceLinked="1"/>
        <c:majorTickMark val="out"/>
        <c:minorTickMark val="none"/>
        <c:tickLblPos val="nextTo"/>
        <c:crossAx val="45413811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layout/>
      <c:overlay val="0"/>
    </c:title>
    <c:autoTitleDeleted val="0"/>
    <c:plotArea>
      <c:layout/>
      <c:scatterChart>
        <c:scatterStyle val="lineMarker"/>
        <c:varyColors val="0"/>
        <c:ser>
          <c:idx val="0"/>
          <c:order val="0"/>
          <c:spPr>
            <a:ln w="28575">
              <a:noFill/>
            </a:ln>
          </c:spPr>
          <c:xVal>
            <c:numRef>
              <c:f>'ANC atleast 4 vs IMR'!$F$25:$F$53</c:f>
              <c:numCache>
                <c:formatCode>General</c:formatCode>
                <c:ptCount val="29"/>
                <c:pt idx="0">
                  <c:v>1.7241379310344827</c:v>
                </c:pt>
                <c:pt idx="1">
                  <c:v>5.1724137931034484</c:v>
                </c:pt>
                <c:pt idx="2">
                  <c:v>8.6206896551724128</c:v>
                </c:pt>
                <c:pt idx="3">
                  <c:v>12.068965517241379</c:v>
                </c:pt>
                <c:pt idx="4">
                  <c:v>15.517241379310343</c:v>
                </c:pt>
                <c:pt idx="5">
                  <c:v>18.96551724137931</c:v>
                </c:pt>
                <c:pt idx="6">
                  <c:v>22.413793103448278</c:v>
                </c:pt>
                <c:pt idx="7">
                  <c:v>25.862068965517242</c:v>
                </c:pt>
                <c:pt idx="8">
                  <c:v>29.310344827586206</c:v>
                </c:pt>
                <c:pt idx="9">
                  <c:v>32.758620689655167</c:v>
                </c:pt>
                <c:pt idx="10">
                  <c:v>36.206896551724135</c:v>
                </c:pt>
                <c:pt idx="11">
                  <c:v>39.655172413793103</c:v>
                </c:pt>
                <c:pt idx="12">
                  <c:v>43.103448275862071</c:v>
                </c:pt>
                <c:pt idx="13">
                  <c:v>46.551724137931032</c:v>
                </c:pt>
                <c:pt idx="14">
                  <c:v>50</c:v>
                </c:pt>
                <c:pt idx="15">
                  <c:v>53.448275862068961</c:v>
                </c:pt>
                <c:pt idx="16">
                  <c:v>56.896551724137929</c:v>
                </c:pt>
                <c:pt idx="17">
                  <c:v>60.344827586206897</c:v>
                </c:pt>
                <c:pt idx="18">
                  <c:v>63.793103448275858</c:v>
                </c:pt>
                <c:pt idx="19">
                  <c:v>67.241379310344811</c:v>
                </c:pt>
                <c:pt idx="20">
                  <c:v>70.689655172413779</c:v>
                </c:pt>
                <c:pt idx="21">
                  <c:v>74.137931034482747</c:v>
                </c:pt>
                <c:pt idx="22">
                  <c:v>77.586206896551715</c:v>
                </c:pt>
                <c:pt idx="23">
                  <c:v>81.034482758620683</c:v>
                </c:pt>
                <c:pt idx="24">
                  <c:v>84.482758620689651</c:v>
                </c:pt>
                <c:pt idx="25">
                  <c:v>87.931034482758605</c:v>
                </c:pt>
                <c:pt idx="26">
                  <c:v>91.379310344827573</c:v>
                </c:pt>
                <c:pt idx="27">
                  <c:v>94.827586206896541</c:v>
                </c:pt>
                <c:pt idx="28">
                  <c:v>98.275862068965509</c:v>
                </c:pt>
              </c:numCache>
            </c:numRef>
          </c:xVal>
          <c:yVal>
            <c:numRef>
              <c:f>'ANC atleast 4 vs IMR'!$G$25:$G$53</c:f>
              <c:numCache>
                <c:formatCode>General</c:formatCode>
                <c:ptCount val="29"/>
                <c:pt idx="0">
                  <c:v>6</c:v>
                </c:pt>
                <c:pt idx="1">
                  <c:v>13</c:v>
                </c:pt>
                <c:pt idx="2">
                  <c:v>21</c:v>
                </c:pt>
                <c:pt idx="3">
                  <c:v>22</c:v>
                </c:pt>
                <c:pt idx="4">
                  <c:v>23</c:v>
                </c:pt>
                <c:pt idx="5">
                  <c:v>24</c:v>
                </c:pt>
                <c:pt idx="6">
                  <c:v>27</c:v>
                </c:pt>
                <c:pt idx="7">
                  <c:v>27</c:v>
                </c:pt>
                <c:pt idx="8">
                  <c:v>28</c:v>
                </c:pt>
                <c:pt idx="9">
                  <c:v>28</c:v>
                </c:pt>
                <c:pt idx="10">
                  <c:v>29</c:v>
                </c:pt>
                <c:pt idx="11">
                  <c:v>29</c:v>
                </c:pt>
                <c:pt idx="12">
                  <c:v>29</c:v>
                </c:pt>
                <c:pt idx="13">
                  <c:v>30</c:v>
                </c:pt>
                <c:pt idx="14">
                  <c:v>32</c:v>
                </c:pt>
                <c:pt idx="15">
                  <c:v>33</c:v>
                </c:pt>
                <c:pt idx="16">
                  <c:v>34</c:v>
                </c:pt>
                <c:pt idx="17">
                  <c:v>34</c:v>
                </c:pt>
                <c:pt idx="18">
                  <c:v>35</c:v>
                </c:pt>
                <c:pt idx="19">
                  <c:v>40</c:v>
                </c:pt>
                <c:pt idx="20">
                  <c:v>40</c:v>
                </c:pt>
                <c:pt idx="21">
                  <c:v>40</c:v>
                </c:pt>
                <c:pt idx="22">
                  <c:v>41</c:v>
                </c:pt>
                <c:pt idx="23">
                  <c:v>44</c:v>
                </c:pt>
                <c:pt idx="24">
                  <c:v>48</c:v>
                </c:pt>
                <c:pt idx="25">
                  <c:v>48</c:v>
                </c:pt>
                <c:pt idx="26">
                  <c:v>51</c:v>
                </c:pt>
                <c:pt idx="27">
                  <c:v>54</c:v>
                </c:pt>
                <c:pt idx="28">
                  <c:v>64</c:v>
                </c:pt>
              </c:numCache>
            </c:numRef>
          </c:yVal>
          <c:smooth val="0"/>
        </c:ser>
        <c:dLbls>
          <c:showLegendKey val="0"/>
          <c:showVal val="0"/>
          <c:showCatName val="0"/>
          <c:showSerName val="0"/>
          <c:showPercent val="0"/>
          <c:showBubbleSize val="0"/>
        </c:dLbls>
        <c:axId val="453079808"/>
        <c:axId val="453081728"/>
      </c:scatterChart>
      <c:valAx>
        <c:axId val="453079808"/>
        <c:scaling>
          <c:orientation val="minMax"/>
        </c:scaling>
        <c:delete val="0"/>
        <c:axPos val="b"/>
        <c:title>
          <c:tx>
            <c:rich>
              <a:bodyPr/>
              <a:lstStyle/>
              <a:p>
                <a:pPr>
                  <a:defRPr/>
                </a:pPr>
                <a:r>
                  <a:rPr lang="en-US"/>
                  <a:t>Sample Percentile</a:t>
                </a:r>
              </a:p>
            </c:rich>
          </c:tx>
          <c:layout/>
          <c:overlay val="0"/>
        </c:title>
        <c:numFmt formatCode="General" sourceLinked="1"/>
        <c:majorTickMark val="out"/>
        <c:minorTickMark val="none"/>
        <c:tickLblPos val="nextTo"/>
        <c:crossAx val="453081728"/>
        <c:crosses val="autoZero"/>
        <c:crossBetween val="midCat"/>
      </c:valAx>
      <c:valAx>
        <c:axId val="453081728"/>
        <c:scaling>
          <c:orientation val="minMax"/>
        </c:scaling>
        <c:delete val="0"/>
        <c:axPos val="l"/>
        <c:title>
          <c:tx>
            <c:rich>
              <a:bodyPr/>
              <a:lstStyle/>
              <a:p>
                <a:pPr>
                  <a:defRPr/>
                </a:pPr>
                <a:r>
                  <a:rPr lang="en-US"/>
                  <a:t>Infant and Child Mortality Rates (per 1000 live births) - Infant mortality rate (IMR)</a:t>
                </a:r>
              </a:p>
            </c:rich>
          </c:tx>
          <c:layout/>
          <c:overlay val="0"/>
        </c:title>
        <c:numFmt formatCode="General" sourceLinked="1"/>
        <c:majorTickMark val="out"/>
        <c:minorTickMark val="none"/>
        <c:tickLblPos val="nextTo"/>
        <c:crossAx val="453079808"/>
        <c:crosses val="autoZero"/>
        <c:crossBetween val="midCat"/>
      </c:valAx>
    </c:plotArea>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Maternity Care (for last birth in the 5 years before the survey) - Mothers who had antenatal check-up in the first trimester (%) Line Fit  Plot</a:t>
            </a:r>
          </a:p>
        </c:rich>
      </c:tx>
      <c:overlay val="0"/>
    </c:title>
    <c:autoTitleDeleted val="0"/>
    <c:plotArea>
      <c:layout/>
      <c:scatterChart>
        <c:scatterStyle val="lineMarker"/>
        <c:varyColors val="0"/>
        <c:ser>
          <c:idx val="0"/>
          <c:order val="0"/>
          <c:tx>
            <c:v>Infant and Child Mortality Rates (per 1000 live births) - Infant mortality rate (IMR)</c:v>
          </c:tx>
          <c:spPr>
            <a:ln w="28575">
              <a:noFill/>
            </a:ln>
          </c:spPr>
          <c:xVal>
            <c:numRef>
              <c:f>'NFHS 4 DATA RELEVANT INDICATOR'!$J$2:$J$30</c:f>
              <c:numCache>
                <c:formatCode>General</c:formatCode>
                <c:ptCount val="29"/>
                <c:pt idx="0">
                  <c:v>82.4</c:v>
                </c:pt>
                <c:pt idx="1">
                  <c:v>55.1</c:v>
                </c:pt>
                <c:pt idx="2">
                  <c:v>34.6</c:v>
                </c:pt>
                <c:pt idx="3">
                  <c:v>70.8</c:v>
                </c:pt>
                <c:pt idx="4">
                  <c:v>73.900000000000006</c:v>
                </c:pt>
                <c:pt idx="5">
                  <c:v>63.2</c:v>
                </c:pt>
                <c:pt idx="6">
                  <c:v>52</c:v>
                </c:pt>
                <c:pt idx="7">
                  <c:v>66</c:v>
                </c:pt>
                <c:pt idx="8">
                  <c:v>95.1</c:v>
                </c:pt>
                <c:pt idx="9">
                  <c:v>53.1</c:v>
                </c:pt>
                <c:pt idx="10">
                  <c:v>67.599999999999994</c:v>
                </c:pt>
                <c:pt idx="11">
                  <c:v>64.099999999999994</c:v>
                </c:pt>
                <c:pt idx="12">
                  <c:v>75.599999999999994</c:v>
                </c:pt>
                <c:pt idx="13">
                  <c:v>63</c:v>
                </c:pt>
                <c:pt idx="14">
                  <c:v>64</c:v>
                </c:pt>
                <c:pt idx="15">
                  <c:v>83.1</c:v>
                </c:pt>
                <c:pt idx="16">
                  <c:v>45.9</c:v>
                </c:pt>
                <c:pt idx="17">
                  <c:v>54.9</c:v>
                </c:pt>
                <c:pt idx="18">
                  <c:v>37</c:v>
                </c:pt>
                <c:pt idx="19">
                  <c:v>84.4</c:v>
                </c:pt>
                <c:pt idx="20">
                  <c:v>70.5</c:v>
                </c:pt>
                <c:pt idx="21">
                  <c:v>76.8</c:v>
                </c:pt>
                <c:pt idx="22">
                  <c:v>77</c:v>
                </c:pt>
                <c:pt idx="23">
                  <c:v>53.3</c:v>
                </c:pt>
                <c:pt idx="24">
                  <c:v>65.7</c:v>
                </c:pt>
                <c:pt idx="25">
                  <c:v>24.9</c:v>
                </c:pt>
                <c:pt idx="26">
                  <c:v>76.2</c:v>
                </c:pt>
                <c:pt idx="27">
                  <c:v>66.400000000000006</c:v>
                </c:pt>
                <c:pt idx="28">
                  <c:v>53.5</c:v>
                </c:pt>
              </c:numCache>
            </c:numRef>
          </c:xVal>
          <c:yVal>
            <c:numRef>
              <c:f>'NFHS 4 DATA RELEVANT INDICATOR'!$I$2:$I$30</c:f>
              <c:numCache>
                <c:formatCode>General</c:formatCode>
                <c:ptCount val="29"/>
                <c:pt idx="0">
                  <c:v>35</c:v>
                </c:pt>
                <c:pt idx="1">
                  <c:v>48</c:v>
                </c:pt>
                <c:pt idx="2">
                  <c:v>48</c:v>
                </c:pt>
                <c:pt idx="3">
                  <c:v>54</c:v>
                </c:pt>
                <c:pt idx="4">
                  <c:v>34</c:v>
                </c:pt>
                <c:pt idx="5">
                  <c:v>33</c:v>
                </c:pt>
                <c:pt idx="6">
                  <c:v>44</c:v>
                </c:pt>
                <c:pt idx="7">
                  <c:v>28</c:v>
                </c:pt>
                <c:pt idx="8">
                  <c:v>6</c:v>
                </c:pt>
                <c:pt idx="9">
                  <c:v>51</c:v>
                </c:pt>
                <c:pt idx="10">
                  <c:v>24</c:v>
                </c:pt>
                <c:pt idx="11">
                  <c:v>40</c:v>
                </c:pt>
                <c:pt idx="12">
                  <c:v>29</c:v>
                </c:pt>
                <c:pt idx="13">
                  <c:v>41</c:v>
                </c:pt>
                <c:pt idx="14">
                  <c:v>21</c:v>
                </c:pt>
                <c:pt idx="15">
                  <c:v>28</c:v>
                </c:pt>
                <c:pt idx="16">
                  <c:v>64</c:v>
                </c:pt>
                <c:pt idx="17">
                  <c:v>27</c:v>
                </c:pt>
                <c:pt idx="18">
                  <c:v>23</c:v>
                </c:pt>
                <c:pt idx="19">
                  <c:v>13</c:v>
                </c:pt>
                <c:pt idx="20">
                  <c:v>34</c:v>
                </c:pt>
                <c:pt idx="21">
                  <c:v>32</c:v>
                </c:pt>
                <c:pt idx="22">
                  <c:v>22</c:v>
                </c:pt>
                <c:pt idx="23">
                  <c:v>30</c:v>
                </c:pt>
                <c:pt idx="24">
                  <c:v>40</c:v>
                </c:pt>
                <c:pt idx="25">
                  <c:v>29</c:v>
                </c:pt>
                <c:pt idx="26">
                  <c:v>29</c:v>
                </c:pt>
                <c:pt idx="27">
                  <c:v>27</c:v>
                </c:pt>
                <c:pt idx="28">
                  <c:v>40</c:v>
                </c:pt>
              </c:numCache>
            </c:numRef>
          </c:yVal>
          <c:smooth val="0"/>
        </c:ser>
        <c:ser>
          <c:idx val="1"/>
          <c:order val="1"/>
          <c:tx>
            <c:v>Predicted Infant and Child Mortality Rates (per 1000 live births) - Infant mortality rate (IMR)</c:v>
          </c:tx>
          <c:spPr>
            <a:ln w="28575">
              <a:noFill/>
            </a:ln>
          </c:spPr>
          <c:xVal>
            <c:numRef>
              <c:f>'NFHS 4 DATA RELEVANT INDICATOR'!$J$2:$J$30</c:f>
              <c:numCache>
                <c:formatCode>General</c:formatCode>
                <c:ptCount val="29"/>
                <c:pt idx="0">
                  <c:v>82.4</c:v>
                </c:pt>
                <c:pt idx="1">
                  <c:v>55.1</c:v>
                </c:pt>
                <c:pt idx="2">
                  <c:v>34.6</c:v>
                </c:pt>
                <c:pt idx="3">
                  <c:v>70.8</c:v>
                </c:pt>
                <c:pt idx="4">
                  <c:v>73.900000000000006</c:v>
                </c:pt>
                <c:pt idx="5">
                  <c:v>63.2</c:v>
                </c:pt>
                <c:pt idx="6">
                  <c:v>52</c:v>
                </c:pt>
                <c:pt idx="7">
                  <c:v>66</c:v>
                </c:pt>
                <c:pt idx="8">
                  <c:v>95.1</c:v>
                </c:pt>
                <c:pt idx="9">
                  <c:v>53.1</c:v>
                </c:pt>
                <c:pt idx="10">
                  <c:v>67.599999999999994</c:v>
                </c:pt>
                <c:pt idx="11">
                  <c:v>64.099999999999994</c:v>
                </c:pt>
                <c:pt idx="12">
                  <c:v>75.599999999999994</c:v>
                </c:pt>
                <c:pt idx="13">
                  <c:v>63</c:v>
                </c:pt>
                <c:pt idx="14">
                  <c:v>64</c:v>
                </c:pt>
                <c:pt idx="15">
                  <c:v>83.1</c:v>
                </c:pt>
                <c:pt idx="16">
                  <c:v>45.9</c:v>
                </c:pt>
                <c:pt idx="17">
                  <c:v>54.9</c:v>
                </c:pt>
                <c:pt idx="18">
                  <c:v>37</c:v>
                </c:pt>
                <c:pt idx="19">
                  <c:v>84.4</c:v>
                </c:pt>
                <c:pt idx="20">
                  <c:v>70.5</c:v>
                </c:pt>
                <c:pt idx="21">
                  <c:v>76.8</c:v>
                </c:pt>
                <c:pt idx="22">
                  <c:v>77</c:v>
                </c:pt>
                <c:pt idx="23">
                  <c:v>53.3</c:v>
                </c:pt>
                <c:pt idx="24">
                  <c:v>65.7</c:v>
                </c:pt>
                <c:pt idx="25">
                  <c:v>24.9</c:v>
                </c:pt>
                <c:pt idx="26">
                  <c:v>76.2</c:v>
                </c:pt>
                <c:pt idx="27">
                  <c:v>66.400000000000006</c:v>
                </c:pt>
                <c:pt idx="28">
                  <c:v>53.5</c:v>
                </c:pt>
              </c:numCache>
            </c:numRef>
          </c:xVal>
          <c:yVal>
            <c:numRef>
              <c:f>'ANC2'!$B$25:$B$53</c:f>
              <c:numCache>
                <c:formatCode>General</c:formatCode>
                <c:ptCount val="29"/>
                <c:pt idx="0">
                  <c:v>27.032753728768075</c:v>
                </c:pt>
                <c:pt idx="1">
                  <c:v>36.649748859322884</c:v>
                </c:pt>
                <c:pt idx="2">
                  <c:v>43.871301979336565</c:v>
                </c:pt>
                <c:pt idx="3">
                  <c:v>31.119095982044112</c:v>
                </c:pt>
                <c:pt idx="4">
                  <c:v>30.027056241944479</c:v>
                </c:pt>
                <c:pt idx="5">
                  <c:v>33.79635469970772</c:v>
                </c:pt>
                <c:pt idx="6">
                  <c:v>37.741788599422513</c:v>
                </c:pt>
                <c:pt idx="7">
                  <c:v>32.809996224779027</c:v>
                </c:pt>
                <c:pt idx="8">
                  <c:v>22.558913503198625</c:v>
                </c:pt>
                <c:pt idx="9">
                  <c:v>37.354290627129096</c:v>
                </c:pt>
                <c:pt idx="10">
                  <c:v>32.246362810534052</c:v>
                </c:pt>
                <c:pt idx="11">
                  <c:v>33.479310904194932</c:v>
                </c:pt>
                <c:pt idx="12">
                  <c:v>29.428195739309203</c:v>
                </c:pt>
                <c:pt idx="13">
                  <c:v>33.866808876488342</c:v>
                </c:pt>
                <c:pt idx="14">
                  <c:v>33.514537992585232</c:v>
                </c:pt>
                <c:pt idx="15">
                  <c:v>26.786164110035905</c:v>
                </c:pt>
                <c:pt idx="16">
                  <c:v>39.890640991231464</c:v>
                </c:pt>
                <c:pt idx="17">
                  <c:v>36.720203036103506</c:v>
                </c:pt>
                <c:pt idx="18">
                  <c:v>43.025851857969116</c:v>
                </c:pt>
                <c:pt idx="19">
                  <c:v>26.328211960961863</c:v>
                </c:pt>
                <c:pt idx="20">
                  <c:v>31.224777247215044</c:v>
                </c:pt>
                <c:pt idx="21">
                  <c:v>29.005470678625475</c:v>
                </c:pt>
                <c:pt idx="22">
                  <c:v>28.935016501844853</c:v>
                </c:pt>
                <c:pt idx="23">
                  <c:v>37.283836450348474</c:v>
                </c:pt>
                <c:pt idx="24">
                  <c:v>32.915677489949957</c:v>
                </c:pt>
                <c:pt idx="25">
                  <c:v>47.288329553196704</c:v>
                </c:pt>
                <c:pt idx="26">
                  <c:v>29.216833208967337</c:v>
                </c:pt>
                <c:pt idx="27">
                  <c:v>32.669087871217783</c:v>
                </c:pt>
                <c:pt idx="28">
                  <c:v>37.213382273567859</c:v>
                </c:pt>
              </c:numCache>
            </c:numRef>
          </c:yVal>
          <c:smooth val="0"/>
        </c:ser>
        <c:dLbls>
          <c:showLegendKey val="0"/>
          <c:showVal val="0"/>
          <c:showCatName val="0"/>
          <c:showSerName val="0"/>
          <c:showPercent val="0"/>
          <c:showBubbleSize val="0"/>
        </c:dLbls>
        <c:axId val="454328320"/>
        <c:axId val="454330240"/>
      </c:scatterChart>
      <c:valAx>
        <c:axId val="454328320"/>
        <c:scaling>
          <c:orientation val="minMax"/>
        </c:scaling>
        <c:delete val="0"/>
        <c:axPos val="b"/>
        <c:title>
          <c:tx>
            <c:rich>
              <a:bodyPr/>
              <a:lstStyle/>
              <a:p>
                <a:pPr>
                  <a:defRPr/>
                </a:pPr>
                <a:r>
                  <a:rPr lang="en-US"/>
                  <a:t>Maternity Care (for last birth in the 5 years before the survey) - Mothers who had antenatal check-up in the first trimester (%)</a:t>
                </a:r>
              </a:p>
            </c:rich>
          </c:tx>
          <c:overlay val="0"/>
        </c:title>
        <c:numFmt formatCode="General" sourceLinked="1"/>
        <c:majorTickMark val="out"/>
        <c:minorTickMark val="none"/>
        <c:tickLblPos val="nextTo"/>
        <c:crossAx val="454330240"/>
        <c:crosses val="autoZero"/>
        <c:crossBetween val="midCat"/>
      </c:valAx>
      <c:valAx>
        <c:axId val="454330240"/>
        <c:scaling>
          <c:orientation val="minMax"/>
        </c:scaling>
        <c:delete val="0"/>
        <c:axPos val="l"/>
        <c:title>
          <c:tx>
            <c:rich>
              <a:bodyPr/>
              <a:lstStyle/>
              <a:p>
                <a:pPr>
                  <a:defRPr/>
                </a:pPr>
                <a:r>
                  <a:rPr lang="en-US"/>
                  <a:t>Infant and Child Mortality Rates (per 1000 live births) - Infant mortality rate (IMR)</a:t>
                </a:r>
              </a:p>
            </c:rich>
          </c:tx>
          <c:overlay val="0"/>
        </c:title>
        <c:numFmt formatCode="General" sourceLinked="1"/>
        <c:majorTickMark val="out"/>
        <c:minorTickMark val="none"/>
        <c:tickLblPos val="nextTo"/>
        <c:crossAx val="45432832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28575">
              <a:noFill/>
            </a:ln>
          </c:spPr>
          <c:xVal>
            <c:numRef>
              <c:f>'ANC2'!$F$25:$F$53</c:f>
              <c:numCache>
                <c:formatCode>General</c:formatCode>
                <c:ptCount val="29"/>
                <c:pt idx="0">
                  <c:v>1.7241379310344827</c:v>
                </c:pt>
                <c:pt idx="1">
                  <c:v>5.1724137931034484</c:v>
                </c:pt>
                <c:pt idx="2">
                  <c:v>8.6206896551724128</c:v>
                </c:pt>
                <c:pt idx="3">
                  <c:v>12.068965517241379</c:v>
                </c:pt>
                <c:pt idx="4">
                  <c:v>15.517241379310343</c:v>
                </c:pt>
                <c:pt idx="5">
                  <c:v>18.96551724137931</c:v>
                </c:pt>
                <c:pt idx="6">
                  <c:v>22.413793103448278</c:v>
                </c:pt>
                <c:pt idx="7">
                  <c:v>25.862068965517242</c:v>
                </c:pt>
                <c:pt idx="8">
                  <c:v>29.310344827586206</c:v>
                </c:pt>
                <c:pt idx="9">
                  <c:v>32.758620689655167</c:v>
                </c:pt>
                <c:pt idx="10">
                  <c:v>36.206896551724135</c:v>
                </c:pt>
                <c:pt idx="11">
                  <c:v>39.655172413793103</c:v>
                </c:pt>
                <c:pt idx="12">
                  <c:v>43.103448275862071</c:v>
                </c:pt>
                <c:pt idx="13">
                  <c:v>46.551724137931032</c:v>
                </c:pt>
                <c:pt idx="14">
                  <c:v>50</c:v>
                </c:pt>
                <c:pt idx="15">
                  <c:v>53.448275862068961</c:v>
                </c:pt>
                <c:pt idx="16">
                  <c:v>56.896551724137929</c:v>
                </c:pt>
                <c:pt idx="17">
                  <c:v>60.344827586206897</c:v>
                </c:pt>
                <c:pt idx="18">
                  <c:v>63.793103448275858</c:v>
                </c:pt>
                <c:pt idx="19">
                  <c:v>67.241379310344811</c:v>
                </c:pt>
                <c:pt idx="20">
                  <c:v>70.689655172413779</c:v>
                </c:pt>
                <c:pt idx="21">
                  <c:v>74.137931034482747</c:v>
                </c:pt>
                <c:pt idx="22">
                  <c:v>77.586206896551715</c:v>
                </c:pt>
                <c:pt idx="23">
                  <c:v>81.034482758620683</c:v>
                </c:pt>
                <c:pt idx="24">
                  <c:v>84.482758620689651</c:v>
                </c:pt>
                <c:pt idx="25">
                  <c:v>87.931034482758605</c:v>
                </c:pt>
                <c:pt idx="26">
                  <c:v>91.379310344827573</c:v>
                </c:pt>
                <c:pt idx="27">
                  <c:v>94.827586206896541</c:v>
                </c:pt>
                <c:pt idx="28">
                  <c:v>98.275862068965509</c:v>
                </c:pt>
              </c:numCache>
            </c:numRef>
          </c:xVal>
          <c:yVal>
            <c:numRef>
              <c:f>'ANC2'!$G$25:$G$53</c:f>
              <c:numCache>
                <c:formatCode>General</c:formatCode>
                <c:ptCount val="29"/>
                <c:pt idx="0">
                  <c:v>6</c:v>
                </c:pt>
                <c:pt idx="1">
                  <c:v>13</c:v>
                </c:pt>
                <c:pt idx="2">
                  <c:v>21</c:v>
                </c:pt>
                <c:pt idx="3">
                  <c:v>22</c:v>
                </c:pt>
                <c:pt idx="4">
                  <c:v>23</c:v>
                </c:pt>
                <c:pt idx="5">
                  <c:v>24</c:v>
                </c:pt>
                <c:pt idx="6">
                  <c:v>27</c:v>
                </c:pt>
                <c:pt idx="7">
                  <c:v>27</c:v>
                </c:pt>
                <c:pt idx="8">
                  <c:v>28</c:v>
                </c:pt>
                <c:pt idx="9">
                  <c:v>28</c:v>
                </c:pt>
                <c:pt idx="10">
                  <c:v>29</c:v>
                </c:pt>
                <c:pt idx="11">
                  <c:v>29</c:v>
                </c:pt>
                <c:pt idx="12">
                  <c:v>29</c:v>
                </c:pt>
                <c:pt idx="13">
                  <c:v>30</c:v>
                </c:pt>
                <c:pt idx="14">
                  <c:v>32</c:v>
                </c:pt>
                <c:pt idx="15">
                  <c:v>33</c:v>
                </c:pt>
                <c:pt idx="16">
                  <c:v>34</c:v>
                </c:pt>
                <c:pt idx="17">
                  <c:v>34</c:v>
                </c:pt>
                <c:pt idx="18">
                  <c:v>35</c:v>
                </c:pt>
                <c:pt idx="19">
                  <c:v>40</c:v>
                </c:pt>
                <c:pt idx="20">
                  <c:v>40</c:v>
                </c:pt>
                <c:pt idx="21">
                  <c:v>40</c:v>
                </c:pt>
                <c:pt idx="22">
                  <c:v>41</c:v>
                </c:pt>
                <c:pt idx="23">
                  <c:v>44</c:v>
                </c:pt>
                <c:pt idx="24">
                  <c:v>48</c:v>
                </c:pt>
                <c:pt idx="25">
                  <c:v>48</c:v>
                </c:pt>
                <c:pt idx="26">
                  <c:v>51</c:v>
                </c:pt>
                <c:pt idx="27">
                  <c:v>54</c:v>
                </c:pt>
                <c:pt idx="28">
                  <c:v>64</c:v>
                </c:pt>
              </c:numCache>
            </c:numRef>
          </c:yVal>
          <c:smooth val="0"/>
        </c:ser>
        <c:dLbls>
          <c:showLegendKey val="0"/>
          <c:showVal val="0"/>
          <c:showCatName val="0"/>
          <c:showSerName val="0"/>
          <c:showPercent val="0"/>
          <c:showBubbleSize val="0"/>
        </c:dLbls>
        <c:axId val="454355584"/>
        <c:axId val="454624000"/>
      </c:scatterChart>
      <c:valAx>
        <c:axId val="454355584"/>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454624000"/>
        <c:crosses val="autoZero"/>
        <c:crossBetween val="midCat"/>
      </c:valAx>
      <c:valAx>
        <c:axId val="454624000"/>
        <c:scaling>
          <c:orientation val="minMax"/>
        </c:scaling>
        <c:delete val="0"/>
        <c:axPos val="l"/>
        <c:title>
          <c:tx>
            <c:rich>
              <a:bodyPr/>
              <a:lstStyle/>
              <a:p>
                <a:pPr>
                  <a:defRPr/>
                </a:pPr>
                <a:r>
                  <a:rPr lang="en-US"/>
                  <a:t>Infant and Child Mortality Rates (per 1000 live births) - Infant mortality rate (IMR)</a:t>
                </a:r>
              </a:p>
            </c:rich>
          </c:tx>
          <c:overlay val="0"/>
        </c:title>
        <c:numFmt formatCode="General" sourceLinked="1"/>
        <c:majorTickMark val="out"/>
        <c:minorTickMark val="none"/>
        <c:tickLblPos val="nextTo"/>
        <c:crossAx val="454355584"/>
        <c:crosses val="autoZero"/>
        <c:crossBetween val="midCat"/>
      </c:valAx>
    </c:plotArea>
    <c:plotVisOnly val="1"/>
    <c:dispBlanksAs val="gap"/>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Maternity Care (for last birth in the 5 years before the survey) - Mothers who had full antenatal care (%) Line Fit  Plot</a:t>
            </a:r>
          </a:p>
        </c:rich>
      </c:tx>
      <c:layout/>
      <c:overlay val="0"/>
    </c:title>
    <c:autoTitleDeleted val="0"/>
    <c:plotArea>
      <c:layout/>
      <c:scatterChart>
        <c:scatterStyle val="lineMarker"/>
        <c:varyColors val="0"/>
        <c:ser>
          <c:idx val="0"/>
          <c:order val="0"/>
          <c:tx>
            <c:v>Infant and Child Mortality Rates (per 1000 live births) - Infant mortality rate (IMR)</c:v>
          </c:tx>
          <c:spPr>
            <a:ln w="28575">
              <a:noFill/>
            </a:ln>
          </c:spPr>
          <c:xVal>
            <c:numRef>
              <c:f>'NFHS 4 DATA RELEVANT INDICATOR'!$N$2:$N$30</c:f>
              <c:numCache>
                <c:formatCode>General</c:formatCode>
                <c:ptCount val="29"/>
                <c:pt idx="0">
                  <c:v>43.9</c:v>
                </c:pt>
                <c:pt idx="1">
                  <c:v>18.100000000000001</c:v>
                </c:pt>
                <c:pt idx="2">
                  <c:v>3.3</c:v>
                </c:pt>
                <c:pt idx="3">
                  <c:v>21.7</c:v>
                </c:pt>
                <c:pt idx="4">
                  <c:v>30.7</c:v>
                </c:pt>
                <c:pt idx="5">
                  <c:v>19.5</c:v>
                </c:pt>
                <c:pt idx="6">
                  <c:v>8</c:v>
                </c:pt>
                <c:pt idx="7">
                  <c:v>32.9</c:v>
                </c:pt>
                <c:pt idx="8">
                  <c:v>61.2</c:v>
                </c:pt>
                <c:pt idx="9">
                  <c:v>11.4</c:v>
                </c:pt>
                <c:pt idx="10">
                  <c:v>32.4</c:v>
                </c:pt>
                <c:pt idx="11">
                  <c:v>23.1</c:v>
                </c:pt>
                <c:pt idx="12">
                  <c:v>30.7</c:v>
                </c:pt>
                <c:pt idx="13">
                  <c:v>9.6999999999999993</c:v>
                </c:pt>
                <c:pt idx="14">
                  <c:v>45</c:v>
                </c:pt>
                <c:pt idx="15">
                  <c:v>42.2</c:v>
                </c:pt>
                <c:pt idx="16">
                  <c:v>5.9</c:v>
                </c:pt>
                <c:pt idx="17">
                  <c:v>21.8</c:v>
                </c:pt>
                <c:pt idx="18">
                  <c:v>3.6</c:v>
                </c:pt>
                <c:pt idx="19">
                  <c:v>63.4</c:v>
                </c:pt>
                <c:pt idx="20">
                  <c:v>36.9</c:v>
                </c:pt>
                <c:pt idx="21">
                  <c:v>26.8</c:v>
                </c:pt>
                <c:pt idx="22">
                  <c:v>33.9</c:v>
                </c:pt>
                <c:pt idx="23">
                  <c:v>23.5</c:v>
                </c:pt>
                <c:pt idx="24">
                  <c:v>38.5</c:v>
                </c:pt>
                <c:pt idx="25">
                  <c:v>2.4</c:v>
                </c:pt>
                <c:pt idx="26">
                  <c:v>39</c:v>
                </c:pt>
                <c:pt idx="27">
                  <c:v>7.6</c:v>
                </c:pt>
                <c:pt idx="28">
                  <c:v>11.5</c:v>
                </c:pt>
              </c:numCache>
            </c:numRef>
          </c:xVal>
          <c:yVal>
            <c:numRef>
              <c:f>'NFHS 4 DATA RELEVANT INDICATOR'!$I$2:$I$30</c:f>
              <c:numCache>
                <c:formatCode>General</c:formatCode>
                <c:ptCount val="29"/>
                <c:pt idx="0">
                  <c:v>35</c:v>
                </c:pt>
                <c:pt idx="1">
                  <c:v>48</c:v>
                </c:pt>
                <c:pt idx="2">
                  <c:v>48</c:v>
                </c:pt>
                <c:pt idx="3">
                  <c:v>54</c:v>
                </c:pt>
                <c:pt idx="4">
                  <c:v>34</c:v>
                </c:pt>
                <c:pt idx="5">
                  <c:v>33</c:v>
                </c:pt>
                <c:pt idx="6">
                  <c:v>44</c:v>
                </c:pt>
                <c:pt idx="7">
                  <c:v>28</c:v>
                </c:pt>
                <c:pt idx="8">
                  <c:v>6</c:v>
                </c:pt>
                <c:pt idx="9">
                  <c:v>51</c:v>
                </c:pt>
                <c:pt idx="10">
                  <c:v>24</c:v>
                </c:pt>
                <c:pt idx="11">
                  <c:v>40</c:v>
                </c:pt>
                <c:pt idx="12">
                  <c:v>29</c:v>
                </c:pt>
                <c:pt idx="13">
                  <c:v>41</c:v>
                </c:pt>
                <c:pt idx="14">
                  <c:v>21</c:v>
                </c:pt>
                <c:pt idx="15">
                  <c:v>28</c:v>
                </c:pt>
                <c:pt idx="16">
                  <c:v>64</c:v>
                </c:pt>
                <c:pt idx="17">
                  <c:v>27</c:v>
                </c:pt>
                <c:pt idx="18">
                  <c:v>23</c:v>
                </c:pt>
                <c:pt idx="19">
                  <c:v>13</c:v>
                </c:pt>
                <c:pt idx="20">
                  <c:v>34</c:v>
                </c:pt>
                <c:pt idx="21">
                  <c:v>32</c:v>
                </c:pt>
                <c:pt idx="22">
                  <c:v>22</c:v>
                </c:pt>
                <c:pt idx="23">
                  <c:v>30</c:v>
                </c:pt>
                <c:pt idx="24">
                  <c:v>40</c:v>
                </c:pt>
                <c:pt idx="25">
                  <c:v>29</c:v>
                </c:pt>
                <c:pt idx="26">
                  <c:v>29</c:v>
                </c:pt>
                <c:pt idx="27">
                  <c:v>27</c:v>
                </c:pt>
                <c:pt idx="28">
                  <c:v>40</c:v>
                </c:pt>
              </c:numCache>
            </c:numRef>
          </c:yVal>
          <c:smooth val="0"/>
        </c:ser>
        <c:ser>
          <c:idx val="1"/>
          <c:order val="1"/>
          <c:tx>
            <c:v>Predicted Infant and Child Mortality Rates (per 1000 live births) - Infant mortality rate (IMR)</c:v>
          </c:tx>
          <c:spPr>
            <a:ln w="28575">
              <a:noFill/>
            </a:ln>
          </c:spPr>
          <c:xVal>
            <c:numRef>
              <c:f>'NFHS 4 DATA RELEVANT INDICATOR'!$N$2:$N$30</c:f>
              <c:numCache>
                <c:formatCode>General</c:formatCode>
                <c:ptCount val="29"/>
                <c:pt idx="0">
                  <c:v>43.9</c:v>
                </c:pt>
                <c:pt idx="1">
                  <c:v>18.100000000000001</c:v>
                </c:pt>
                <c:pt idx="2">
                  <c:v>3.3</c:v>
                </c:pt>
                <c:pt idx="3">
                  <c:v>21.7</c:v>
                </c:pt>
                <c:pt idx="4">
                  <c:v>30.7</c:v>
                </c:pt>
                <c:pt idx="5">
                  <c:v>19.5</c:v>
                </c:pt>
                <c:pt idx="6">
                  <c:v>8</c:v>
                </c:pt>
                <c:pt idx="7">
                  <c:v>32.9</c:v>
                </c:pt>
                <c:pt idx="8">
                  <c:v>61.2</c:v>
                </c:pt>
                <c:pt idx="9">
                  <c:v>11.4</c:v>
                </c:pt>
                <c:pt idx="10">
                  <c:v>32.4</c:v>
                </c:pt>
                <c:pt idx="11">
                  <c:v>23.1</c:v>
                </c:pt>
                <c:pt idx="12">
                  <c:v>30.7</c:v>
                </c:pt>
                <c:pt idx="13">
                  <c:v>9.6999999999999993</c:v>
                </c:pt>
                <c:pt idx="14">
                  <c:v>45</c:v>
                </c:pt>
                <c:pt idx="15">
                  <c:v>42.2</c:v>
                </c:pt>
                <c:pt idx="16">
                  <c:v>5.9</c:v>
                </c:pt>
                <c:pt idx="17">
                  <c:v>21.8</c:v>
                </c:pt>
                <c:pt idx="18">
                  <c:v>3.6</c:v>
                </c:pt>
                <c:pt idx="19">
                  <c:v>63.4</c:v>
                </c:pt>
                <c:pt idx="20">
                  <c:v>36.9</c:v>
                </c:pt>
                <c:pt idx="21">
                  <c:v>26.8</c:v>
                </c:pt>
                <c:pt idx="22">
                  <c:v>33.9</c:v>
                </c:pt>
                <c:pt idx="23">
                  <c:v>23.5</c:v>
                </c:pt>
                <c:pt idx="24">
                  <c:v>38.5</c:v>
                </c:pt>
                <c:pt idx="25">
                  <c:v>2.4</c:v>
                </c:pt>
                <c:pt idx="26">
                  <c:v>39</c:v>
                </c:pt>
                <c:pt idx="27">
                  <c:v>7.6</c:v>
                </c:pt>
                <c:pt idx="28">
                  <c:v>11.5</c:v>
                </c:pt>
              </c:numCache>
            </c:numRef>
          </c:xVal>
          <c:yVal>
            <c:numRef>
              <c:f>'ANC PER CENT '!$B$25:$B$53</c:f>
              <c:numCache>
                <c:formatCode>General</c:formatCode>
                <c:ptCount val="29"/>
                <c:pt idx="0">
                  <c:v>25.27771796186758</c:v>
                </c:pt>
                <c:pt idx="1">
                  <c:v>37.129789307779255</c:v>
                </c:pt>
                <c:pt idx="2">
                  <c:v>43.928651940317735</c:v>
                </c:pt>
                <c:pt idx="3">
                  <c:v>35.476011910675304</c:v>
                </c:pt>
                <c:pt idx="4">
                  <c:v>31.341568417915415</c:v>
                </c:pt>
                <c:pt idx="5">
                  <c:v>36.48665365334994</c:v>
                </c:pt>
                <c:pt idx="6">
                  <c:v>41.769553671876466</c:v>
                </c:pt>
                <c:pt idx="7">
                  <c:v>30.330926675240775</c:v>
                </c:pt>
                <c:pt idx="8">
                  <c:v>17.330398803562463</c:v>
                </c:pt>
                <c:pt idx="9">
                  <c:v>40.207652796833841</c:v>
                </c:pt>
                <c:pt idx="10">
                  <c:v>30.560617980394106</c:v>
                </c:pt>
                <c:pt idx="11">
                  <c:v>34.832876256245981</c:v>
                </c:pt>
                <c:pt idx="12">
                  <c:v>31.341568417915415</c:v>
                </c:pt>
                <c:pt idx="13">
                  <c:v>40.988603234355153</c:v>
                </c:pt>
                <c:pt idx="14">
                  <c:v>24.772397090530262</c:v>
                </c:pt>
                <c:pt idx="15">
                  <c:v>26.058668399388893</c:v>
                </c:pt>
                <c:pt idx="16">
                  <c:v>42.734257153520439</c:v>
                </c:pt>
                <c:pt idx="17">
                  <c:v>35.43007364964464</c:v>
                </c:pt>
                <c:pt idx="18">
                  <c:v>43.790837157225738</c:v>
                </c:pt>
                <c:pt idx="19">
                  <c:v>16.319757060887827</c:v>
                </c:pt>
                <c:pt idx="20">
                  <c:v>28.49339623401416</c:v>
                </c:pt>
                <c:pt idx="21">
                  <c:v>33.133160598111367</c:v>
                </c:pt>
                <c:pt idx="22">
                  <c:v>29.87154406493412</c:v>
                </c:pt>
                <c:pt idx="23">
                  <c:v>34.649123212123328</c:v>
                </c:pt>
                <c:pt idx="24">
                  <c:v>27.758384057523514</c:v>
                </c:pt>
                <c:pt idx="25">
                  <c:v>44.342096289593727</c:v>
                </c:pt>
                <c:pt idx="26">
                  <c:v>27.528692752370187</c:v>
                </c:pt>
                <c:pt idx="27">
                  <c:v>41.953306715999126</c:v>
                </c:pt>
                <c:pt idx="28">
                  <c:v>40.161714535803171</c:v>
                </c:pt>
              </c:numCache>
            </c:numRef>
          </c:yVal>
          <c:smooth val="0"/>
        </c:ser>
        <c:dLbls>
          <c:showLegendKey val="0"/>
          <c:showVal val="0"/>
          <c:showCatName val="0"/>
          <c:showSerName val="0"/>
          <c:showPercent val="0"/>
          <c:showBubbleSize val="0"/>
        </c:dLbls>
        <c:axId val="454686592"/>
        <c:axId val="454688768"/>
      </c:scatterChart>
      <c:valAx>
        <c:axId val="454686592"/>
        <c:scaling>
          <c:orientation val="minMax"/>
        </c:scaling>
        <c:delete val="0"/>
        <c:axPos val="b"/>
        <c:title>
          <c:tx>
            <c:rich>
              <a:bodyPr/>
              <a:lstStyle/>
              <a:p>
                <a:pPr>
                  <a:defRPr/>
                </a:pPr>
                <a:r>
                  <a:rPr lang="en-US"/>
                  <a:t>Maternity Care (for last birth in the 5 years before the survey) - Mothers who had full antenatal care (%)</a:t>
                </a:r>
              </a:p>
            </c:rich>
          </c:tx>
          <c:layout/>
          <c:overlay val="0"/>
        </c:title>
        <c:numFmt formatCode="General" sourceLinked="1"/>
        <c:majorTickMark val="out"/>
        <c:minorTickMark val="none"/>
        <c:tickLblPos val="nextTo"/>
        <c:crossAx val="454688768"/>
        <c:crosses val="autoZero"/>
        <c:crossBetween val="midCat"/>
      </c:valAx>
      <c:valAx>
        <c:axId val="454688768"/>
        <c:scaling>
          <c:orientation val="minMax"/>
        </c:scaling>
        <c:delete val="0"/>
        <c:axPos val="l"/>
        <c:title>
          <c:tx>
            <c:rich>
              <a:bodyPr/>
              <a:lstStyle/>
              <a:p>
                <a:pPr>
                  <a:defRPr/>
                </a:pPr>
                <a:r>
                  <a:rPr lang="en-US"/>
                  <a:t>Infant and Child Mortality Rates (per 1000 live births) - Infant mortality rate (IMR)</a:t>
                </a:r>
              </a:p>
            </c:rich>
          </c:tx>
          <c:layout/>
          <c:overlay val="0"/>
        </c:title>
        <c:numFmt formatCode="General" sourceLinked="1"/>
        <c:majorTickMark val="out"/>
        <c:minorTickMark val="none"/>
        <c:tickLblPos val="nextTo"/>
        <c:crossAx val="45468659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Population and Household Profile - Population (female) age 6 years and above who ever attended school (%) Line Fit  Plot</a:t>
            </a:r>
          </a:p>
        </c:rich>
      </c:tx>
      <c:overlay val="0"/>
    </c:title>
    <c:autoTitleDeleted val="0"/>
    <c:plotArea>
      <c:layout/>
      <c:scatterChart>
        <c:scatterStyle val="lineMarker"/>
        <c:varyColors val="0"/>
        <c:ser>
          <c:idx val="0"/>
          <c:order val="0"/>
          <c:tx>
            <c:v>Infant and Child Mortality Rates (per 1000 live births) - Infant mortality rate (IMR)</c:v>
          </c:tx>
          <c:spPr>
            <a:ln w="28575">
              <a:noFill/>
            </a:ln>
          </c:spPr>
          <c:xVal>
            <c:numRef>
              <c:f>'NFHS 4 DATA RELEVANT INDICATOR'!$D$2:$D$30</c:f>
              <c:numCache>
                <c:formatCode>General</c:formatCode>
                <c:ptCount val="29"/>
                <c:pt idx="0">
                  <c:v>62</c:v>
                </c:pt>
                <c:pt idx="1">
                  <c:v>75</c:v>
                </c:pt>
                <c:pt idx="2">
                  <c:v>56.9</c:v>
                </c:pt>
                <c:pt idx="3">
                  <c:v>67.599999999999994</c:v>
                </c:pt>
                <c:pt idx="4">
                  <c:v>72</c:v>
                </c:pt>
                <c:pt idx="5">
                  <c:v>70.3</c:v>
                </c:pt>
                <c:pt idx="6">
                  <c:v>61.1</c:v>
                </c:pt>
                <c:pt idx="7">
                  <c:v>70.7</c:v>
                </c:pt>
                <c:pt idx="8">
                  <c:v>95.4</c:v>
                </c:pt>
                <c:pt idx="9">
                  <c:v>64</c:v>
                </c:pt>
                <c:pt idx="10">
                  <c:v>77.400000000000006</c:v>
                </c:pt>
                <c:pt idx="11">
                  <c:v>67.8</c:v>
                </c:pt>
                <c:pt idx="12">
                  <c:v>76</c:v>
                </c:pt>
                <c:pt idx="13">
                  <c:v>57.2</c:v>
                </c:pt>
                <c:pt idx="14">
                  <c:v>77.2</c:v>
                </c:pt>
                <c:pt idx="15">
                  <c:v>62.2</c:v>
                </c:pt>
                <c:pt idx="16">
                  <c:v>63</c:v>
                </c:pt>
                <c:pt idx="17">
                  <c:v>74</c:v>
                </c:pt>
                <c:pt idx="18">
                  <c:v>67.099999999999994</c:v>
                </c:pt>
                <c:pt idx="19">
                  <c:v>85</c:v>
                </c:pt>
                <c:pt idx="20">
                  <c:v>79</c:v>
                </c:pt>
                <c:pt idx="21">
                  <c:v>65.599999999999994</c:v>
                </c:pt>
                <c:pt idx="22">
                  <c:v>81.7</c:v>
                </c:pt>
                <c:pt idx="23">
                  <c:v>83</c:v>
                </c:pt>
                <c:pt idx="24">
                  <c:v>91.2</c:v>
                </c:pt>
                <c:pt idx="25">
                  <c:v>81</c:v>
                </c:pt>
                <c:pt idx="26">
                  <c:v>79.7</c:v>
                </c:pt>
                <c:pt idx="27">
                  <c:v>81.900000000000006</c:v>
                </c:pt>
                <c:pt idx="28">
                  <c:v>72.7</c:v>
                </c:pt>
              </c:numCache>
            </c:numRef>
          </c:xVal>
          <c:yVal>
            <c:numRef>
              <c:f>'NFHS 4 DATA RELEVANT INDICATOR'!$I$2:$I$30</c:f>
              <c:numCache>
                <c:formatCode>General</c:formatCode>
                <c:ptCount val="29"/>
                <c:pt idx="0">
                  <c:v>35</c:v>
                </c:pt>
                <c:pt idx="1">
                  <c:v>48</c:v>
                </c:pt>
                <c:pt idx="2">
                  <c:v>48</c:v>
                </c:pt>
                <c:pt idx="3">
                  <c:v>54</c:v>
                </c:pt>
                <c:pt idx="4">
                  <c:v>34</c:v>
                </c:pt>
                <c:pt idx="5">
                  <c:v>33</c:v>
                </c:pt>
                <c:pt idx="6">
                  <c:v>44</c:v>
                </c:pt>
                <c:pt idx="7">
                  <c:v>28</c:v>
                </c:pt>
                <c:pt idx="8">
                  <c:v>6</c:v>
                </c:pt>
                <c:pt idx="9">
                  <c:v>51</c:v>
                </c:pt>
                <c:pt idx="10">
                  <c:v>24</c:v>
                </c:pt>
                <c:pt idx="11">
                  <c:v>40</c:v>
                </c:pt>
                <c:pt idx="12">
                  <c:v>29</c:v>
                </c:pt>
                <c:pt idx="13">
                  <c:v>41</c:v>
                </c:pt>
                <c:pt idx="14">
                  <c:v>21</c:v>
                </c:pt>
                <c:pt idx="15">
                  <c:v>28</c:v>
                </c:pt>
                <c:pt idx="16">
                  <c:v>64</c:v>
                </c:pt>
                <c:pt idx="17">
                  <c:v>27</c:v>
                </c:pt>
                <c:pt idx="18">
                  <c:v>23</c:v>
                </c:pt>
                <c:pt idx="19">
                  <c:v>13</c:v>
                </c:pt>
                <c:pt idx="20">
                  <c:v>34</c:v>
                </c:pt>
                <c:pt idx="21">
                  <c:v>32</c:v>
                </c:pt>
                <c:pt idx="22">
                  <c:v>22</c:v>
                </c:pt>
                <c:pt idx="23">
                  <c:v>30</c:v>
                </c:pt>
                <c:pt idx="24">
                  <c:v>40</c:v>
                </c:pt>
                <c:pt idx="25">
                  <c:v>29</c:v>
                </c:pt>
                <c:pt idx="26">
                  <c:v>29</c:v>
                </c:pt>
                <c:pt idx="27">
                  <c:v>27</c:v>
                </c:pt>
                <c:pt idx="28">
                  <c:v>40</c:v>
                </c:pt>
              </c:numCache>
            </c:numRef>
          </c:yVal>
          <c:smooth val="0"/>
        </c:ser>
        <c:ser>
          <c:idx val="1"/>
          <c:order val="1"/>
          <c:tx>
            <c:v>Predicted Infant and Child Mortality Rates (per 1000 live births) - Infant mortality rate (IMR)</c:v>
          </c:tx>
          <c:spPr>
            <a:ln w="28575">
              <a:noFill/>
            </a:ln>
          </c:spPr>
          <c:xVal>
            <c:numRef>
              <c:f>'NFHS 4 DATA RELEVANT INDICATOR'!$D$2:$D$30</c:f>
              <c:numCache>
                <c:formatCode>General</c:formatCode>
                <c:ptCount val="29"/>
                <c:pt idx="0">
                  <c:v>62</c:v>
                </c:pt>
                <c:pt idx="1">
                  <c:v>75</c:v>
                </c:pt>
                <c:pt idx="2">
                  <c:v>56.9</c:v>
                </c:pt>
                <c:pt idx="3">
                  <c:v>67.599999999999994</c:v>
                </c:pt>
                <c:pt idx="4">
                  <c:v>72</c:v>
                </c:pt>
                <c:pt idx="5">
                  <c:v>70.3</c:v>
                </c:pt>
                <c:pt idx="6">
                  <c:v>61.1</c:v>
                </c:pt>
                <c:pt idx="7">
                  <c:v>70.7</c:v>
                </c:pt>
                <c:pt idx="8">
                  <c:v>95.4</c:v>
                </c:pt>
                <c:pt idx="9">
                  <c:v>64</c:v>
                </c:pt>
                <c:pt idx="10">
                  <c:v>77.400000000000006</c:v>
                </c:pt>
                <c:pt idx="11">
                  <c:v>67.8</c:v>
                </c:pt>
                <c:pt idx="12">
                  <c:v>76</c:v>
                </c:pt>
                <c:pt idx="13">
                  <c:v>57.2</c:v>
                </c:pt>
                <c:pt idx="14">
                  <c:v>77.2</c:v>
                </c:pt>
                <c:pt idx="15">
                  <c:v>62.2</c:v>
                </c:pt>
                <c:pt idx="16">
                  <c:v>63</c:v>
                </c:pt>
                <c:pt idx="17">
                  <c:v>74</c:v>
                </c:pt>
                <c:pt idx="18">
                  <c:v>67.099999999999994</c:v>
                </c:pt>
                <c:pt idx="19">
                  <c:v>85</c:v>
                </c:pt>
                <c:pt idx="20">
                  <c:v>79</c:v>
                </c:pt>
                <c:pt idx="21">
                  <c:v>65.599999999999994</c:v>
                </c:pt>
                <c:pt idx="22">
                  <c:v>81.7</c:v>
                </c:pt>
                <c:pt idx="23">
                  <c:v>83</c:v>
                </c:pt>
                <c:pt idx="24">
                  <c:v>91.2</c:v>
                </c:pt>
                <c:pt idx="25">
                  <c:v>81</c:v>
                </c:pt>
                <c:pt idx="26">
                  <c:v>79.7</c:v>
                </c:pt>
                <c:pt idx="27">
                  <c:v>81.900000000000006</c:v>
                </c:pt>
                <c:pt idx="28">
                  <c:v>72.7</c:v>
                </c:pt>
              </c:numCache>
            </c:numRef>
          </c:xVal>
          <c:yVal>
            <c:numRef>
              <c:f>'EDUCATION VS IMR'!$B$25:$B$53</c:f>
              <c:numCache>
                <c:formatCode>General</c:formatCode>
                <c:ptCount val="29"/>
                <c:pt idx="0">
                  <c:v>42.058811876663889</c:v>
                </c:pt>
                <c:pt idx="1">
                  <c:v>32.06765742717284</c:v>
                </c:pt>
                <c:pt idx="2">
                  <c:v>45.978418622233455</c:v>
                </c:pt>
                <c:pt idx="3">
                  <c:v>37.754929959960052</c:v>
                </c:pt>
                <c:pt idx="4">
                  <c:v>34.373308453978467</c:v>
                </c:pt>
                <c:pt idx="5">
                  <c:v>35.679844035834989</c:v>
                </c:pt>
                <c:pt idx="6">
                  <c:v>42.750507184705576</c:v>
                </c:pt>
                <c:pt idx="7">
                  <c:v>35.372423898927565</c:v>
                </c:pt>
                <c:pt idx="8">
                  <c:v>16.389230444894565</c:v>
                </c:pt>
                <c:pt idx="9">
                  <c:v>40.521711192126801</c:v>
                </c:pt>
                <c:pt idx="10">
                  <c:v>30.223136605728328</c:v>
                </c:pt>
                <c:pt idx="11">
                  <c:v>37.601219891506346</c:v>
                </c:pt>
                <c:pt idx="12">
                  <c:v>31.299107084904293</c:v>
                </c:pt>
                <c:pt idx="13">
                  <c:v>45.747853519552883</c:v>
                </c:pt>
                <c:pt idx="14">
                  <c:v>30.37684667418204</c:v>
                </c:pt>
                <c:pt idx="15">
                  <c:v>41.905101808210176</c:v>
                </c:pt>
                <c:pt idx="16">
                  <c:v>41.290261534395341</c:v>
                </c:pt>
                <c:pt idx="17">
                  <c:v>32.83620776944138</c:v>
                </c:pt>
                <c:pt idx="18">
                  <c:v>38.139205131094322</c:v>
                </c:pt>
                <c:pt idx="19">
                  <c:v>24.382154004487418</c:v>
                </c:pt>
                <c:pt idx="20">
                  <c:v>28.993456058098666</c:v>
                </c:pt>
                <c:pt idx="21">
                  <c:v>39.292030644497139</c:v>
                </c:pt>
                <c:pt idx="22">
                  <c:v>26.918370133973603</c:v>
                </c:pt>
                <c:pt idx="23">
                  <c:v>25.919254689024498</c:v>
                </c:pt>
                <c:pt idx="24">
                  <c:v>19.617141882422445</c:v>
                </c:pt>
                <c:pt idx="25">
                  <c:v>27.456355373561586</c:v>
                </c:pt>
                <c:pt idx="26">
                  <c:v>28.455470818510683</c:v>
                </c:pt>
                <c:pt idx="27">
                  <c:v>26.764660065519891</c:v>
                </c:pt>
                <c:pt idx="28">
                  <c:v>33.835323214390485</c:v>
                </c:pt>
              </c:numCache>
            </c:numRef>
          </c:yVal>
          <c:smooth val="0"/>
        </c:ser>
        <c:dLbls>
          <c:showLegendKey val="0"/>
          <c:showVal val="0"/>
          <c:showCatName val="0"/>
          <c:showSerName val="0"/>
          <c:showPercent val="0"/>
          <c:showBubbleSize val="0"/>
        </c:dLbls>
        <c:axId val="440450048"/>
        <c:axId val="440452224"/>
      </c:scatterChart>
      <c:valAx>
        <c:axId val="440450048"/>
        <c:scaling>
          <c:orientation val="minMax"/>
        </c:scaling>
        <c:delete val="0"/>
        <c:axPos val="b"/>
        <c:title>
          <c:tx>
            <c:rich>
              <a:bodyPr/>
              <a:lstStyle/>
              <a:p>
                <a:pPr>
                  <a:defRPr/>
                </a:pPr>
                <a:r>
                  <a:rPr lang="en-US"/>
                  <a:t>Population and Household Profile - Population (female) age 6 years and above who ever attended school (%)</a:t>
                </a:r>
              </a:p>
            </c:rich>
          </c:tx>
          <c:overlay val="0"/>
        </c:title>
        <c:numFmt formatCode="General" sourceLinked="1"/>
        <c:majorTickMark val="out"/>
        <c:minorTickMark val="none"/>
        <c:tickLblPos val="nextTo"/>
        <c:crossAx val="440452224"/>
        <c:crosses val="autoZero"/>
        <c:crossBetween val="midCat"/>
      </c:valAx>
      <c:valAx>
        <c:axId val="440452224"/>
        <c:scaling>
          <c:orientation val="minMax"/>
        </c:scaling>
        <c:delete val="0"/>
        <c:axPos val="l"/>
        <c:title>
          <c:tx>
            <c:rich>
              <a:bodyPr/>
              <a:lstStyle/>
              <a:p>
                <a:pPr>
                  <a:defRPr/>
                </a:pPr>
                <a:r>
                  <a:rPr lang="en-US"/>
                  <a:t>Infant and Child Mortality Rates (per 1000 live births) - Infant mortality rate (IMR)</a:t>
                </a:r>
              </a:p>
            </c:rich>
          </c:tx>
          <c:overlay val="0"/>
        </c:title>
        <c:numFmt formatCode="General" sourceLinked="1"/>
        <c:majorTickMark val="out"/>
        <c:minorTickMark val="none"/>
        <c:tickLblPos val="nextTo"/>
        <c:crossAx val="44045004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layout/>
      <c:overlay val="0"/>
    </c:title>
    <c:autoTitleDeleted val="0"/>
    <c:plotArea>
      <c:layout/>
      <c:scatterChart>
        <c:scatterStyle val="lineMarker"/>
        <c:varyColors val="0"/>
        <c:ser>
          <c:idx val="0"/>
          <c:order val="0"/>
          <c:spPr>
            <a:ln w="28575">
              <a:noFill/>
            </a:ln>
          </c:spPr>
          <c:xVal>
            <c:numRef>
              <c:f>'ANC PER CENT '!$F$25:$F$53</c:f>
              <c:numCache>
                <c:formatCode>General</c:formatCode>
                <c:ptCount val="29"/>
                <c:pt idx="0">
                  <c:v>1.7241379310344827</c:v>
                </c:pt>
                <c:pt idx="1">
                  <c:v>5.1724137931034484</c:v>
                </c:pt>
                <c:pt idx="2">
                  <c:v>8.6206896551724128</c:v>
                </c:pt>
                <c:pt idx="3">
                  <c:v>12.068965517241379</c:v>
                </c:pt>
                <c:pt idx="4">
                  <c:v>15.517241379310343</c:v>
                </c:pt>
                <c:pt idx="5">
                  <c:v>18.96551724137931</c:v>
                </c:pt>
                <c:pt idx="6">
                  <c:v>22.413793103448278</c:v>
                </c:pt>
                <c:pt idx="7">
                  <c:v>25.862068965517242</c:v>
                </c:pt>
                <c:pt idx="8">
                  <c:v>29.310344827586206</c:v>
                </c:pt>
                <c:pt idx="9">
                  <c:v>32.758620689655167</c:v>
                </c:pt>
                <c:pt idx="10">
                  <c:v>36.206896551724135</c:v>
                </c:pt>
                <c:pt idx="11">
                  <c:v>39.655172413793103</c:v>
                </c:pt>
                <c:pt idx="12">
                  <c:v>43.103448275862071</c:v>
                </c:pt>
                <c:pt idx="13">
                  <c:v>46.551724137931032</c:v>
                </c:pt>
                <c:pt idx="14">
                  <c:v>50</c:v>
                </c:pt>
                <c:pt idx="15">
                  <c:v>53.448275862068961</c:v>
                </c:pt>
                <c:pt idx="16">
                  <c:v>56.896551724137929</c:v>
                </c:pt>
                <c:pt idx="17">
                  <c:v>60.344827586206897</c:v>
                </c:pt>
                <c:pt idx="18">
                  <c:v>63.793103448275858</c:v>
                </c:pt>
                <c:pt idx="19">
                  <c:v>67.241379310344811</c:v>
                </c:pt>
                <c:pt idx="20">
                  <c:v>70.689655172413779</c:v>
                </c:pt>
                <c:pt idx="21">
                  <c:v>74.137931034482747</c:v>
                </c:pt>
                <c:pt idx="22">
                  <c:v>77.586206896551715</c:v>
                </c:pt>
                <c:pt idx="23">
                  <c:v>81.034482758620683</c:v>
                </c:pt>
                <c:pt idx="24">
                  <c:v>84.482758620689651</c:v>
                </c:pt>
                <c:pt idx="25">
                  <c:v>87.931034482758605</c:v>
                </c:pt>
                <c:pt idx="26">
                  <c:v>91.379310344827573</c:v>
                </c:pt>
                <c:pt idx="27">
                  <c:v>94.827586206896541</c:v>
                </c:pt>
                <c:pt idx="28">
                  <c:v>98.275862068965509</c:v>
                </c:pt>
              </c:numCache>
            </c:numRef>
          </c:xVal>
          <c:yVal>
            <c:numRef>
              <c:f>'ANC PER CENT '!$G$25:$G$53</c:f>
              <c:numCache>
                <c:formatCode>General</c:formatCode>
                <c:ptCount val="29"/>
                <c:pt idx="0">
                  <c:v>6</c:v>
                </c:pt>
                <c:pt idx="1">
                  <c:v>13</c:v>
                </c:pt>
                <c:pt idx="2">
                  <c:v>21</c:v>
                </c:pt>
                <c:pt idx="3">
                  <c:v>22</c:v>
                </c:pt>
                <c:pt idx="4">
                  <c:v>23</c:v>
                </c:pt>
                <c:pt idx="5">
                  <c:v>24</c:v>
                </c:pt>
                <c:pt idx="6">
                  <c:v>27</c:v>
                </c:pt>
                <c:pt idx="7">
                  <c:v>27</c:v>
                </c:pt>
                <c:pt idx="8">
                  <c:v>28</c:v>
                </c:pt>
                <c:pt idx="9">
                  <c:v>28</c:v>
                </c:pt>
                <c:pt idx="10">
                  <c:v>29</c:v>
                </c:pt>
                <c:pt idx="11">
                  <c:v>29</c:v>
                </c:pt>
                <c:pt idx="12">
                  <c:v>29</c:v>
                </c:pt>
                <c:pt idx="13">
                  <c:v>30</c:v>
                </c:pt>
                <c:pt idx="14">
                  <c:v>32</c:v>
                </c:pt>
                <c:pt idx="15">
                  <c:v>33</c:v>
                </c:pt>
                <c:pt idx="16">
                  <c:v>34</c:v>
                </c:pt>
                <c:pt idx="17">
                  <c:v>34</c:v>
                </c:pt>
                <c:pt idx="18">
                  <c:v>35</c:v>
                </c:pt>
                <c:pt idx="19">
                  <c:v>40</c:v>
                </c:pt>
                <c:pt idx="20">
                  <c:v>40</c:v>
                </c:pt>
                <c:pt idx="21">
                  <c:v>40</c:v>
                </c:pt>
                <c:pt idx="22">
                  <c:v>41</c:v>
                </c:pt>
                <c:pt idx="23">
                  <c:v>44</c:v>
                </c:pt>
                <c:pt idx="24">
                  <c:v>48</c:v>
                </c:pt>
                <c:pt idx="25">
                  <c:v>48</c:v>
                </c:pt>
                <c:pt idx="26">
                  <c:v>51</c:v>
                </c:pt>
                <c:pt idx="27">
                  <c:v>54</c:v>
                </c:pt>
                <c:pt idx="28">
                  <c:v>64</c:v>
                </c:pt>
              </c:numCache>
            </c:numRef>
          </c:yVal>
          <c:smooth val="0"/>
        </c:ser>
        <c:dLbls>
          <c:showLegendKey val="0"/>
          <c:showVal val="0"/>
          <c:showCatName val="0"/>
          <c:showSerName val="0"/>
          <c:showPercent val="0"/>
          <c:showBubbleSize val="0"/>
        </c:dLbls>
        <c:axId val="454717824"/>
        <c:axId val="454719744"/>
      </c:scatterChart>
      <c:valAx>
        <c:axId val="454717824"/>
        <c:scaling>
          <c:orientation val="minMax"/>
        </c:scaling>
        <c:delete val="0"/>
        <c:axPos val="b"/>
        <c:title>
          <c:tx>
            <c:rich>
              <a:bodyPr/>
              <a:lstStyle/>
              <a:p>
                <a:pPr>
                  <a:defRPr/>
                </a:pPr>
                <a:r>
                  <a:rPr lang="en-US"/>
                  <a:t>Sample Percentile</a:t>
                </a:r>
              </a:p>
            </c:rich>
          </c:tx>
          <c:layout/>
          <c:overlay val="0"/>
        </c:title>
        <c:numFmt formatCode="General" sourceLinked="1"/>
        <c:majorTickMark val="out"/>
        <c:minorTickMark val="none"/>
        <c:tickLblPos val="nextTo"/>
        <c:crossAx val="454719744"/>
        <c:crosses val="autoZero"/>
        <c:crossBetween val="midCat"/>
      </c:valAx>
      <c:valAx>
        <c:axId val="454719744"/>
        <c:scaling>
          <c:orientation val="minMax"/>
        </c:scaling>
        <c:delete val="0"/>
        <c:axPos val="l"/>
        <c:title>
          <c:tx>
            <c:rich>
              <a:bodyPr/>
              <a:lstStyle/>
              <a:p>
                <a:pPr>
                  <a:defRPr/>
                </a:pPr>
                <a:r>
                  <a:rPr lang="en-US"/>
                  <a:t>Infant and Child Mortality Rates (per 1000 live births) - Infant mortality rate (IMR)</a:t>
                </a:r>
              </a:p>
            </c:rich>
          </c:tx>
          <c:layout/>
          <c:overlay val="0"/>
        </c:title>
        <c:numFmt formatCode="General" sourceLinked="1"/>
        <c:majorTickMark val="out"/>
        <c:minorTickMark val="none"/>
        <c:tickLblPos val="nextTo"/>
        <c:crossAx val="454717824"/>
        <c:crosses val="autoZero"/>
        <c:crossBetween val="midCat"/>
      </c:valAx>
    </c:plotArea>
    <c:plotVisOnly val="1"/>
    <c:dispBlanksAs val="gap"/>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Maternity Care (for last birth in the 5 years before the survey) - Children who received a health check after birth from a doctor/nurse/LHV/ANM/ midwife/other health personnel within 2 days of birth (%) Line Fit  Plot</a:t>
            </a:r>
          </a:p>
        </c:rich>
      </c:tx>
      <c:overlay val="0"/>
    </c:title>
    <c:autoTitleDeleted val="0"/>
    <c:plotArea>
      <c:layout/>
      <c:scatterChart>
        <c:scatterStyle val="lineMarker"/>
        <c:varyColors val="0"/>
        <c:ser>
          <c:idx val="0"/>
          <c:order val="0"/>
          <c:tx>
            <c:v>Infant and Child Mortality Rates (per 1000 live births) - Infant mortality rate (IMR)</c:v>
          </c:tx>
          <c:spPr>
            <a:ln w="28575">
              <a:noFill/>
            </a:ln>
          </c:spPr>
          <c:xVal>
            <c:numRef>
              <c:f>'NFHS 4 DATA RELEVANT INDICATOR'!$S$2:$S$30</c:f>
              <c:numCache>
                <c:formatCode>General</c:formatCode>
                <c:ptCount val="29"/>
                <c:pt idx="0">
                  <c:v>28.5</c:v>
                </c:pt>
                <c:pt idx="1">
                  <c:v>22.9</c:v>
                </c:pt>
                <c:pt idx="2">
                  <c:v>10.8</c:v>
                </c:pt>
                <c:pt idx="3">
                  <c:v>34.200000000000003</c:v>
                </c:pt>
                <c:pt idx="4">
                  <c:v>15.8</c:v>
                </c:pt>
                <c:pt idx="5">
                  <c:v>21.4</c:v>
                </c:pt>
                <c:pt idx="6">
                  <c:v>21.7</c:v>
                </c:pt>
                <c:pt idx="7">
                  <c:v>22.3</c:v>
                </c:pt>
                <c:pt idx="8">
                  <c:v>49.1</c:v>
                </c:pt>
                <c:pt idx="9">
                  <c:v>17.5</c:v>
                </c:pt>
                <c:pt idx="10">
                  <c:v>30.5</c:v>
                </c:pt>
                <c:pt idx="11">
                  <c:v>29.5</c:v>
                </c:pt>
                <c:pt idx="12">
                  <c:v>47.2</c:v>
                </c:pt>
                <c:pt idx="13">
                  <c:v>22.6</c:v>
                </c:pt>
                <c:pt idx="14">
                  <c:v>35.4</c:v>
                </c:pt>
                <c:pt idx="15">
                  <c:v>25.3</c:v>
                </c:pt>
                <c:pt idx="16">
                  <c:v>24.4</c:v>
                </c:pt>
                <c:pt idx="17">
                  <c:v>26.7</c:v>
                </c:pt>
                <c:pt idx="18">
                  <c:v>8.1</c:v>
                </c:pt>
                <c:pt idx="19">
                  <c:v>49.5</c:v>
                </c:pt>
                <c:pt idx="20">
                  <c:v>29</c:v>
                </c:pt>
                <c:pt idx="21">
                  <c:v>20.3</c:v>
                </c:pt>
                <c:pt idx="22">
                  <c:v>10.7</c:v>
                </c:pt>
                <c:pt idx="23">
                  <c:v>9</c:v>
                </c:pt>
                <c:pt idx="24">
                  <c:v>11.1</c:v>
                </c:pt>
                <c:pt idx="25">
                  <c:v>1.6</c:v>
                </c:pt>
                <c:pt idx="26">
                  <c:v>12.8</c:v>
                </c:pt>
                <c:pt idx="27">
                  <c:v>8.4</c:v>
                </c:pt>
                <c:pt idx="28">
                  <c:v>19.3</c:v>
                </c:pt>
              </c:numCache>
            </c:numRef>
          </c:xVal>
          <c:yVal>
            <c:numRef>
              <c:f>'NFHS 4 DATA RELEVANT INDICATOR'!$I$2:$I$30</c:f>
              <c:numCache>
                <c:formatCode>General</c:formatCode>
                <c:ptCount val="29"/>
                <c:pt idx="0">
                  <c:v>35</c:v>
                </c:pt>
                <c:pt idx="1">
                  <c:v>48</c:v>
                </c:pt>
                <c:pt idx="2">
                  <c:v>48</c:v>
                </c:pt>
                <c:pt idx="3">
                  <c:v>54</c:v>
                </c:pt>
                <c:pt idx="4">
                  <c:v>34</c:v>
                </c:pt>
                <c:pt idx="5">
                  <c:v>33</c:v>
                </c:pt>
                <c:pt idx="6">
                  <c:v>44</c:v>
                </c:pt>
                <c:pt idx="7">
                  <c:v>28</c:v>
                </c:pt>
                <c:pt idx="8">
                  <c:v>6</c:v>
                </c:pt>
                <c:pt idx="9">
                  <c:v>51</c:v>
                </c:pt>
                <c:pt idx="10">
                  <c:v>24</c:v>
                </c:pt>
                <c:pt idx="11">
                  <c:v>40</c:v>
                </c:pt>
                <c:pt idx="12">
                  <c:v>29</c:v>
                </c:pt>
                <c:pt idx="13">
                  <c:v>41</c:v>
                </c:pt>
                <c:pt idx="14">
                  <c:v>21</c:v>
                </c:pt>
                <c:pt idx="15">
                  <c:v>28</c:v>
                </c:pt>
                <c:pt idx="16">
                  <c:v>64</c:v>
                </c:pt>
                <c:pt idx="17">
                  <c:v>27</c:v>
                </c:pt>
                <c:pt idx="18">
                  <c:v>23</c:v>
                </c:pt>
                <c:pt idx="19">
                  <c:v>13</c:v>
                </c:pt>
                <c:pt idx="20">
                  <c:v>34</c:v>
                </c:pt>
                <c:pt idx="21">
                  <c:v>32</c:v>
                </c:pt>
                <c:pt idx="22">
                  <c:v>22</c:v>
                </c:pt>
                <c:pt idx="23">
                  <c:v>30</c:v>
                </c:pt>
                <c:pt idx="24">
                  <c:v>40</c:v>
                </c:pt>
                <c:pt idx="25">
                  <c:v>29</c:v>
                </c:pt>
                <c:pt idx="26">
                  <c:v>29</c:v>
                </c:pt>
                <c:pt idx="27">
                  <c:v>27</c:v>
                </c:pt>
                <c:pt idx="28">
                  <c:v>40</c:v>
                </c:pt>
              </c:numCache>
            </c:numRef>
          </c:yVal>
          <c:smooth val="0"/>
        </c:ser>
        <c:ser>
          <c:idx val="1"/>
          <c:order val="1"/>
          <c:tx>
            <c:v>Predicted Infant and Child Mortality Rates (per 1000 live births) - Infant mortality rate (IMR)</c:v>
          </c:tx>
          <c:spPr>
            <a:ln w="28575">
              <a:noFill/>
            </a:ln>
          </c:spPr>
          <c:xVal>
            <c:numRef>
              <c:f>'NFHS 4 DATA RELEVANT INDICATOR'!$S$2:$S$30</c:f>
              <c:numCache>
                <c:formatCode>General</c:formatCode>
                <c:ptCount val="29"/>
                <c:pt idx="0">
                  <c:v>28.5</c:v>
                </c:pt>
                <c:pt idx="1">
                  <c:v>22.9</c:v>
                </c:pt>
                <c:pt idx="2">
                  <c:v>10.8</c:v>
                </c:pt>
                <c:pt idx="3">
                  <c:v>34.200000000000003</c:v>
                </c:pt>
                <c:pt idx="4">
                  <c:v>15.8</c:v>
                </c:pt>
                <c:pt idx="5">
                  <c:v>21.4</c:v>
                </c:pt>
                <c:pt idx="6">
                  <c:v>21.7</c:v>
                </c:pt>
                <c:pt idx="7">
                  <c:v>22.3</c:v>
                </c:pt>
                <c:pt idx="8">
                  <c:v>49.1</c:v>
                </c:pt>
                <c:pt idx="9">
                  <c:v>17.5</c:v>
                </c:pt>
                <c:pt idx="10">
                  <c:v>30.5</c:v>
                </c:pt>
                <c:pt idx="11">
                  <c:v>29.5</c:v>
                </c:pt>
                <c:pt idx="12">
                  <c:v>47.2</c:v>
                </c:pt>
                <c:pt idx="13">
                  <c:v>22.6</c:v>
                </c:pt>
                <c:pt idx="14">
                  <c:v>35.4</c:v>
                </c:pt>
                <c:pt idx="15">
                  <c:v>25.3</c:v>
                </c:pt>
                <c:pt idx="16">
                  <c:v>24.4</c:v>
                </c:pt>
                <c:pt idx="17">
                  <c:v>26.7</c:v>
                </c:pt>
                <c:pt idx="18">
                  <c:v>8.1</c:v>
                </c:pt>
                <c:pt idx="19">
                  <c:v>49.5</c:v>
                </c:pt>
                <c:pt idx="20">
                  <c:v>29</c:v>
                </c:pt>
                <c:pt idx="21">
                  <c:v>20.3</c:v>
                </c:pt>
                <c:pt idx="22">
                  <c:v>10.7</c:v>
                </c:pt>
                <c:pt idx="23">
                  <c:v>9</c:v>
                </c:pt>
                <c:pt idx="24">
                  <c:v>11.1</c:v>
                </c:pt>
                <c:pt idx="25">
                  <c:v>1.6</c:v>
                </c:pt>
                <c:pt idx="26">
                  <c:v>12.8</c:v>
                </c:pt>
                <c:pt idx="27">
                  <c:v>8.4</c:v>
                </c:pt>
                <c:pt idx="28">
                  <c:v>19.3</c:v>
                </c:pt>
              </c:numCache>
            </c:numRef>
          </c:xVal>
          <c:yVal>
            <c:numRef>
              <c:f>'PNC1 VS IMR'!$B$25:$B$53</c:f>
              <c:numCache>
                <c:formatCode>General</c:formatCode>
                <c:ptCount val="29"/>
                <c:pt idx="0">
                  <c:v>32.111099819066766</c:v>
                </c:pt>
                <c:pt idx="1">
                  <c:v>33.599958671668112</c:v>
                </c:pt>
                <c:pt idx="2">
                  <c:v>36.816957263896001</c:v>
                </c:pt>
                <c:pt idx="3">
                  <c:v>30.595654201240407</c:v>
                </c:pt>
                <c:pt idx="4">
                  <c:v>35.487619002644806</c:v>
                </c:pt>
                <c:pt idx="5">
                  <c:v>33.998760150043466</c:v>
                </c:pt>
                <c:pt idx="6">
                  <c:v>33.918999854368394</c:v>
                </c:pt>
                <c:pt idx="7">
                  <c:v>33.75947926301825</c:v>
                </c:pt>
                <c:pt idx="8">
                  <c:v>26.634226182711842</c:v>
                </c:pt>
                <c:pt idx="9">
                  <c:v>35.035643993819399</c:v>
                </c:pt>
                <c:pt idx="10">
                  <c:v>31.579364514566294</c:v>
                </c:pt>
                <c:pt idx="11">
                  <c:v>31.84523216681653</c:v>
                </c:pt>
                <c:pt idx="12">
                  <c:v>27.139374721987295</c:v>
                </c:pt>
                <c:pt idx="13">
                  <c:v>33.679718967343177</c:v>
                </c:pt>
                <c:pt idx="14">
                  <c:v>30.276613018540118</c:v>
                </c:pt>
                <c:pt idx="15">
                  <c:v>32.961876306267534</c:v>
                </c:pt>
                <c:pt idx="16">
                  <c:v>33.201157193292751</c:v>
                </c:pt>
                <c:pt idx="17">
                  <c:v>32.589661593117199</c:v>
                </c:pt>
                <c:pt idx="18">
                  <c:v>37.534799924971651</c:v>
                </c:pt>
                <c:pt idx="19">
                  <c:v>26.527879121811743</c:v>
                </c:pt>
                <c:pt idx="20">
                  <c:v>31.978165992941648</c:v>
                </c:pt>
                <c:pt idx="21">
                  <c:v>34.291214567518729</c:v>
                </c:pt>
                <c:pt idx="22">
                  <c:v>36.843544029121027</c:v>
                </c:pt>
                <c:pt idx="23">
                  <c:v>37.295519037946434</c:v>
                </c:pt>
                <c:pt idx="24">
                  <c:v>36.737196968220935</c:v>
                </c:pt>
                <c:pt idx="25">
                  <c:v>39.262939664598207</c:v>
                </c:pt>
                <c:pt idx="26">
                  <c:v>36.285221959395528</c:v>
                </c:pt>
                <c:pt idx="27">
                  <c:v>37.455039629296579</c:v>
                </c:pt>
                <c:pt idx="28">
                  <c:v>34.557082219768972</c:v>
                </c:pt>
              </c:numCache>
            </c:numRef>
          </c:yVal>
          <c:smooth val="0"/>
        </c:ser>
        <c:dLbls>
          <c:showLegendKey val="0"/>
          <c:showVal val="0"/>
          <c:showCatName val="0"/>
          <c:showSerName val="0"/>
          <c:showPercent val="0"/>
          <c:showBubbleSize val="0"/>
        </c:dLbls>
        <c:axId val="454462848"/>
        <c:axId val="454473216"/>
      </c:scatterChart>
      <c:valAx>
        <c:axId val="454462848"/>
        <c:scaling>
          <c:orientation val="minMax"/>
        </c:scaling>
        <c:delete val="0"/>
        <c:axPos val="b"/>
        <c:title>
          <c:tx>
            <c:rich>
              <a:bodyPr/>
              <a:lstStyle/>
              <a:p>
                <a:pPr>
                  <a:defRPr/>
                </a:pPr>
                <a:r>
                  <a:rPr lang="en-US"/>
                  <a:t>Maternity Care (for last birth in the 5 years before the survey) - Children who received a health check after birth from a doctor/nurse/LHV/ANM/ midwife/other health personnel within 2 days of birth (%)</a:t>
                </a:r>
              </a:p>
            </c:rich>
          </c:tx>
          <c:overlay val="0"/>
        </c:title>
        <c:numFmt formatCode="General" sourceLinked="1"/>
        <c:majorTickMark val="out"/>
        <c:minorTickMark val="none"/>
        <c:tickLblPos val="nextTo"/>
        <c:crossAx val="454473216"/>
        <c:crosses val="autoZero"/>
        <c:crossBetween val="midCat"/>
      </c:valAx>
      <c:valAx>
        <c:axId val="454473216"/>
        <c:scaling>
          <c:orientation val="minMax"/>
        </c:scaling>
        <c:delete val="0"/>
        <c:axPos val="l"/>
        <c:title>
          <c:tx>
            <c:rich>
              <a:bodyPr/>
              <a:lstStyle/>
              <a:p>
                <a:pPr>
                  <a:defRPr/>
                </a:pPr>
                <a:r>
                  <a:rPr lang="en-US"/>
                  <a:t>Infant and Child Mortality Rates (per 1000 live births) - Infant mortality rate (IMR)</a:t>
                </a:r>
              </a:p>
            </c:rich>
          </c:tx>
          <c:overlay val="0"/>
        </c:title>
        <c:numFmt formatCode="General" sourceLinked="1"/>
        <c:majorTickMark val="out"/>
        <c:minorTickMark val="none"/>
        <c:tickLblPos val="nextTo"/>
        <c:crossAx val="45446284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28575">
              <a:noFill/>
            </a:ln>
          </c:spPr>
          <c:xVal>
            <c:numRef>
              <c:f>'PNC1 VS IMR'!$F$25:$F$53</c:f>
              <c:numCache>
                <c:formatCode>General</c:formatCode>
                <c:ptCount val="29"/>
                <c:pt idx="0">
                  <c:v>1.7241379310344827</c:v>
                </c:pt>
                <c:pt idx="1">
                  <c:v>5.1724137931034484</c:v>
                </c:pt>
                <c:pt idx="2">
                  <c:v>8.6206896551724128</c:v>
                </c:pt>
                <c:pt idx="3">
                  <c:v>12.068965517241379</c:v>
                </c:pt>
                <c:pt idx="4">
                  <c:v>15.517241379310343</c:v>
                </c:pt>
                <c:pt idx="5">
                  <c:v>18.96551724137931</c:v>
                </c:pt>
                <c:pt idx="6">
                  <c:v>22.413793103448278</c:v>
                </c:pt>
                <c:pt idx="7">
                  <c:v>25.862068965517242</c:v>
                </c:pt>
                <c:pt idx="8">
                  <c:v>29.310344827586206</c:v>
                </c:pt>
                <c:pt idx="9">
                  <c:v>32.758620689655167</c:v>
                </c:pt>
                <c:pt idx="10">
                  <c:v>36.206896551724135</c:v>
                </c:pt>
                <c:pt idx="11">
                  <c:v>39.655172413793103</c:v>
                </c:pt>
                <c:pt idx="12">
                  <c:v>43.103448275862071</c:v>
                </c:pt>
                <c:pt idx="13">
                  <c:v>46.551724137931032</c:v>
                </c:pt>
                <c:pt idx="14">
                  <c:v>50</c:v>
                </c:pt>
                <c:pt idx="15">
                  <c:v>53.448275862068961</c:v>
                </c:pt>
                <c:pt idx="16">
                  <c:v>56.896551724137929</c:v>
                </c:pt>
                <c:pt idx="17">
                  <c:v>60.344827586206897</c:v>
                </c:pt>
                <c:pt idx="18">
                  <c:v>63.793103448275858</c:v>
                </c:pt>
                <c:pt idx="19">
                  <c:v>67.241379310344811</c:v>
                </c:pt>
                <c:pt idx="20">
                  <c:v>70.689655172413779</c:v>
                </c:pt>
                <c:pt idx="21">
                  <c:v>74.137931034482747</c:v>
                </c:pt>
                <c:pt idx="22">
                  <c:v>77.586206896551715</c:v>
                </c:pt>
                <c:pt idx="23">
                  <c:v>81.034482758620683</c:v>
                </c:pt>
                <c:pt idx="24">
                  <c:v>84.482758620689651</c:v>
                </c:pt>
                <c:pt idx="25">
                  <c:v>87.931034482758605</c:v>
                </c:pt>
                <c:pt idx="26">
                  <c:v>91.379310344827573</c:v>
                </c:pt>
                <c:pt idx="27">
                  <c:v>94.827586206896541</c:v>
                </c:pt>
                <c:pt idx="28">
                  <c:v>98.275862068965509</c:v>
                </c:pt>
              </c:numCache>
            </c:numRef>
          </c:xVal>
          <c:yVal>
            <c:numRef>
              <c:f>'PNC1 VS IMR'!$G$25:$G$53</c:f>
              <c:numCache>
                <c:formatCode>General</c:formatCode>
                <c:ptCount val="29"/>
                <c:pt idx="0">
                  <c:v>6</c:v>
                </c:pt>
                <c:pt idx="1">
                  <c:v>13</c:v>
                </c:pt>
                <c:pt idx="2">
                  <c:v>21</c:v>
                </c:pt>
                <c:pt idx="3">
                  <c:v>22</c:v>
                </c:pt>
                <c:pt idx="4">
                  <c:v>23</c:v>
                </c:pt>
                <c:pt idx="5">
                  <c:v>24</c:v>
                </c:pt>
                <c:pt idx="6">
                  <c:v>27</c:v>
                </c:pt>
                <c:pt idx="7">
                  <c:v>27</c:v>
                </c:pt>
                <c:pt idx="8">
                  <c:v>28</c:v>
                </c:pt>
                <c:pt idx="9">
                  <c:v>28</c:v>
                </c:pt>
                <c:pt idx="10">
                  <c:v>29</c:v>
                </c:pt>
                <c:pt idx="11">
                  <c:v>29</c:v>
                </c:pt>
                <c:pt idx="12">
                  <c:v>29</c:v>
                </c:pt>
                <c:pt idx="13">
                  <c:v>30</c:v>
                </c:pt>
                <c:pt idx="14">
                  <c:v>32</c:v>
                </c:pt>
                <c:pt idx="15">
                  <c:v>33</c:v>
                </c:pt>
                <c:pt idx="16">
                  <c:v>34</c:v>
                </c:pt>
                <c:pt idx="17">
                  <c:v>34</c:v>
                </c:pt>
                <c:pt idx="18">
                  <c:v>35</c:v>
                </c:pt>
                <c:pt idx="19">
                  <c:v>40</c:v>
                </c:pt>
                <c:pt idx="20">
                  <c:v>40</c:v>
                </c:pt>
                <c:pt idx="21">
                  <c:v>40</c:v>
                </c:pt>
                <c:pt idx="22">
                  <c:v>41</c:v>
                </c:pt>
                <c:pt idx="23">
                  <c:v>44</c:v>
                </c:pt>
                <c:pt idx="24">
                  <c:v>48</c:v>
                </c:pt>
                <c:pt idx="25">
                  <c:v>48</c:v>
                </c:pt>
                <c:pt idx="26">
                  <c:v>51</c:v>
                </c:pt>
                <c:pt idx="27">
                  <c:v>54</c:v>
                </c:pt>
                <c:pt idx="28">
                  <c:v>64</c:v>
                </c:pt>
              </c:numCache>
            </c:numRef>
          </c:yVal>
          <c:smooth val="0"/>
        </c:ser>
        <c:dLbls>
          <c:showLegendKey val="0"/>
          <c:showVal val="0"/>
          <c:showCatName val="0"/>
          <c:showSerName val="0"/>
          <c:showPercent val="0"/>
          <c:showBubbleSize val="0"/>
        </c:dLbls>
        <c:axId val="454572288"/>
        <c:axId val="454574464"/>
      </c:scatterChart>
      <c:valAx>
        <c:axId val="454572288"/>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454574464"/>
        <c:crosses val="autoZero"/>
        <c:crossBetween val="midCat"/>
      </c:valAx>
      <c:valAx>
        <c:axId val="454574464"/>
        <c:scaling>
          <c:orientation val="minMax"/>
        </c:scaling>
        <c:delete val="0"/>
        <c:axPos val="l"/>
        <c:title>
          <c:tx>
            <c:rich>
              <a:bodyPr/>
              <a:lstStyle/>
              <a:p>
                <a:pPr>
                  <a:defRPr/>
                </a:pPr>
                <a:r>
                  <a:rPr lang="en-US"/>
                  <a:t>Infant and Child Mortality Rates (per 1000 live births) - Infant mortality rate (IMR)</a:t>
                </a:r>
              </a:p>
            </c:rich>
          </c:tx>
          <c:overlay val="0"/>
        </c:title>
        <c:numFmt formatCode="General" sourceLinked="1"/>
        <c:majorTickMark val="out"/>
        <c:minorTickMark val="none"/>
        <c:tickLblPos val="nextTo"/>
        <c:crossAx val="454572288"/>
        <c:crosses val="autoZero"/>
        <c:crossBetween val="midCat"/>
      </c:valAx>
    </c:plotArea>
    <c:plotVisOnly val="1"/>
    <c:dispBlanksAs val="gap"/>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Maternity Care (for last birth in the 5 years before the survey) - Mothers who received postnatal care from a doctor/nurse/LHV/ANM/midwife/other health personnel within 2 days of delivery (%) Line Fit  Plot</a:t>
            </a:r>
          </a:p>
        </c:rich>
      </c:tx>
      <c:layout/>
      <c:overlay val="0"/>
    </c:title>
    <c:autoTitleDeleted val="0"/>
    <c:plotArea>
      <c:layout/>
      <c:scatterChart>
        <c:scatterStyle val="lineMarker"/>
        <c:varyColors val="0"/>
        <c:ser>
          <c:idx val="0"/>
          <c:order val="0"/>
          <c:tx>
            <c:v>Infant and Child Mortality Rates (per 1000 live births) - Infant mortality rate (IMR)</c:v>
          </c:tx>
          <c:spPr>
            <a:ln w="28575">
              <a:noFill/>
            </a:ln>
          </c:spPr>
          <c:xVal>
            <c:numRef>
              <c:f>'NFHS 4 DATA RELEVANT INDICATOR'!$P$2:$P$30</c:f>
              <c:numCache>
                <c:formatCode>General</c:formatCode>
                <c:ptCount val="29"/>
                <c:pt idx="0">
                  <c:v>79.7</c:v>
                </c:pt>
                <c:pt idx="1">
                  <c:v>54</c:v>
                </c:pt>
                <c:pt idx="2">
                  <c:v>42.3</c:v>
                </c:pt>
                <c:pt idx="3">
                  <c:v>63.6</c:v>
                </c:pt>
                <c:pt idx="4">
                  <c:v>63.4</c:v>
                </c:pt>
                <c:pt idx="5">
                  <c:v>67.3</c:v>
                </c:pt>
                <c:pt idx="6">
                  <c:v>44.4</c:v>
                </c:pt>
                <c:pt idx="7">
                  <c:v>65.599999999999994</c:v>
                </c:pt>
                <c:pt idx="8">
                  <c:v>88.7</c:v>
                </c:pt>
                <c:pt idx="9">
                  <c:v>55</c:v>
                </c:pt>
                <c:pt idx="10">
                  <c:v>78.5</c:v>
                </c:pt>
                <c:pt idx="11">
                  <c:v>73.3</c:v>
                </c:pt>
                <c:pt idx="12">
                  <c:v>87.2</c:v>
                </c:pt>
                <c:pt idx="13">
                  <c:v>63.7</c:v>
                </c:pt>
                <c:pt idx="14">
                  <c:v>74.099999999999994</c:v>
                </c:pt>
                <c:pt idx="15">
                  <c:v>81.8</c:v>
                </c:pt>
                <c:pt idx="16">
                  <c:v>54</c:v>
                </c:pt>
                <c:pt idx="17">
                  <c:v>61.1</c:v>
                </c:pt>
                <c:pt idx="18">
                  <c:v>28.9</c:v>
                </c:pt>
                <c:pt idx="19">
                  <c:v>92.1</c:v>
                </c:pt>
                <c:pt idx="20">
                  <c:v>70.2</c:v>
                </c:pt>
                <c:pt idx="21">
                  <c:v>74.900000000000006</c:v>
                </c:pt>
                <c:pt idx="22">
                  <c:v>64.599999999999994</c:v>
                </c:pt>
                <c:pt idx="23">
                  <c:v>47.5</c:v>
                </c:pt>
                <c:pt idx="24">
                  <c:v>64.7</c:v>
                </c:pt>
                <c:pt idx="25">
                  <c:v>22.3</c:v>
                </c:pt>
                <c:pt idx="26">
                  <c:v>74.2</c:v>
                </c:pt>
                <c:pt idx="27">
                  <c:v>62.1</c:v>
                </c:pt>
                <c:pt idx="28">
                  <c:v>54.8</c:v>
                </c:pt>
              </c:numCache>
            </c:numRef>
          </c:xVal>
          <c:yVal>
            <c:numRef>
              <c:f>'NFHS 4 DATA RELEVANT INDICATOR'!$I$2:$I$30</c:f>
              <c:numCache>
                <c:formatCode>General</c:formatCode>
                <c:ptCount val="29"/>
                <c:pt idx="0">
                  <c:v>35</c:v>
                </c:pt>
                <c:pt idx="1">
                  <c:v>48</c:v>
                </c:pt>
                <c:pt idx="2">
                  <c:v>48</c:v>
                </c:pt>
                <c:pt idx="3">
                  <c:v>54</c:v>
                </c:pt>
                <c:pt idx="4">
                  <c:v>34</c:v>
                </c:pt>
                <c:pt idx="5">
                  <c:v>33</c:v>
                </c:pt>
                <c:pt idx="6">
                  <c:v>44</c:v>
                </c:pt>
                <c:pt idx="7">
                  <c:v>28</c:v>
                </c:pt>
                <c:pt idx="8">
                  <c:v>6</c:v>
                </c:pt>
                <c:pt idx="9">
                  <c:v>51</c:v>
                </c:pt>
                <c:pt idx="10">
                  <c:v>24</c:v>
                </c:pt>
                <c:pt idx="11">
                  <c:v>40</c:v>
                </c:pt>
                <c:pt idx="12">
                  <c:v>29</c:v>
                </c:pt>
                <c:pt idx="13">
                  <c:v>41</c:v>
                </c:pt>
                <c:pt idx="14">
                  <c:v>21</c:v>
                </c:pt>
                <c:pt idx="15">
                  <c:v>28</c:v>
                </c:pt>
                <c:pt idx="16">
                  <c:v>64</c:v>
                </c:pt>
                <c:pt idx="17">
                  <c:v>27</c:v>
                </c:pt>
                <c:pt idx="18">
                  <c:v>23</c:v>
                </c:pt>
                <c:pt idx="19">
                  <c:v>13</c:v>
                </c:pt>
                <c:pt idx="20">
                  <c:v>34</c:v>
                </c:pt>
                <c:pt idx="21">
                  <c:v>32</c:v>
                </c:pt>
                <c:pt idx="22">
                  <c:v>22</c:v>
                </c:pt>
                <c:pt idx="23">
                  <c:v>30</c:v>
                </c:pt>
                <c:pt idx="24">
                  <c:v>40</c:v>
                </c:pt>
                <c:pt idx="25">
                  <c:v>29</c:v>
                </c:pt>
                <c:pt idx="26">
                  <c:v>29</c:v>
                </c:pt>
                <c:pt idx="27">
                  <c:v>27</c:v>
                </c:pt>
                <c:pt idx="28">
                  <c:v>40</c:v>
                </c:pt>
              </c:numCache>
            </c:numRef>
          </c:yVal>
          <c:smooth val="0"/>
        </c:ser>
        <c:ser>
          <c:idx val="1"/>
          <c:order val="1"/>
          <c:tx>
            <c:v>Predicted Infant and Child Mortality Rates (per 1000 live births) - Infant mortality rate (IMR)</c:v>
          </c:tx>
          <c:spPr>
            <a:ln w="28575">
              <a:noFill/>
            </a:ln>
          </c:spPr>
          <c:xVal>
            <c:numRef>
              <c:f>'NFHS 4 DATA RELEVANT INDICATOR'!$P$2:$P$30</c:f>
              <c:numCache>
                <c:formatCode>General</c:formatCode>
                <c:ptCount val="29"/>
                <c:pt idx="0">
                  <c:v>79.7</c:v>
                </c:pt>
                <c:pt idx="1">
                  <c:v>54</c:v>
                </c:pt>
                <c:pt idx="2">
                  <c:v>42.3</c:v>
                </c:pt>
                <c:pt idx="3">
                  <c:v>63.6</c:v>
                </c:pt>
                <c:pt idx="4">
                  <c:v>63.4</c:v>
                </c:pt>
                <c:pt idx="5">
                  <c:v>67.3</c:v>
                </c:pt>
                <c:pt idx="6">
                  <c:v>44.4</c:v>
                </c:pt>
                <c:pt idx="7">
                  <c:v>65.599999999999994</c:v>
                </c:pt>
                <c:pt idx="8">
                  <c:v>88.7</c:v>
                </c:pt>
                <c:pt idx="9">
                  <c:v>55</c:v>
                </c:pt>
                <c:pt idx="10">
                  <c:v>78.5</c:v>
                </c:pt>
                <c:pt idx="11">
                  <c:v>73.3</c:v>
                </c:pt>
                <c:pt idx="12">
                  <c:v>87.2</c:v>
                </c:pt>
                <c:pt idx="13">
                  <c:v>63.7</c:v>
                </c:pt>
                <c:pt idx="14">
                  <c:v>74.099999999999994</c:v>
                </c:pt>
                <c:pt idx="15">
                  <c:v>81.8</c:v>
                </c:pt>
                <c:pt idx="16">
                  <c:v>54</c:v>
                </c:pt>
                <c:pt idx="17">
                  <c:v>61.1</c:v>
                </c:pt>
                <c:pt idx="18">
                  <c:v>28.9</c:v>
                </c:pt>
                <c:pt idx="19">
                  <c:v>92.1</c:v>
                </c:pt>
                <c:pt idx="20">
                  <c:v>70.2</c:v>
                </c:pt>
                <c:pt idx="21">
                  <c:v>74.900000000000006</c:v>
                </c:pt>
                <c:pt idx="22">
                  <c:v>64.599999999999994</c:v>
                </c:pt>
                <c:pt idx="23">
                  <c:v>47.5</c:v>
                </c:pt>
                <c:pt idx="24">
                  <c:v>64.7</c:v>
                </c:pt>
                <c:pt idx="25">
                  <c:v>22.3</c:v>
                </c:pt>
                <c:pt idx="26">
                  <c:v>74.2</c:v>
                </c:pt>
                <c:pt idx="27">
                  <c:v>62.1</c:v>
                </c:pt>
                <c:pt idx="28">
                  <c:v>54.8</c:v>
                </c:pt>
              </c:numCache>
            </c:numRef>
          </c:xVal>
          <c:yVal>
            <c:numRef>
              <c:f>PNC!$B$25:$B$53</c:f>
              <c:numCache>
                <c:formatCode>General</c:formatCode>
                <c:ptCount val="29"/>
                <c:pt idx="0">
                  <c:v>28.92322422362734</c:v>
                </c:pt>
                <c:pt idx="1">
                  <c:v>36.522876500317793</c:v>
                </c:pt>
                <c:pt idx="2">
                  <c:v>39.98264037725469</c:v>
                </c:pt>
                <c:pt idx="3">
                  <c:v>33.684095883343929</c:v>
                </c:pt>
                <c:pt idx="4">
                  <c:v>33.743237146197544</c:v>
                </c:pt>
                <c:pt idx="5">
                  <c:v>32.589982520551914</c:v>
                </c:pt>
                <c:pt idx="6">
                  <c:v>39.361657117291657</c:v>
                </c:pt>
                <c:pt idx="7">
                  <c:v>33.09268325480771</c:v>
                </c:pt>
                <c:pt idx="8">
                  <c:v>26.261867395214342</c:v>
                </c:pt>
                <c:pt idx="9">
                  <c:v>36.227170186049676</c:v>
                </c:pt>
                <c:pt idx="10">
                  <c:v>29.278071800749071</c:v>
                </c:pt>
                <c:pt idx="11">
                  <c:v>30.81574463494325</c:v>
                </c:pt>
                <c:pt idx="12">
                  <c:v>26.705426866616506</c:v>
                </c:pt>
                <c:pt idx="13">
                  <c:v>33.654525251917114</c:v>
                </c:pt>
                <c:pt idx="14">
                  <c:v>30.579179583528763</c:v>
                </c:pt>
                <c:pt idx="15">
                  <c:v>28.302240963664307</c:v>
                </c:pt>
                <c:pt idx="16">
                  <c:v>36.522876500317793</c:v>
                </c:pt>
                <c:pt idx="17">
                  <c:v>34.423361669014199</c:v>
                </c:pt>
                <c:pt idx="18">
                  <c:v>43.945104988447376</c:v>
                </c:pt>
                <c:pt idx="19">
                  <c:v>25.256465926702766</c:v>
                </c:pt>
                <c:pt idx="20">
                  <c:v>31.732434209174393</c:v>
                </c:pt>
                <c:pt idx="21">
                  <c:v>30.342614532114272</c:v>
                </c:pt>
                <c:pt idx="22">
                  <c:v>33.388389569075812</c:v>
                </c:pt>
                <c:pt idx="23">
                  <c:v>38.444967543060514</c:v>
                </c:pt>
                <c:pt idx="24">
                  <c:v>33.358818937649005</c:v>
                </c:pt>
                <c:pt idx="25">
                  <c:v>45.896766662616905</c:v>
                </c:pt>
                <c:pt idx="26">
                  <c:v>30.549608952101948</c:v>
                </c:pt>
                <c:pt idx="27">
                  <c:v>34.127655354746096</c:v>
                </c:pt>
                <c:pt idx="28">
                  <c:v>36.286311448903305</c:v>
                </c:pt>
              </c:numCache>
            </c:numRef>
          </c:yVal>
          <c:smooth val="0"/>
        </c:ser>
        <c:dLbls>
          <c:showLegendKey val="0"/>
          <c:showVal val="0"/>
          <c:showCatName val="0"/>
          <c:showSerName val="0"/>
          <c:showPercent val="0"/>
          <c:showBubbleSize val="0"/>
        </c:dLbls>
        <c:axId val="454604288"/>
        <c:axId val="454500352"/>
      </c:scatterChart>
      <c:valAx>
        <c:axId val="454604288"/>
        <c:scaling>
          <c:orientation val="minMax"/>
        </c:scaling>
        <c:delete val="0"/>
        <c:axPos val="b"/>
        <c:title>
          <c:tx>
            <c:rich>
              <a:bodyPr/>
              <a:lstStyle/>
              <a:p>
                <a:pPr>
                  <a:defRPr/>
                </a:pPr>
                <a:r>
                  <a:rPr lang="en-US"/>
                  <a:t>Maternity Care (for last birth in the 5 years before the survey) - Mothers who received postnatal care from a doctor/nurse/LHV/ANM/midwife/other health personnel within 2 days of delivery (%)</a:t>
                </a:r>
              </a:p>
            </c:rich>
          </c:tx>
          <c:layout/>
          <c:overlay val="0"/>
        </c:title>
        <c:numFmt formatCode="General" sourceLinked="1"/>
        <c:majorTickMark val="out"/>
        <c:minorTickMark val="none"/>
        <c:tickLblPos val="nextTo"/>
        <c:crossAx val="454500352"/>
        <c:crosses val="autoZero"/>
        <c:crossBetween val="midCat"/>
      </c:valAx>
      <c:valAx>
        <c:axId val="454500352"/>
        <c:scaling>
          <c:orientation val="minMax"/>
        </c:scaling>
        <c:delete val="0"/>
        <c:axPos val="l"/>
        <c:title>
          <c:tx>
            <c:rich>
              <a:bodyPr/>
              <a:lstStyle/>
              <a:p>
                <a:pPr>
                  <a:defRPr/>
                </a:pPr>
                <a:r>
                  <a:rPr lang="en-US"/>
                  <a:t>Infant and Child Mortality Rates (per 1000 live births) - Infant mortality rate (IMR)</a:t>
                </a:r>
              </a:p>
            </c:rich>
          </c:tx>
          <c:layout/>
          <c:overlay val="0"/>
        </c:title>
        <c:numFmt formatCode="General" sourceLinked="1"/>
        <c:majorTickMark val="out"/>
        <c:minorTickMark val="none"/>
        <c:tickLblPos val="nextTo"/>
        <c:crossAx val="45460428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layout/>
      <c:overlay val="0"/>
    </c:title>
    <c:autoTitleDeleted val="0"/>
    <c:plotArea>
      <c:layout/>
      <c:scatterChart>
        <c:scatterStyle val="lineMarker"/>
        <c:varyColors val="0"/>
        <c:ser>
          <c:idx val="0"/>
          <c:order val="0"/>
          <c:spPr>
            <a:ln w="28575">
              <a:noFill/>
            </a:ln>
          </c:spPr>
          <c:xVal>
            <c:numRef>
              <c:f>PNC!$F$25:$F$53</c:f>
              <c:numCache>
                <c:formatCode>General</c:formatCode>
                <c:ptCount val="29"/>
                <c:pt idx="0">
                  <c:v>1.7241379310344827</c:v>
                </c:pt>
                <c:pt idx="1">
                  <c:v>5.1724137931034484</c:v>
                </c:pt>
                <c:pt idx="2">
                  <c:v>8.6206896551724128</c:v>
                </c:pt>
                <c:pt idx="3">
                  <c:v>12.068965517241379</c:v>
                </c:pt>
                <c:pt idx="4">
                  <c:v>15.517241379310343</c:v>
                </c:pt>
                <c:pt idx="5">
                  <c:v>18.96551724137931</c:v>
                </c:pt>
                <c:pt idx="6">
                  <c:v>22.413793103448278</c:v>
                </c:pt>
                <c:pt idx="7">
                  <c:v>25.862068965517242</c:v>
                </c:pt>
                <c:pt idx="8">
                  <c:v>29.310344827586206</c:v>
                </c:pt>
                <c:pt idx="9">
                  <c:v>32.758620689655167</c:v>
                </c:pt>
                <c:pt idx="10">
                  <c:v>36.206896551724135</c:v>
                </c:pt>
                <c:pt idx="11">
                  <c:v>39.655172413793103</c:v>
                </c:pt>
                <c:pt idx="12">
                  <c:v>43.103448275862071</c:v>
                </c:pt>
                <c:pt idx="13">
                  <c:v>46.551724137931032</c:v>
                </c:pt>
                <c:pt idx="14">
                  <c:v>50</c:v>
                </c:pt>
                <c:pt idx="15">
                  <c:v>53.448275862068961</c:v>
                </c:pt>
                <c:pt idx="16">
                  <c:v>56.896551724137929</c:v>
                </c:pt>
                <c:pt idx="17">
                  <c:v>60.344827586206897</c:v>
                </c:pt>
                <c:pt idx="18">
                  <c:v>63.793103448275858</c:v>
                </c:pt>
                <c:pt idx="19">
                  <c:v>67.241379310344811</c:v>
                </c:pt>
                <c:pt idx="20">
                  <c:v>70.689655172413779</c:v>
                </c:pt>
                <c:pt idx="21">
                  <c:v>74.137931034482747</c:v>
                </c:pt>
                <c:pt idx="22">
                  <c:v>77.586206896551715</c:v>
                </c:pt>
                <c:pt idx="23">
                  <c:v>81.034482758620683</c:v>
                </c:pt>
                <c:pt idx="24">
                  <c:v>84.482758620689651</c:v>
                </c:pt>
                <c:pt idx="25">
                  <c:v>87.931034482758605</c:v>
                </c:pt>
                <c:pt idx="26">
                  <c:v>91.379310344827573</c:v>
                </c:pt>
                <c:pt idx="27">
                  <c:v>94.827586206896541</c:v>
                </c:pt>
                <c:pt idx="28">
                  <c:v>98.275862068965509</c:v>
                </c:pt>
              </c:numCache>
            </c:numRef>
          </c:xVal>
          <c:yVal>
            <c:numRef>
              <c:f>PNC!$G$25:$G$53</c:f>
              <c:numCache>
                <c:formatCode>General</c:formatCode>
                <c:ptCount val="29"/>
                <c:pt idx="0">
                  <c:v>6</c:v>
                </c:pt>
                <c:pt idx="1">
                  <c:v>13</c:v>
                </c:pt>
                <c:pt idx="2">
                  <c:v>21</c:v>
                </c:pt>
                <c:pt idx="3">
                  <c:v>22</c:v>
                </c:pt>
                <c:pt idx="4">
                  <c:v>23</c:v>
                </c:pt>
                <c:pt idx="5">
                  <c:v>24</c:v>
                </c:pt>
                <c:pt idx="6">
                  <c:v>27</c:v>
                </c:pt>
                <c:pt idx="7">
                  <c:v>27</c:v>
                </c:pt>
                <c:pt idx="8">
                  <c:v>28</c:v>
                </c:pt>
                <c:pt idx="9">
                  <c:v>28</c:v>
                </c:pt>
                <c:pt idx="10">
                  <c:v>29</c:v>
                </c:pt>
                <c:pt idx="11">
                  <c:v>29</c:v>
                </c:pt>
                <c:pt idx="12">
                  <c:v>29</c:v>
                </c:pt>
                <c:pt idx="13">
                  <c:v>30</c:v>
                </c:pt>
                <c:pt idx="14">
                  <c:v>32</c:v>
                </c:pt>
                <c:pt idx="15">
                  <c:v>33</c:v>
                </c:pt>
                <c:pt idx="16">
                  <c:v>34</c:v>
                </c:pt>
                <c:pt idx="17">
                  <c:v>34</c:v>
                </c:pt>
                <c:pt idx="18">
                  <c:v>35</c:v>
                </c:pt>
                <c:pt idx="19">
                  <c:v>40</c:v>
                </c:pt>
                <c:pt idx="20">
                  <c:v>40</c:v>
                </c:pt>
                <c:pt idx="21">
                  <c:v>40</c:v>
                </c:pt>
                <c:pt idx="22">
                  <c:v>41</c:v>
                </c:pt>
                <c:pt idx="23">
                  <c:v>44</c:v>
                </c:pt>
                <c:pt idx="24">
                  <c:v>48</c:v>
                </c:pt>
                <c:pt idx="25">
                  <c:v>48</c:v>
                </c:pt>
                <c:pt idx="26">
                  <c:v>51</c:v>
                </c:pt>
                <c:pt idx="27">
                  <c:v>54</c:v>
                </c:pt>
                <c:pt idx="28">
                  <c:v>64</c:v>
                </c:pt>
              </c:numCache>
            </c:numRef>
          </c:yVal>
          <c:smooth val="0"/>
        </c:ser>
        <c:dLbls>
          <c:showLegendKey val="0"/>
          <c:showVal val="0"/>
          <c:showCatName val="0"/>
          <c:showSerName val="0"/>
          <c:showPercent val="0"/>
          <c:showBubbleSize val="0"/>
        </c:dLbls>
        <c:axId val="454529024"/>
        <c:axId val="454530944"/>
      </c:scatterChart>
      <c:valAx>
        <c:axId val="454529024"/>
        <c:scaling>
          <c:orientation val="minMax"/>
        </c:scaling>
        <c:delete val="0"/>
        <c:axPos val="b"/>
        <c:title>
          <c:tx>
            <c:rich>
              <a:bodyPr/>
              <a:lstStyle/>
              <a:p>
                <a:pPr>
                  <a:defRPr/>
                </a:pPr>
                <a:r>
                  <a:rPr lang="en-US"/>
                  <a:t>Sample Percentile</a:t>
                </a:r>
              </a:p>
            </c:rich>
          </c:tx>
          <c:layout/>
          <c:overlay val="0"/>
        </c:title>
        <c:numFmt formatCode="General" sourceLinked="1"/>
        <c:majorTickMark val="out"/>
        <c:minorTickMark val="none"/>
        <c:tickLblPos val="nextTo"/>
        <c:crossAx val="454530944"/>
        <c:crosses val="autoZero"/>
        <c:crossBetween val="midCat"/>
      </c:valAx>
      <c:valAx>
        <c:axId val="454530944"/>
        <c:scaling>
          <c:orientation val="minMax"/>
        </c:scaling>
        <c:delete val="0"/>
        <c:axPos val="l"/>
        <c:title>
          <c:tx>
            <c:rich>
              <a:bodyPr/>
              <a:lstStyle/>
              <a:p>
                <a:pPr>
                  <a:defRPr/>
                </a:pPr>
                <a:r>
                  <a:rPr lang="en-US"/>
                  <a:t>Infant and Child Mortality Rates (per 1000 live births) - Infant mortality rate (IMR)</a:t>
                </a:r>
              </a:p>
            </c:rich>
          </c:tx>
          <c:layout/>
          <c:overlay val="0"/>
        </c:title>
        <c:numFmt formatCode="General" sourceLinked="1"/>
        <c:majorTickMark val="out"/>
        <c:minorTickMark val="none"/>
        <c:tickLblPos val="nextTo"/>
        <c:crossAx val="454529024"/>
        <c:crosses val="autoZero"/>
        <c:crossBetween val="midCat"/>
      </c:valAx>
    </c:plotArea>
    <c:plotVisOnly val="1"/>
    <c:dispBlanksAs val="gap"/>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Maternity Care (for last birth in the 5 years before the survey) - Average out of pocket expenditure per delivery in public health facility (Rs.) Line Fit  Plot</a:t>
            </a:r>
          </a:p>
        </c:rich>
      </c:tx>
      <c:layout/>
      <c:overlay val="0"/>
    </c:title>
    <c:autoTitleDeleted val="0"/>
    <c:plotArea>
      <c:layout/>
      <c:scatterChart>
        <c:scatterStyle val="lineMarker"/>
        <c:varyColors val="0"/>
        <c:ser>
          <c:idx val="0"/>
          <c:order val="0"/>
          <c:tx>
            <c:v>Infant and Child Mortality Rates (per 1000 live births) - Infant mortality rate (IMR)</c:v>
          </c:tx>
          <c:spPr>
            <a:ln w="28575">
              <a:noFill/>
            </a:ln>
          </c:spPr>
          <c:xVal>
            <c:numRef>
              <c:f>'NFHS 4 DATA RELEVANT INDICATOR'!$R$2:$R$30</c:f>
              <c:numCache>
                <c:formatCode>General</c:formatCode>
                <c:ptCount val="29"/>
                <c:pt idx="0">
                  <c:v>2138</c:v>
                </c:pt>
                <c:pt idx="1">
                  <c:v>3210</c:v>
                </c:pt>
                <c:pt idx="2">
                  <c:v>1724</c:v>
                </c:pt>
                <c:pt idx="3">
                  <c:v>1480</c:v>
                </c:pt>
                <c:pt idx="4">
                  <c:v>2136</c:v>
                </c:pt>
                <c:pt idx="5">
                  <c:v>1503</c:v>
                </c:pt>
                <c:pt idx="6">
                  <c:v>1476</c:v>
                </c:pt>
                <c:pt idx="7">
                  <c:v>3893</c:v>
                </c:pt>
                <c:pt idx="8">
                  <c:v>6901</c:v>
                </c:pt>
                <c:pt idx="9">
                  <c:v>1387</c:v>
                </c:pt>
                <c:pt idx="10">
                  <c:v>3487</c:v>
                </c:pt>
                <c:pt idx="11">
                  <c:v>4225</c:v>
                </c:pt>
                <c:pt idx="12">
                  <c:v>1890</c:v>
                </c:pt>
                <c:pt idx="13">
                  <c:v>3052</c:v>
                </c:pt>
                <c:pt idx="14">
                  <c:v>2496</c:v>
                </c:pt>
                <c:pt idx="15">
                  <c:v>4020</c:v>
                </c:pt>
                <c:pt idx="16">
                  <c:v>1956</c:v>
                </c:pt>
                <c:pt idx="17">
                  <c:v>7782</c:v>
                </c:pt>
                <c:pt idx="18">
                  <c:v>6474</c:v>
                </c:pt>
                <c:pt idx="19">
                  <c:v>4836</c:v>
                </c:pt>
                <c:pt idx="20">
                  <c:v>3329</c:v>
                </c:pt>
                <c:pt idx="21">
                  <c:v>4192</c:v>
                </c:pt>
                <c:pt idx="22">
                  <c:v>10076</c:v>
                </c:pt>
                <c:pt idx="23">
                  <c:v>2892</c:v>
                </c:pt>
                <c:pt idx="24">
                  <c:v>4327</c:v>
                </c:pt>
                <c:pt idx="25">
                  <c:v>5835</c:v>
                </c:pt>
                <c:pt idx="26">
                  <c:v>2509</c:v>
                </c:pt>
                <c:pt idx="27">
                  <c:v>4412</c:v>
                </c:pt>
                <c:pt idx="28">
                  <c:v>2399</c:v>
                </c:pt>
              </c:numCache>
            </c:numRef>
          </c:xVal>
          <c:yVal>
            <c:numRef>
              <c:f>'NFHS 4 DATA RELEVANT INDICATOR'!$I$2:$I$30</c:f>
              <c:numCache>
                <c:formatCode>General</c:formatCode>
                <c:ptCount val="29"/>
                <c:pt idx="0">
                  <c:v>35</c:v>
                </c:pt>
                <c:pt idx="1">
                  <c:v>48</c:v>
                </c:pt>
                <c:pt idx="2">
                  <c:v>48</c:v>
                </c:pt>
                <c:pt idx="3">
                  <c:v>54</c:v>
                </c:pt>
                <c:pt idx="4">
                  <c:v>34</c:v>
                </c:pt>
                <c:pt idx="5">
                  <c:v>33</c:v>
                </c:pt>
                <c:pt idx="6">
                  <c:v>44</c:v>
                </c:pt>
                <c:pt idx="7">
                  <c:v>28</c:v>
                </c:pt>
                <c:pt idx="8">
                  <c:v>6</c:v>
                </c:pt>
                <c:pt idx="9">
                  <c:v>51</c:v>
                </c:pt>
                <c:pt idx="10">
                  <c:v>24</c:v>
                </c:pt>
                <c:pt idx="11">
                  <c:v>40</c:v>
                </c:pt>
                <c:pt idx="12">
                  <c:v>29</c:v>
                </c:pt>
                <c:pt idx="13">
                  <c:v>41</c:v>
                </c:pt>
                <c:pt idx="14">
                  <c:v>21</c:v>
                </c:pt>
                <c:pt idx="15">
                  <c:v>28</c:v>
                </c:pt>
                <c:pt idx="16">
                  <c:v>64</c:v>
                </c:pt>
                <c:pt idx="17">
                  <c:v>27</c:v>
                </c:pt>
                <c:pt idx="18">
                  <c:v>23</c:v>
                </c:pt>
                <c:pt idx="19">
                  <c:v>13</c:v>
                </c:pt>
                <c:pt idx="20">
                  <c:v>34</c:v>
                </c:pt>
                <c:pt idx="21">
                  <c:v>32</c:v>
                </c:pt>
                <c:pt idx="22">
                  <c:v>22</c:v>
                </c:pt>
                <c:pt idx="23">
                  <c:v>30</c:v>
                </c:pt>
                <c:pt idx="24">
                  <c:v>40</c:v>
                </c:pt>
                <c:pt idx="25">
                  <c:v>29</c:v>
                </c:pt>
                <c:pt idx="26">
                  <c:v>29</c:v>
                </c:pt>
                <c:pt idx="27">
                  <c:v>27</c:v>
                </c:pt>
                <c:pt idx="28">
                  <c:v>40</c:v>
                </c:pt>
              </c:numCache>
            </c:numRef>
          </c:yVal>
          <c:smooth val="0"/>
        </c:ser>
        <c:ser>
          <c:idx val="1"/>
          <c:order val="1"/>
          <c:tx>
            <c:v>Predicted Infant and Child Mortality Rates (per 1000 live births) - Infant mortality rate (IMR)</c:v>
          </c:tx>
          <c:spPr>
            <a:ln w="28575">
              <a:noFill/>
            </a:ln>
          </c:spPr>
          <c:xVal>
            <c:numRef>
              <c:f>'NFHS 4 DATA RELEVANT INDICATOR'!$R$2:$R$30</c:f>
              <c:numCache>
                <c:formatCode>General</c:formatCode>
                <c:ptCount val="29"/>
                <c:pt idx="0">
                  <c:v>2138</c:v>
                </c:pt>
                <c:pt idx="1">
                  <c:v>3210</c:v>
                </c:pt>
                <c:pt idx="2">
                  <c:v>1724</c:v>
                </c:pt>
                <c:pt idx="3">
                  <c:v>1480</c:v>
                </c:pt>
                <c:pt idx="4">
                  <c:v>2136</c:v>
                </c:pt>
                <c:pt idx="5">
                  <c:v>1503</c:v>
                </c:pt>
                <c:pt idx="6">
                  <c:v>1476</c:v>
                </c:pt>
                <c:pt idx="7">
                  <c:v>3893</c:v>
                </c:pt>
                <c:pt idx="8">
                  <c:v>6901</c:v>
                </c:pt>
                <c:pt idx="9">
                  <c:v>1387</c:v>
                </c:pt>
                <c:pt idx="10">
                  <c:v>3487</c:v>
                </c:pt>
                <c:pt idx="11">
                  <c:v>4225</c:v>
                </c:pt>
                <c:pt idx="12">
                  <c:v>1890</c:v>
                </c:pt>
                <c:pt idx="13">
                  <c:v>3052</c:v>
                </c:pt>
                <c:pt idx="14">
                  <c:v>2496</c:v>
                </c:pt>
                <c:pt idx="15">
                  <c:v>4020</c:v>
                </c:pt>
                <c:pt idx="16">
                  <c:v>1956</c:v>
                </c:pt>
                <c:pt idx="17">
                  <c:v>7782</c:v>
                </c:pt>
                <c:pt idx="18">
                  <c:v>6474</c:v>
                </c:pt>
                <c:pt idx="19">
                  <c:v>4836</c:v>
                </c:pt>
                <c:pt idx="20">
                  <c:v>3329</c:v>
                </c:pt>
                <c:pt idx="21">
                  <c:v>4192</c:v>
                </c:pt>
                <c:pt idx="22">
                  <c:v>10076</c:v>
                </c:pt>
                <c:pt idx="23">
                  <c:v>2892</c:v>
                </c:pt>
                <c:pt idx="24">
                  <c:v>4327</c:v>
                </c:pt>
                <c:pt idx="25">
                  <c:v>5835</c:v>
                </c:pt>
                <c:pt idx="26">
                  <c:v>2509</c:v>
                </c:pt>
                <c:pt idx="27">
                  <c:v>4412</c:v>
                </c:pt>
                <c:pt idx="28">
                  <c:v>2399</c:v>
                </c:pt>
              </c:numCache>
            </c:numRef>
          </c:xVal>
          <c:yVal>
            <c:numRef>
              <c:f>'COST OF IB'!$B$25:$B$53</c:f>
              <c:numCache>
                <c:formatCode>General</c:formatCode>
                <c:ptCount val="29"/>
                <c:pt idx="0">
                  <c:v>38.870386887086283</c:v>
                </c:pt>
                <c:pt idx="1">
                  <c:v>35.139841013446265</c:v>
                </c:pt>
                <c:pt idx="2">
                  <c:v>40.311101431570393</c:v>
                </c:pt>
                <c:pt idx="3">
                  <c:v>41.160218216242193</c:v>
                </c:pt>
                <c:pt idx="4">
                  <c:v>38.877346860731137</c:v>
                </c:pt>
                <c:pt idx="5">
                  <c:v>41.08017851932641</c:v>
                </c:pt>
                <c:pt idx="6">
                  <c:v>41.174138163531893</c:v>
                </c:pt>
                <c:pt idx="7">
                  <c:v>32.763010013729719</c:v>
                </c:pt>
                <c:pt idx="8">
                  <c:v>22.295209651874139</c:v>
                </c:pt>
                <c:pt idx="9">
                  <c:v>41.483856990727752</c:v>
                </c:pt>
                <c:pt idx="10">
                  <c:v>34.175884663634427</c:v>
                </c:pt>
                <c:pt idx="11">
                  <c:v>31.607654388684487</c:v>
                </c:pt>
                <c:pt idx="12">
                  <c:v>39.733423619047784</c:v>
                </c:pt>
                <c:pt idx="13">
                  <c:v>35.689678931389473</c:v>
                </c:pt>
                <c:pt idx="14">
                  <c:v>37.624551604657995</c:v>
                </c:pt>
                <c:pt idx="15">
                  <c:v>32.321051687281695</c:v>
                </c:pt>
                <c:pt idx="16">
                  <c:v>39.503744488767708</c:v>
                </c:pt>
                <c:pt idx="17">
                  <c:v>19.229341261317369</c:v>
                </c:pt>
                <c:pt idx="18">
                  <c:v>23.781164025049783</c:v>
                </c:pt>
                <c:pt idx="19">
                  <c:v>29.481382440182575</c:v>
                </c:pt>
                <c:pt idx="20">
                  <c:v>34.725722581577642</c:v>
                </c:pt>
                <c:pt idx="21">
                  <c:v>31.722493953824525</c:v>
                </c:pt>
                <c:pt idx="22">
                  <c:v>11.246251490673515</c:v>
                </c:pt>
                <c:pt idx="23">
                  <c:v>36.246476822977542</c:v>
                </c:pt>
                <c:pt idx="24">
                  <c:v>31.2526957327971</c:v>
                </c:pt>
                <c:pt idx="25">
                  <c:v>26.004875604579606</c:v>
                </c:pt>
                <c:pt idx="26">
                  <c:v>37.57931177596646</c:v>
                </c:pt>
                <c:pt idx="27">
                  <c:v>30.956896852890942</c:v>
                </c:pt>
                <c:pt idx="28">
                  <c:v>37.962110326433255</c:v>
                </c:pt>
              </c:numCache>
            </c:numRef>
          </c:yVal>
          <c:smooth val="0"/>
        </c:ser>
        <c:dLbls>
          <c:showLegendKey val="0"/>
          <c:showVal val="0"/>
          <c:showCatName val="0"/>
          <c:showSerName val="0"/>
          <c:showPercent val="0"/>
          <c:showBubbleSize val="0"/>
        </c:dLbls>
        <c:axId val="455069056"/>
        <c:axId val="455071232"/>
      </c:scatterChart>
      <c:valAx>
        <c:axId val="455069056"/>
        <c:scaling>
          <c:orientation val="minMax"/>
        </c:scaling>
        <c:delete val="0"/>
        <c:axPos val="b"/>
        <c:title>
          <c:tx>
            <c:rich>
              <a:bodyPr/>
              <a:lstStyle/>
              <a:p>
                <a:pPr>
                  <a:defRPr/>
                </a:pPr>
                <a:r>
                  <a:rPr lang="en-US"/>
                  <a:t>Maternity Care (for last birth in the 5 years before the survey) - Average out of pocket expenditure per delivery in public health facility (Rs.)</a:t>
                </a:r>
              </a:p>
            </c:rich>
          </c:tx>
          <c:layout/>
          <c:overlay val="0"/>
        </c:title>
        <c:numFmt formatCode="General" sourceLinked="1"/>
        <c:majorTickMark val="out"/>
        <c:minorTickMark val="none"/>
        <c:tickLblPos val="nextTo"/>
        <c:crossAx val="455071232"/>
        <c:crosses val="autoZero"/>
        <c:crossBetween val="midCat"/>
      </c:valAx>
      <c:valAx>
        <c:axId val="455071232"/>
        <c:scaling>
          <c:orientation val="minMax"/>
        </c:scaling>
        <c:delete val="0"/>
        <c:axPos val="l"/>
        <c:title>
          <c:tx>
            <c:rich>
              <a:bodyPr/>
              <a:lstStyle/>
              <a:p>
                <a:pPr>
                  <a:defRPr/>
                </a:pPr>
                <a:r>
                  <a:rPr lang="en-US"/>
                  <a:t>Infant and Child Mortality Rates (per 1000 live births) - Infant mortality rate (IMR)</a:t>
                </a:r>
              </a:p>
            </c:rich>
          </c:tx>
          <c:layout/>
          <c:overlay val="0"/>
        </c:title>
        <c:numFmt formatCode="General" sourceLinked="1"/>
        <c:majorTickMark val="out"/>
        <c:minorTickMark val="none"/>
        <c:tickLblPos val="nextTo"/>
        <c:crossAx val="45506905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layout/>
      <c:overlay val="0"/>
    </c:title>
    <c:autoTitleDeleted val="0"/>
    <c:plotArea>
      <c:layout/>
      <c:scatterChart>
        <c:scatterStyle val="lineMarker"/>
        <c:varyColors val="0"/>
        <c:ser>
          <c:idx val="0"/>
          <c:order val="0"/>
          <c:spPr>
            <a:ln w="28575">
              <a:noFill/>
            </a:ln>
          </c:spPr>
          <c:xVal>
            <c:numRef>
              <c:f>'COST OF IB'!$F$25:$F$53</c:f>
              <c:numCache>
                <c:formatCode>General</c:formatCode>
                <c:ptCount val="29"/>
                <c:pt idx="0">
                  <c:v>1.7241379310344827</c:v>
                </c:pt>
                <c:pt idx="1">
                  <c:v>5.1724137931034484</c:v>
                </c:pt>
                <c:pt idx="2">
                  <c:v>8.6206896551724128</c:v>
                </c:pt>
                <c:pt idx="3">
                  <c:v>12.068965517241379</c:v>
                </c:pt>
                <c:pt idx="4">
                  <c:v>15.517241379310343</c:v>
                </c:pt>
                <c:pt idx="5">
                  <c:v>18.96551724137931</c:v>
                </c:pt>
                <c:pt idx="6">
                  <c:v>22.413793103448278</c:v>
                </c:pt>
                <c:pt idx="7">
                  <c:v>25.862068965517242</c:v>
                </c:pt>
                <c:pt idx="8">
                  <c:v>29.310344827586206</c:v>
                </c:pt>
                <c:pt idx="9">
                  <c:v>32.758620689655167</c:v>
                </c:pt>
                <c:pt idx="10">
                  <c:v>36.206896551724135</c:v>
                </c:pt>
                <c:pt idx="11">
                  <c:v>39.655172413793103</c:v>
                </c:pt>
                <c:pt idx="12">
                  <c:v>43.103448275862071</c:v>
                </c:pt>
                <c:pt idx="13">
                  <c:v>46.551724137931032</c:v>
                </c:pt>
                <c:pt idx="14">
                  <c:v>50</c:v>
                </c:pt>
                <c:pt idx="15">
                  <c:v>53.448275862068961</c:v>
                </c:pt>
                <c:pt idx="16">
                  <c:v>56.896551724137929</c:v>
                </c:pt>
                <c:pt idx="17">
                  <c:v>60.344827586206897</c:v>
                </c:pt>
                <c:pt idx="18">
                  <c:v>63.793103448275858</c:v>
                </c:pt>
                <c:pt idx="19">
                  <c:v>67.241379310344811</c:v>
                </c:pt>
                <c:pt idx="20">
                  <c:v>70.689655172413779</c:v>
                </c:pt>
                <c:pt idx="21">
                  <c:v>74.137931034482747</c:v>
                </c:pt>
                <c:pt idx="22">
                  <c:v>77.586206896551715</c:v>
                </c:pt>
                <c:pt idx="23">
                  <c:v>81.034482758620683</c:v>
                </c:pt>
                <c:pt idx="24">
                  <c:v>84.482758620689651</c:v>
                </c:pt>
                <c:pt idx="25">
                  <c:v>87.931034482758605</c:v>
                </c:pt>
                <c:pt idx="26">
                  <c:v>91.379310344827573</c:v>
                </c:pt>
                <c:pt idx="27">
                  <c:v>94.827586206896541</c:v>
                </c:pt>
                <c:pt idx="28">
                  <c:v>98.275862068965509</c:v>
                </c:pt>
              </c:numCache>
            </c:numRef>
          </c:xVal>
          <c:yVal>
            <c:numRef>
              <c:f>'COST OF IB'!$G$25:$G$53</c:f>
              <c:numCache>
                <c:formatCode>General</c:formatCode>
                <c:ptCount val="29"/>
                <c:pt idx="0">
                  <c:v>6</c:v>
                </c:pt>
                <c:pt idx="1">
                  <c:v>13</c:v>
                </c:pt>
                <c:pt idx="2">
                  <c:v>21</c:v>
                </c:pt>
                <c:pt idx="3">
                  <c:v>22</c:v>
                </c:pt>
                <c:pt idx="4">
                  <c:v>23</c:v>
                </c:pt>
                <c:pt idx="5">
                  <c:v>24</c:v>
                </c:pt>
                <c:pt idx="6">
                  <c:v>27</c:v>
                </c:pt>
                <c:pt idx="7">
                  <c:v>27</c:v>
                </c:pt>
                <c:pt idx="8">
                  <c:v>28</c:v>
                </c:pt>
                <c:pt idx="9">
                  <c:v>28</c:v>
                </c:pt>
                <c:pt idx="10">
                  <c:v>29</c:v>
                </c:pt>
                <c:pt idx="11">
                  <c:v>29</c:v>
                </c:pt>
                <c:pt idx="12">
                  <c:v>29</c:v>
                </c:pt>
                <c:pt idx="13">
                  <c:v>30</c:v>
                </c:pt>
                <c:pt idx="14">
                  <c:v>32</c:v>
                </c:pt>
                <c:pt idx="15">
                  <c:v>33</c:v>
                </c:pt>
                <c:pt idx="16">
                  <c:v>34</c:v>
                </c:pt>
                <c:pt idx="17">
                  <c:v>34</c:v>
                </c:pt>
                <c:pt idx="18">
                  <c:v>35</c:v>
                </c:pt>
                <c:pt idx="19">
                  <c:v>40</c:v>
                </c:pt>
                <c:pt idx="20">
                  <c:v>40</c:v>
                </c:pt>
                <c:pt idx="21">
                  <c:v>40</c:v>
                </c:pt>
                <c:pt idx="22">
                  <c:v>41</c:v>
                </c:pt>
                <c:pt idx="23">
                  <c:v>44</c:v>
                </c:pt>
                <c:pt idx="24">
                  <c:v>48</c:v>
                </c:pt>
                <c:pt idx="25">
                  <c:v>48</c:v>
                </c:pt>
                <c:pt idx="26">
                  <c:v>51</c:v>
                </c:pt>
                <c:pt idx="27">
                  <c:v>54</c:v>
                </c:pt>
                <c:pt idx="28">
                  <c:v>64</c:v>
                </c:pt>
              </c:numCache>
            </c:numRef>
          </c:yVal>
          <c:smooth val="0"/>
        </c:ser>
        <c:dLbls>
          <c:showLegendKey val="0"/>
          <c:showVal val="0"/>
          <c:showCatName val="0"/>
          <c:showSerName val="0"/>
          <c:showPercent val="0"/>
          <c:showBubbleSize val="0"/>
        </c:dLbls>
        <c:axId val="455104384"/>
        <c:axId val="455114752"/>
      </c:scatterChart>
      <c:valAx>
        <c:axId val="455104384"/>
        <c:scaling>
          <c:orientation val="minMax"/>
        </c:scaling>
        <c:delete val="0"/>
        <c:axPos val="b"/>
        <c:title>
          <c:tx>
            <c:rich>
              <a:bodyPr/>
              <a:lstStyle/>
              <a:p>
                <a:pPr>
                  <a:defRPr/>
                </a:pPr>
                <a:r>
                  <a:rPr lang="en-US"/>
                  <a:t>Sample Percentile</a:t>
                </a:r>
              </a:p>
            </c:rich>
          </c:tx>
          <c:layout/>
          <c:overlay val="0"/>
        </c:title>
        <c:numFmt formatCode="General" sourceLinked="1"/>
        <c:majorTickMark val="out"/>
        <c:minorTickMark val="none"/>
        <c:tickLblPos val="nextTo"/>
        <c:crossAx val="455114752"/>
        <c:crosses val="autoZero"/>
        <c:crossBetween val="midCat"/>
      </c:valAx>
      <c:valAx>
        <c:axId val="455114752"/>
        <c:scaling>
          <c:orientation val="minMax"/>
        </c:scaling>
        <c:delete val="0"/>
        <c:axPos val="l"/>
        <c:title>
          <c:tx>
            <c:rich>
              <a:bodyPr/>
              <a:lstStyle/>
              <a:p>
                <a:pPr>
                  <a:defRPr/>
                </a:pPr>
                <a:r>
                  <a:rPr lang="en-US"/>
                  <a:t>Infant and Child Mortality Rates (per 1000 live births) - Infant mortality rate (IMR)</a:t>
                </a:r>
              </a:p>
            </c:rich>
          </c:tx>
          <c:layout/>
          <c:overlay val="0"/>
        </c:title>
        <c:numFmt formatCode="General" sourceLinked="1"/>
        <c:majorTickMark val="out"/>
        <c:minorTickMark val="none"/>
        <c:tickLblPos val="nextTo"/>
        <c:crossAx val="455104384"/>
        <c:crosses val="autoZero"/>
        <c:crossBetween val="midCat"/>
      </c:valAx>
    </c:plotArea>
    <c:plotVisOnly val="1"/>
    <c:dispBlanksAs val="gap"/>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Maternity Care (for last birth in the 5 years before the survey) - Mothers who received financial assistance under Janani Suraksha Yojana (JSY) for births delivered in an institution (%) Line Fit  Plot</a:t>
            </a:r>
          </a:p>
        </c:rich>
      </c:tx>
      <c:overlay val="0"/>
    </c:title>
    <c:autoTitleDeleted val="0"/>
    <c:plotArea>
      <c:layout/>
      <c:scatterChart>
        <c:scatterStyle val="lineMarker"/>
        <c:varyColors val="0"/>
        <c:ser>
          <c:idx val="0"/>
          <c:order val="0"/>
          <c:tx>
            <c:v>Infant and Child Mortality Rates (per 1000 live births) - Infant mortality rate (IMR)</c:v>
          </c:tx>
          <c:spPr>
            <a:ln w="28575">
              <a:noFill/>
            </a:ln>
          </c:spPr>
          <c:xVal>
            <c:numRef>
              <c:f>'NFHS 4 DATA RELEVANT INDICATOR'!$Q$2:$Q$30</c:f>
              <c:numCache>
                <c:formatCode>General</c:formatCode>
                <c:ptCount val="29"/>
                <c:pt idx="0">
                  <c:v>17.399999999999999</c:v>
                </c:pt>
                <c:pt idx="1">
                  <c:v>66.099999999999994</c:v>
                </c:pt>
                <c:pt idx="2">
                  <c:v>53.9</c:v>
                </c:pt>
                <c:pt idx="3">
                  <c:v>66.2</c:v>
                </c:pt>
                <c:pt idx="4">
                  <c:v>8.9</c:v>
                </c:pt>
                <c:pt idx="5">
                  <c:v>13.5</c:v>
                </c:pt>
                <c:pt idx="6">
                  <c:v>41.6</c:v>
                </c:pt>
                <c:pt idx="7">
                  <c:v>19.899999999999999</c:v>
                </c:pt>
                <c:pt idx="8">
                  <c:v>20.399999999999999</c:v>
                </c:pt>
                <c:pt idx="9">
                  <c:v>61.1</c:v>
                </c:pt>
                <c:pt idx="10">
                  <c:v>8.6999999999999993</c:v>
                </c:pt>
                <c:pt idx="11">
                  <c:v>72.599999999999994</c:v>
                </c:pt>
                <c:pt idx="12">
                  <c:v>19.100000000000001</c:v>
                </c:pt>
                <c:pt idx="13">
                  <c:v>56.1</c:v>
                </c:pt>
                <c:pt idx="14">
                  <c:v>29.5</c:v>
                </c:pt>
                <c:pt idx="15">
                  <c:v>12.2</c:v>
                </c:pt>
                <c:pt idx="16">
                  <c:v>48.7</c:v>
                </c:pt>
                <c:pt idx="17">
                  <c:v>28.7</c:v>
                </c:pt>
                <c:pt idx="18">
                  <c:v>20.5</c:v>
                </c:pt>
                <c:pt idx="19">
                  <c:v>7.4</c:v>
                </c:pt>
                <c:pt idx="20">
                  <c:v>13.1</c:v>
                </c:pt>
                <c:pt idx="21">
                  <c:v>54</c:v>
                </c:pt>
                <c:pt idx="22">
                  <c:v>26.2</c:v>
                </c:pt>
                <c:pt idx="23">
                  <c:v>28</c:v>
                </c:pt>
                <c:pt idx="24">
                  <c:v>47.5</c:v>
                </c:pt>
                <c:pt idx="25">
                  <c:v>29.7</c:v>
                </c:pt>
                <c:pt idx="26">
                  <c:v>29.4</c:v>
                </c:pt>
                <c:pt idx="27">
                  <c:v>32.6</c:v>
                </c:pt>
                <c:pt idx="28">
                  <c:v>49.4</c:v>
                </c:pt>
              </c:numCache>
            </c:numRef>
          </c:xVal>
          <c:yVal>
            <c:numRef>
              <c:f>'NFHS 4 DATA RELEVANT INDICATOR'!$I$2:$I$30</c:f>
              <c:numCache>
                <c:formatCode>General</c:formatCode>
                <c:ptCount val="29"/>
                <c:pt idx="0">
                  <c:v>35</c:v>
                </c:pt>
                <c:pt idx="1">
                  <c:v>48</c:v>
                </c:pt>
                <c:pt idx="2">
                  <c:v>48</c:v>
                </c:pt>
                <c:pt idx="3">
                  <c:v>54</c:v>
                </c:pt>
                <c:pt idx="4">
                  <c:v>34</c:v>
                </c:pt>
                <c:pt idx="5">
                  <c:v>33</c:v>
                </c:pt>
                <c:pt idx="6">
                  <c:v>44</c:v>
                </c:pt>
                <c:pt idx="7">
                  <c:v>28</c:v>
                </c:pt>
                <c:pt idx="8">
                  <c:v>6</c:v>
                </c:pt>
                <c:pt idx="9">
                  <c:v>51</c:v>
                </c:pt>
                <c:pt idx="10">
                  <c:v>24</c:v>
                </c:pt>
                <c:pt idx="11">
                  <c:v>40</c:v>
                </c:pt>
                <c:pt idx="12">
                  <c:v>29</c:v>
                </c:pt>
                <c:pt idx="13">
                  <c:v>41</c:v>
                </c:pt>
                <c:pt idx="14">
                  <c:v>21</c:v>
                </c:pt>
                <c:pt idx="15">
                  <c:v>28</c:v>
                </c:pt>
                <c:pt idx="16">
                  <c:v>64</c:v>
                </c:pt>
                <c:pt idx="17">
                  <c:v>27</c:v>
                </c:pt>
                <c:pt idx="18">
                  <c:v>23</c:v>
                </c:pt>
                <c:pt idx="19">
                  <c:v>13</c:v>
                </c:pt>
                <c:pt idx="20">
                  <c:v>34</c:v>
                </c:pt>
                <c:pt idx="21">
                  <c:v>32</c:v>
                </c:pt>
                <c:pt idx="22">
                  <c:v>22</c:v>
                </c:pt>
                <c:pt idx="23">
                  <c:v>30</c:v>
                </c:pt>
                <c:pt idx="24">
                  <c:v>40</c:v>
                </c:pt>
                <c:pt idx="25">
                  <c:v>29</c:v>
                </c:pt>
                <c:pt idx="26">
                  <c:v>29</c:v>
                </c:pt>
                <c:pt idx="27">
                  <c:v>27</c:v>
                </c:pt>
                <c:pt idx="28">
                  <c:v>40</c:v>
                </c:pt>
              </c:numCache>
            </c:numRef>
          </c:yVal>
          <c:smooth val="0"/>
        </c:ser>
        <c:ser>
          <c:idx val="1"/>
          <c:order val="1"/>
          <c:tx>
            <c:v>Predicted Infant and Child Mortality Rates (per 1000 live births) - Infant mortality rate (IMR)</c:v>
          </c:tx>
          <c:spPr>
            <a:ln w="28575">
              <a:noFill/>
            </a:ln>
          </c:spPr>
          <c:xVal>
            <c:numRef>
              <c:f>'NFHS 4 DATA RELEVANT INDICATOR'!$Q$2:$Q$30</c:f>
              <c:numCache>
                <c:formatCode>General</c:formatCode>
                <c:ptCount val="29"/>
                <c:pt idx="0">
                  <c:v>17.399999999999999</c:v>
                </c:pt>
                <c:pt idx="1">
                  <c:v>66.099999999999994</c:v>
                </c:pt>
                <c:pt idx="2">
                  <c:v>53.9</c:v>
                </c:pt>
                <c:pt idx="3">
                  <c:v>66.2</c:v>
                </c:pt>
                <c:pt idx="4">
                  <c:v>8.9</c:v>
                </c:pt>
                <c:pt idx="5">
                  <c:v>13.5</c:v>
                </c:pt>
                <c:pt idx="6">
                  <c:v>41.6</c:v>
                </c:pt>
                <c:pt idx="7">
                  <c:v>19.899999999999999</c:v>
                </c:pt>
                <c:pt idx="8">
                  <c:v>20.399999999999999</c:v>
                </c:pt>
                <c:pt idx="9">
                  <c:v>61.1</c:v>
                </c:pt>
                <c:pt idx="10">
                  <c:v>8.6999999999999993</c:v>
                </c:pt>
                <c:pt idx="11">
                  <c:v>72.599999999999994</c:v>
                </c:pt>
                <c:pt idx="12">
                  <c:v>19.100000000000001</c:v>
                </c:pt>
                <c:pt idx="13">
                  <c:v>56.1</c:v>
                </c:pt>
                <c:pt idx="14">
                  <c:v>29.5</c:v>
                </c:pt>
                <c:pt idx="15">
                  <c:v>12.2</c:v>
                </c:pt>
                <c:pt idx="16">
                  <c:v>48.7</c:v>
                </c:pt>
                <c:pt idx="17">
                  <c:v>28.7</c:v>
                </c:pt>
                <c:pt idx="18">
                  <c:v>20.5</c:v>
                </c:pt>
                <c:pt idx="19">
                  <c:v>7.4</c:v>
                </c:pt>
                <c:pt idx="20">
                  <c:v>13.1</c:v>
                </c:pt>
                <c:pt idx="21">
                  <c:v>54</c:v>
                </c:pt>
                <c:pt idx="22">
                  <c:v>26.2</c:v>
                </c:pt>
                <c:pt idx="23">
                  <c:v>28</c:v>
                </c:pt>
                <c:pt idx="24">
                  <c:v>47.5</c:v>
                </c:pt>
                <c:pt idx="25">
                  <c:v>29.7</c:v>
                </c:pt>
                <c:pt idx="26">
                  <c:v>29.4</c:v>
                </c:pt>
                <c:pt idx="27">
                  <c:v>32.6</c:v>
                </c:pt>
                <c:pt idx="28">
                  <c:v>49.4</c:v>
                </c:pt>
              </c:numCache>
            </c:numRef>
          </c:xVal>
          <c:yVal>
            <c:numRef>
              <c:f>'JSY FA VS IMR'!$B$25:$B$53</c:f>
              <c:numCache>
                <c:formatCode>General</c:formatCode>
                <c:ptCount val="29"/>
                <c:pt idx="0">
                  <c:v>26.328816678798624</c:v>
                </c:pt>
                <c:pt idx="1">
                  <c:v>47.780495633450556</c:v>
                </c:pt>
                <c:pt idx="2">
                  <c:v>42.406563739266709</c:v>
                </c:pt>
                <c:pt idx="3">
                  <c:v>47.824544255534036</c:v>
                </c:pt>
                <c:pt idx="4">
                  <c:v>22.584683801703317</c:v>
                </c:pt>
                <c:pt idx="5">
                  <c:v>24.610920417543131</c:v>
                </c:pt>
                <c:pt idx="6">
                  <c:v>36.988583222999381</c:v>
                </c:pt>
                <c:pt idx="7">
                  <c:v>27.43003223088548</c:v>
                </c:pt>
                <c:pt idx="8">
                  <c:v>27.650275341302851</c:v>
                </c:pt>
                <c:pt idx="9">
                  <c:v>45.578064529276858</c:v>
                </c:pt>
                <c:pt idx="10">
                  <c:v>22.496586557536368</c:v>
                </c:pt>
                <c:pt idx="11">
                  <c:v>50.643656068876382</c:v>
                </c:pt>
                <c:pt idx="12">
                  <c:v>27.077643254217687</c:v>
                </c:pt>
                <c:pt idx="13">
                  <c:v>43.375633425103146</c:v>
                </c:pt>
                <c:pt idx="14">
                  <c:v>31.658699950899003</c:v>
                </c:pt>
                <c:pt idx="15">
                  <c:v>24.038288330457966</c:v>
                </c:pt>
                <c:pt idx="16">
                  <c:v>40.116035390926058</c:v>
                </c:pt>
                <c:pt idx="17">
                  <c:v>31.306310974231209</c:v>
                </c:pt>
                <c:pt idx="18">
                  <c:v>27.694323963386324</c:v>
                </c:pt>
                <c:pt idx="19">
                  <c:v>21.923954470451203</c:v>
                </c:pt>
                <c:pt idx="20">
                  <c:v>24.434725929209232</c:v>
                </c:pt>
                <c:pt idx="21">
                  <c:v>42.450612361350181</c:v>
                </c:pt>
                <c:pt idx="22">
                  <c:v>30.205095422144353</c:v>
                </c:pt>
                <c:pt idx="23">
                  <c:v>30.997970619646892</c:v>
                </c:pt>
                <c:pt idx="24">
                  <c:v>39.587451925924363</c:v>
                </c:pt>
                <c:pt idx="25">
                  <c:v>31.746797195065952</c:v>
                </c:pt>
                <c:pt idx="26">
                  <c:v>31.614651328815526</c:v>
                </c:pt>
                <c:pt idx="27">
                  <c:v>33.024207235486706</c:v>
                </c:pt>
                <c:pt idx="28">
                  <c:v>40.424375745510375</c:v>
                </c:pt>
              </c:numCache>
            </c:numRef>
          </c:yVal>
          <c:smooth val="0"/>
        </c:ser>
        <c:dLbls>
          <c:showLegendKey val="0"/>
          <c:showVal val="0"/>
          <c:showCatName val="0"/>
          <c:showSerName val="0"/>
          <c:showPercent val="0"/>
          <c:showBubbleSize val="0"/>
        </c:dLbls>
        <c:axId val="455251456"/>
        <c:axId val="455253376"/>
      </c:scatterChart>
      <c:valAx>
        <c:axId val="455251456"/>
        <c:scaling>
          <c:orientation val="minMax"/>
        </c:scaling>
        <c:delete val="0"/>
        <c:axPos val="b"/>
        <c:title>
          <c:tx>
            <c:rich>
              <a:bodyPr/>
              <a:lstStyle/>
              <a:p>
                <a:pPr>
                  <a:defRPr/>
                </a:pPr>
                <a:r>
                  <a:rPr lang="en-US"/>
                  <a:t>Maternity Care (for last birth in the 5 years before the survey) - Mothers who received financial assistance under Janani Suraksha Yojana (JSY) for births delivered in an institution (%)</a:t>
                </a:r>
              </a:p>
            </c:rich>
          </c:tx>
          <c:overlay val="0"/>
        </c:title>
        <c:numFmt formatCode="General" sourceLinked="1"/>
        <c:majorTickMark val="out"/>
        <c:minorTickMark val="none"/>
        <c:tickLblPos val="nextTo"/>
        <c:crossAx val="455253376"/>
        <c:crosses val="autoZero"/>
        <c:crossBetween val="midCat"/>
      </c:valAx>
      <c:valAx>
        <c:axId val="455253376"/>
        <c:scaling>
          <c:orientation val="minMax"/>
        </c:scaling>
        <c:delete val="0"/>
        <c:axPos val="l"/>
        <c:title>
          <c:tx>
            <c:rich>
              <a:bodyPr/>
              <a:lstStyle/>
              <a:p>
                <a:pPr>
                  <a:defRPr/>
                </a:pPr>
                <a:r>
                  <a:rPr lang="en-US"/>
                  <a:t>Infant and Child Mortality Rates (per 1000 live births) - Infant mortality rate (IMR)</a:t>
                </a:r>
              </a:p>
            </c:rich>
          </c:tx>
          <c:overlay val="0"/>
        </c:title>
        <c:numFmt formatCode="General" sourceLinked="1"/>
        <c:majorTickMark val="out"/>
        <c:minorTickMark val="none"/>
        <c:tickLblPos val="nextTo"/>
        <c:crossAx val="45525145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28575">
              <a:noFill/>
            </a:ln>
          </c:spPr>
          <c:xVal>
            <c:numRef>
              <c:f>'JSY FA VS IMR'!$F$25:$F$53</c:f>
              <c:numCache>
                <c:formatCode>General</c:formatCode>
                <c:ptCount val="29"/>
                <c:pt idx="0">
                  <c:v>1.7241379310344827</c:v>
                </c:pt>
                <c:pt idx="1">
                  <c:v>5.1724137931034484</c:v>
                </c:pt>
                <c:pt idx="2">
                  <c:v>8.6206896551724128</c:v>
                </c:pt>
                <c:pt idx="3">
                  <c:v>12.068965517241379</c:v>
                </c:pt>
                <c:pt idx="4">
                  <c:v>15.517241379310343</c:v>
                </c:pt>
                <c:pt idx="5">
                  <c:v>18.96551724137931</c:v>
                </c:pt>
                <c:pt idx="6">
                  <c:v>22.413793103448278</c:v>
                </c:pt>
                <c:pt idx="7">
                  <c:v>25.862068965517242</c:v>
                </c:pt>
                <c:pt idx="8">
                  <c:v>29.310344827586206</c:v>
                </c:pt>
                <c:pt idx="9">
                  <c:v>32.758620689655167</c:v>
                </c:pt>
                <c:pt idx="10">
                  <c:v>36.206896551724135</c:v>
                </c:pt>
                <c:pt idx="11">
                  <c:v>39.655172413793103</c:v>
                </c:pt>
                <c:pt idx="12">
                  <c:v>43.103448275862071</c:v>
                </c:pt>
                <c:pt idx="13">
                  <c:v>46.551724137931032</c:v>
                </c:pt>
                <c:pt idx="14">
                  <c:v>50</c:v>
                </c:pt>
                <c:pt idx="15">
                  <c:v>53.448275862068961</c:v>
                </c:pt>
                <c:pt idx="16">
                  <c:v>56.896551724137929</c:v>
                </c:pt>
                <c:pt idx="17">
                  <c:v>60.344827586206897</c:v>
                </c:pt>
                <c:pt idx="18">
                  <c:v>63.793103448275858</c:v>
                </c:pt>
                <c:pt idx="19">
                  <c:v>67.241379310344811</c:v>
                </c:pt>
                <c:pt idx="20">
                  <c:v>70.689655172413779</c:v>
                </c:pt>
                <c:pt idx="21">
                  <c:v>74.137931034482747</c:v>
                </c:pt>
                <c:pt idx="22">
                  <c:v>77.586206896551715</c:v>
                </c:pt>
                <c:pt idx="23">
                  <c:v>81.034482758620683</c:v>
                </c:pt>
                <c:pt idx="24">
                  <c:v>84.482758620689651</c:v>
                </c:pt>
                <c:pt idx="25">
                  <c:v>87.931034482758605</c:v>
                </c:pt>
                <c:pt idx="26">
                  <c:v>91.379310344827573</c:v>
                </c:pt>
                <c:pt idx="27">
                  <c:v>94.827586206896541</c:v>
                </c:pt>
                <c:pt idx="28">
                  <c:v>98.275862068965509</c:v>
                </c:pt>
              </c:numCache>
            </c:numRef>
          </c:xVal>
          <c:yVal>
            <c:numRef>
              <c:f>'JSY FA VS IMR'!$G$25:$G$53</c:f>
              <c:numCache>
                <c:formatCode>General</c:formatCode>
                <c:ptCount val="29"/>
                <c:pt idx="0">
                  <c:v>6</c:v>
                </c:pt>
                <c:pt idx="1">
                  <c:v>13</c:v>
                </c:pt>
                <c:pt idx="2">
                  <c:v>21</c:v>
                </c:pt>
                <c:pt idx="3">
                  <c:v>22</c:v>
                </c:pt>
                <c:pt idx="4">
                  <c:v>23</c:v>
                </c:pt>
                <c:pt idx="5">
                  <c:v>24</c:v>
                </c:pt>
                <c:pt idx="6">
                  <c:v>27</c:v>
                </c:pt>
                <c:pt idx="7">
                  <c:v>27</c:v>
                </c:pt>
                <c:pt idx="8">
                  <c:v>28</c:v>
                </c:pt>
                <c:pt idx="9">
                  <c:v>28</c:v>
                </c:pt>
                <c:pt idx="10">
                  <c:v>29</c:v>
                </c:pt>
                <c:pt idx="11">
                  <c:v>29</c:v>
                </c:pt>
                <c:pt idx="12">
                  <c:v>29</c:v>
                </c:pt>
                <c:pt idx="13">
                  <c:v>30</c:v>
                </c:pt>
                <c:pt idx="14">
                  <c:v>32</c:v>
                </c:pt>
                <c:pt idx="15">
                  <c:v>33</c:v>
                </c:pt>
                <c:pt idx="16">
                  <c:v>34</c:v>
                </c:pt>
                <c:pt idx="17">
                  <c:v>34</c:v>
                </c:pt>
                <c:pt idx="18">
                  <c:v>35</c:v>
                </c:pt>
                <c:pt idx="19">
                  <c:v>40</c:v>
                </c:pt>
                <c:pt idx="20">
                  <c:v>40</c:v>
                </c:pt>
                <c:pt idx="21">
                  <c:v>40</c:v>
                </c:pt>
                <c:pt idx="22">
                  <c:v>41</c:v>
                </c:pt>
                <c:pt idx="23">
                  <c:v>44</c:v>
                </c:pt>
                <c:pt idx="24">
                  <c:v>48</c:v>
                </c:pt>
                <c:pt idx="25">
                  <c:v>48</c:v>
                </c:pt>
                <c:pt idx="26">
                  <c:v>51</c:v>
                </c:pt>
                <c:pt idx="27">
                  <c:v>54</c:v>
                </c:pt>
                <c:pt idx="28">
                  <c:v>64</c:v>
                </c:pt>
              </c:numCache>
            </c:numRef>
          </c:yVal>
          <c:smooth val="0"/>
        </c:ser>
        <c:dLbls>
          <c:showLegendKey val="0"/>
          <c:showVal val="0"/>
          <c:showCatName val="0"/>
          <c:showSerName val="0"/>
          <c:showPercent val="0"/>
          <c:showBubbleSize val="0"/>
        </c:dLbls>
        <c:axId val="455298432"/>
        <c:axId val="455304704"/>
      </c:scatterChart>
      <c:valAx>
        <c:axId val="455298432"/>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455304704"/>
        <c:crosses val="autoZero"/>
        <c:crossBetween val="midCat"/>
      </c:valAx>
      <c:valAx>
        <c:axId val="455304704"/>
        <c:scaling>
          <c:orientation val="minMax"/>
        </c:scaling>
        <c:delete val="0"/>
        <c:axPos val="l"/>
        <c:title>
          <c:tx>
            <c:rich>
              <a:bodyPr/>
              <a:lstStyle/>
              <a:p>
                <a:pPr>
                  <a:defRPr/>
                </a:pPr>
                <a:r>
                  <a:rPr lang="en-US"/>
                  <a:t>Infant and Child Mortality Rates (per 1000 live births) - Infant mortality rate (IMR)</a:t>
                </a:r>
              </a:p>
            </c:rich>
          </c:tx>
          <c:overlay val="0"/>
        </c:title>
        <c:numFmt formatCode="General" sourceLinked="1"/>
        <c:majorTickMark val="out"/>
        <c:minorTickMark val="none"/>
        <c:tickLblPos val="nextTo"/>
        <c:crossAx val="455298432"/>
        <c:crosses val="autoZero"/>
        <c:crossBetween val="midCat"/>
      </c:valAx>
    </c:plotArea>
    <c:plotVisOnly val="1"/>
    <c:dispBlanksAs val="gap"/>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Delivery Care (for births in the 5 years before the survey) - Births assisted by a doctor/nurse/LHV/ANM/other health personnel (%) Line Fit  Plot</a:t>
            </a:r>
          </a:p>
        </c:rich>
      </c:tx>
      <c:overlay val="0"/>
    </c:title>
    <c:autoTitleDeleted val="0"/>
    <c:plotArea>
      <c:layout/>
      <c:scatterChart>
        <c:scatterStyle val="lineMarker"/>
        <c:varyColors val="0"/>
        <c:ser>
          <c:idx val="0"/>
          <c:order val="0"/>
          <c:tx>
            <c:v>Infant and Child Mortality Rates (per 1000 live births) - Infant mortality rate (IMR)</c:v>
          </c:tx>
          <c:spPr>
            <a:ln w="28575">
              <a:noFill/>
            </a:ln>
          </c:spPr>
          <c:xVal>
            <c:numRef>
              <c:f>'NFHS 4 DATA RELEVANT INDICATOR'!$U$2:$U$30</c:f>
              <c:numCache>
                <c:formatCode>General</c:formatCode>
                <c:ptCount val="29"/>
                <c:pt idx="0">
                  <c:v>92.2</c:v>
                </c:pt>
                <c:pt idx="1">
                  <c:v>74.3</c:v>
                </c:pt>
                <c:pt idx="2">
                  <c:v>70</c:v>
                </c:pt>
                <c:pt idx="3">
                  <c:v>78</c:v>
                </c:pt>
                <c:pt idx="4">
                  <c:v>87.3</c:v>
                </c:pt>
                <c:pt idx="5">
                  <c:v>84.7</c:v>
                </c:pt>
                <c:pt idx="6">
                  <c:v>69.599999999999994</c:v>
                </c:pt>
                <c:pt idx="7">
                  <c:v>93.9</c:v>
                </c:pt>
                <c:pt idx="8">
                  <c:v>100</c:v>
                </c:pt>
                <c:pt idx="9">
                  <c:v>78.099999999999994</c:v>
                </c:pt>
                <c:pt idx="10">
                  <c:v>91.1</c:v>
                </c:pt>
                <c:pt idx="11">
                  <c:v>86.6</c:v>
                </c:pt>
                <c:pt idx="12">
                  <c:v>94.1</c:v>
                </c:pt>
                <c:pt idx="13">
                  <c:v>86.6</c:v>
                </c:pt>
                <c:pt idx="14">
                  <c:v>99.3</c:v>
                </c:pt>
                <c:pt idx="15">
                  <c:v>91.4</c:v>
                </c:pt>
                <c:pt idx="16">
                  <c:v>70.400000000000006</c:v>
                </c:pt>
                <c:pt idx="17">
                  <c:v>81.7</c:v>
                </c:pt>
                <c:pt idx="18">
                  <c:v>53.8</c:v>
                </c:pt>
                <c:pt idx="19">
                  <c:v>97.5</c:v>
                </c:pt>
                <c:pt idx="20">
                  <c:v>78.900000000000006</c:v>
                </c:pt>
                <c:pt idx="21">
                  <c:v>87.6</c:v>
                </c:pt>
                <c:pt idx="22">
                  <c:v>77.2</c:v>
                </c:pt>
                <c:pt idx="23">
                  <c:v>53.8</c:v>
                </c:pt>
                <c:pt idx="24">
                  <c:v>83.8</c:v>
                </c:pt>
                <c:pt idx="25">
                  <c:v>41.3</c:v>
                </c:pt>
                <c:pt idx="26">
                  <c:v>97.1</c:v>
                </c:pt>
                <c:pt idx="27">
                  <c:v>80.900000000000006</c:v>
                </c:pt>
                <c:pt idx="28">
                  <c:v>71.2</c:v>
                </c:pt>
              </c:numCache>
            </c:numRef>
          </c:xVal>
          <c:yVal>
            <c:numRef>
              <c:f>'NFHS 4 DATA RELEVANT INDICATOR'!$I$2:$I$30</c:f>
              <c:numCache>
                <c:formatCode>General</c:formatCode>
                <c:ptCount val="29"/>
                <c:pt idx="0">
                  <c:v>35</c:v>
                </c:pt>
                <c:pt idx="1">
                  <c:v>48</c:v>
                </c:pt>
                <c:pt idx="2">
                  <c:v>48</c:v>
                </c:pt>
                <c:pt idx="3">
                  <c:v>54</c:v>
                </c:pt>
                <c:pt idx="4">
                  <c:v>34</c:v>
                </c:pt>
                <c:pt idx="5">
                  <c:v>33</c:v>
                </c:pt>
                <c:pt idx="6">
                  <c:v>44</c:v>
                </c:pt>
                <c:pt idx="7">
                  <c:v>28</c:v>
                </c:pt>
                <c:pt idx="8">
                  <c:v>6</c:v>
                </c:pt>
                <c:pt idx="9">
                  <c:v>51</c:v>
                </c:pt>
                <c:pt idx="10">
                  <c:v>24</c:v>
                </c:pt>
                <c:pt idx="11">
                  <c:v>40</c:v>
                </c:pt>
                <c:pt idx="12">
                  <c:v>29</c:v>
                </c:pt>
                <c:pt idx="13">
                  <c:v>41</c:v>
                </c:pt>
                <c:pt idx="14">
                  <c:v>21</c:v>
                </c:pt>
                <c:pt idx="15">
                  <c:v>28</c:v>
                </c:pt>
                <c:pt idx="16">
                  <c:v>64</c:v>
                </c:pt>
                <c:pt idx="17">
                  <c:v>27</c:v>
                </c:pt>
                <c:pt idx="18">
                  <c:v>23</c:v>
                </c:pt>
                <c:pt idx="19">
                  <c:v>13</c:v>
                </c:pt>
                <c:pt idx="20">
                  <c:v>34</c:v>
                </c:pt>
                <c:pt idx="21">
                  <c:v>32</c:v>
                </c:pt>
                <c:pt idx="22">
                  <c:v>22</c:v>
                </c:pt>
                <c:pt idx="23">
                  <c:v>30</c:v>
                </c:pt>
                <c:pt idx="24">
                  <c:v>40</c:v>
                </c:pt>
                <c:pt idx="25">
                  <c:v>29</c:v>
                </c:pt>
                <c:pt idx="26">
                  <c:v>29</c:v>
                </c:pt>
                <c:pt idx="27">
                  <c:v>27</c:v>
                </c:pt>
                <c:pt idx="28">
                  <c:v>40</c:v>
                </c:pt>
              </c:numCache>
            </c:numRef>
          </c:yVal>
          <c:smooth val="0"/>
        </c:ser>
        <c:ser>
          <c:idx val="1"/>
          <c:order val="1"/>
          <c:tx>
            <c:v>Predicted Infant and Child Mortality Rates (per 1000 live births) - Infant mortality rate (IMR)</c:v>
          </c:tx>
          <c:spPr>
            <a:ln w="28575">
              <a:noFill/>
            </a:ln>
          </c:spPr>
          <c:xVal>
            <c:numRef>
              <c:f>'NFHS 4 DATA RELEVANT INDICATOR'!$U$2:$U$30</c:f>
              <c:numCache>
                <c:formatCode>General</c:formatCode>
                <c:ptCount val="29"/>
                <c:pt idx="0">
                  <c:v>92.2</c:v>
                </c:pt>
                <c:pt idx="1">
                  <c:v>74.3</c:v>
                </c:pt>
                <c:pt idx="2">
                  <c:v>70</c:v>
                </c:pt>
                <c:pt idx="3">
                  <c:v>78</c:v>
                </c:pt>
                <c:pt idx="4">
                  <c:v>87.3</c:v>
                </c:pt>
                <c:pt idx="5">
                  <c:v>84.7</c:v>
                </c:pt>
                <c:pt idx="6">
                  <c:v>69.599999999999994</c:v>
                </c:pt>
                <c:pt idx="7">
                  <c:v>93.9</c:v>
                </c:pt>
                <c:pt idx="8">
                  <c:v>100</c:v>
                </c:pt>
                <c:pt idx="9">
                  <c:v>78.099999999999994</c:v>
                </c:pt>
                <c:pt idx="10">
                  <c:v>91.1</c:v>
                </c:pt>
                <c:pt idx="11">
                  <c:v>86.6</c:v>
                </c:pt>
                <c:pt idx="12">
                  <c:v>94.1</c:v>
                </c:pt>
                <c:pt idx="13">
                  <c:v>86.6</c:v>
                </c:pt>
                <c:pt idx="14">
                  <c:v>99.3</c:v>
                </c:pt>
                <c:pt idx="15">
                  <c:v>91.4</c:v>
                </c:pt>
                <c:pt idx="16">
                  <c:v>70.400000000000006</c:v>
                </c:pt>
                <c:pt idx="17">
                  <c:v>81.7</c:v>
                </c:pt>
                <c:pt idx="18">
                  <c:v>53.8</c:v>
                </c:pt>
                <c:pt idx="19">
                  <c:v>97.5</c:v>
                </c:pt>
                <c:pt idx="20">
                  <c:v>78.900000000000006</c:v>
                </c:pt>
                <c:pt idx="21">
                  <c:v>87.6</c:v>
                </c:pt>
                <c:pt idx="22">
                  <c:v>77.2</c:v>
                </c:pt>
                <c:pt idx="23">
                  <c:v>53.8</c:v>
                </c:pt>
                <c:pt idx="24">
                  <c:v>83.8</c:v>
                </c:pt>
                <c:pt idx="25">
                  <c:v>41.3</c:v>
                </c:pt>
                <c:pt idx="26">
                  <c:v>97.1</c:v>
                </c:pt>
                <c:pt idx="27">
                  <c:v>80.900000000000006</c:v>
                </c:pt>
                <c:pt idx="28">
                  <c:v>71.2</c:v>
                </c:pt>
              </c:numCache>
            </c:numRef>
          </c:xVal>
          <c:yVal>
            <c:numRef>
              <c:f>'DELIVERY ASSISTED'!$B$25:$B$53</c:f>
              <c:numCache>
                <c:formatCode>General</c:formatCode>
                <c:ptCount val="29"/>
                <c:pt idx="0">
                  <c:v>30.420954026449074</c:v>
                </c:pt>
                <c:pt idx="1">
                  <c:v>35.5332214964873</c:v>
                </c:pt>
                <c:pt idx="2">
                  <c:v>36.761308095435027</c:v>
                </c:pt>
                <c:pt idx="3">
                  <c:v>34.476495818322974</c:v>
                </c:pt>
                <c:pt idx="4">
                  <c:v>31.820401546180207</c:v>
                </c:pt>
                <c:pt idx="5">
                  <c:v>32.56296553624162</c:v>
                </c:pt>
                <c:pt idx="6">
                  <c:v>36.875548709290626</c:v>
                </c:pt>
                <c:pt idx="7">
                  <c:v>29.935431417562761</c:v>
                </c:pt>
                <c:pt idx="8">
                  <c:v>28.193262056264821</c:v>
                </c:pt>
                <c:pt idx="9">
                  <c:v>34.447935664859074</c:v>
                </c:pt>
                <c:pt idx="10">
                  <c:v>30.735115714551984</c:v>
                </c:pt>
                <c:pt idx="11">
                  <c:v>32.020322620427514</c:v>
                </c:pt>
                <c:pt idx="12">
                  <c:v>29.878311110634961</c:v>
                </c:pt>
                <c:pt idx="13">
                  <c:v>32.020322620427514</c:v>
                </c:pt>
                <c:pt idx="14">
                  <c:v>28.393183130512124</c:v>
                </c:pt>
                <c:pt idx="15">
                  <c:v>30.649435254160277</c:v>
                </c:pt>
                <c:pt idx="16">
                  <c:v>36.64706748157942</c:v>
                </c:pt>
                <c:pt idx="17">
                  <c:v>33.419770140158647</c:v>
                </c:pt>
                <c:pt idx="18">
                  <c:v>41.38805295658694</c:v>
                </c:pt>
                <c:pt idx="19">
                  <c:v>28.907265892862338</c:v>
                </c:pt>
                <c:pt idx="20">
                  <c:v>34.21945443714786</c:v>
                </c:pt>
                <c:pt idx="21">
                  <c:v>31.734721085788507</c:v>
                </c:pt>
                <c:pt idx="22">
                  <c:v>34.704977046034173</c:v>
                </c:pt>
                <c:pt idx="23">
                  <c:v>41.38805295658694</c:v>
                </c:pt>
                <c:pt idx="24">
                  <c:v>32.820006917416734</c:v>
                </c:pt>
                <c:pt idx="25">
                  <c:v>44.958072139574526</c:v>
                </c:pt>
                <c:pt idx="26">
                  <c:v>29.021506506717941</c:v>
                </c:pt>
                <c:pt idx="27">
                  <c:v>33.648251367869847</c:v>
                </c:pt>
                <c:pt idx="28">
                  <c:v>36.418586253868213</c:v>
                </c:pt>
              </c:numCache>
            </c:numRef>
          </c:yVal>
          <c:smooth val="0"/>
        </c:ser>
        <c:dLbls>
          <c:showLegendKey val="0"/>
          <c:showVal val="0"/>
          <c:showCatName val="0"/>
          <c:showSerName val="0"/>
          <c:showPercent val="0"/>
          <c:showBubbleSize val="0"/>
        </c:dLbls>
        <c:axId val="455318144"/>
        <c:axId val="455353088"/>
      </c:scatterChart>
      <c:valAx>
        <c:axId val="455318144"/>
        <c:scaling>
          <c:orientation val="minMax"/>
        </c:scaling>
        <c:delete val="0"/>
        <c:axPos val="b"/>
        <c:title>
          <c:tx>
            <c:rich>
              <a:bodyPr/>
              <a:lstStyle/>
              <a:p>
                <a:pPr>
                  <a:defRPr/>
                </a:pPr>
                <a:r>
                  <a:rPr lang="en-US"/>
                  <a:t>Delivery Care (for births in the 5 years before the survey) - Births assisted by a doctor/nurse/LHV/ANM/other health personnel (%)</a:t>
                </a:r>
              </a:p>
            </c:rich>
          </c:tx>
          <c:overlay val="0"/>
        </c:title>
        <c:numFmt formatCode="General" sourceLinked="1"/>
        <c:majorTickMark val="out"/>
        <c:minorTickMark val="none"/>
        <c:tickLblPos val="nextTo"/>
        <c:crossAx val="455353088"/>
        <c:crosses val="autoZero"/>
        <c:crossBetween val="midCat"/>
      </c:valAx>
      <c:valAx>
        <c:axId val="455353088"/>
        <c:scaling>
          <c:orientation val="minMax"/>
        </c:scaling>
        <c:delete val="0"/>
        <c:axPos val="l"/>
        <c:title>
          <c:tx>
            <c:rich>
              <a:bodyPr/>
              <a:lstStyle/>
              <a:p>
                <a:pPr>
                  <a:defRPr/>
                </a:pPr>
                <a:r>
                  <a:rPr lang="en-US"/>
                  <a:t>Infant and Child Mortality Rates (per 1000 live births) - Infant mortality rate (IMR)</a:t>
                </a:r>
              </a:p>
            </c:rich>
          </c:tx>
          <c:overlay val="0"/>
        </c:title>
        <c:numFmt formatCode="General" sourceLinked="1"/>
        <c:majorTickMark val="out"/>
        <c:minorTickMark val="none"/>
        <c:tickLblPos val="nextTo"/>
        <c:crossAx val="45531814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28575">
              <a:noFill/>
            </a:ln>
          </c:spPr>
          <c:xVal>
            <c:numRef>
              <c:f>'EDUCATION VS IMR'!$F$25:$F$53</c:f>
              <c:numCache>
                <c:formatCode>General</c:formatCode>
                <c:ptCount val="29"/>
                <c:pt idx="0">
                  <c:v>1.7241379310344827</c:v>
                </c:pt>
                <c:pt idx="1">
                  <c:v>5.1724137931034484</c:v>
                </c:pt>
                <c:pt idx="2">
                  <c:v>8.6206896551724128</c:v>
                </c:pt>
                <c:pt idx="3">
                  <c:v>12.068965517241379</c:v>
                </c:pt>
                <c:pt idx="4">
                  <c:v>15.517241379310343</c:v>
                </c:pt>
                <c:pt idx="5">
                  <c:v>18.96551724137931</c:v>
                </c:pt>
                <c:pt idx="6">
                  <c:v>22.413793103448278</c:v>
                </c:pt>
                <c:pt idx="7">
                  <c:v>25.862068965517242</c:v>
                </c:pt>
                <c:pt idx="8">
                  <c:v>29.310344827586206</c:v>
                </c:pt>
                <c:pt idx="9">
                  <c:v>32.758620689655167</c:v>
                </c:pt>
                <c:pt idx="10">
                  <c:v>36.206896551724135</c:v>
                </c:pt>
                <c:pt idx="11">
                  <c:v>39.655172413793103</c:v>
                </c:pt>
                <c:pt idx="12">
                  <c:v>43.103448275862071</c:v>
                </c:pt>
                <c:pt idx="13">
                  <c:v>46.551724137931032</c:v>
                </c:pt>
                <c:pt idx="14">
                  <c:v>50</c:v>
                </c:pt>
                <c:pt idx="15">
                  <c:v>53.448275862068961</c:v>
                </c:pt>
                <c:pt idx="16">
                  <c:v>56.896551724137929</c:v>
                </c:pt>
                <c:pt idx="17">
                  <c:v>60.344827586206897</c:v>
                </c:pt>
                <c:pt idx="18">
                  <c:v>63.793103448275858</c:v>
                </c:pt>
                <c:pt idx="19">
                  <c:v>67.241379310344811</c:v>
                </c:pt>
                <c:pt idx="20">
                  <c:v>70.689655172413779</c:v>
                </c:pt>
                <c:pt idx="21">
                  <c:v>74.137931034482747</c:v>
                </c:pt>
                <c:pt idx="22">
                  <c:v>77.586206896551715</c:v>
                </c:pt>
                <c:pt idx="23">
                  <c:v>81.034482758620683</c:v>
                </c:pt>
                <c:pt idx="24">
                  <c:v>84.482758620689651</c:v>
                </c:pt>
                <c:pt idx="25">
                  <c:v>87.931034482758605</c:v>
                </c:pt>
                <c:pt idx="26">
                  <c:v>91.379310344827573</c:v>
                </c:pt>
                <c:pt idx="27">
                  <c:v>94.827586206896541</c:v>
                </c:pt>
                <c:pt idx="28">
                  <c:v>98.275862068965509</c:v>
                </c:pt>
              </c:numCache>
            </c:numRef>
          </c:xVal>
          <c:yVal>
            <c:numRef>
              <c:f>'EDUCATION VS IMR'!$G$25:$G$53</c:f>
              <c:numCache>
                <c:formatCode>General</c:formatCode>
                <c:ptCount val="29"/>
                <c:pt idx="0">
                  <c:v>6</c:v>
                </c:pt>
                <c:pt idx="1">
                  <c:v>13</c:v>
                </c:pt>
                <c:pt idx="2">
                  <c:v>21</c:v>
                </c:pt>
                <c:pt idx="3">
                  <c:v>22</c:v>
                </c:pt>
                <c:pt idx="4">
                  <c:v>23</c:v>
                </c:pt>
                <c:pt idx="5">
                  <c:v>24</c:v>
                </c:pt>
                <c:pt idx="6">
                  <c:v>27</c:v>
                </c:pt>
                <c:pt idx="7">
                  <c:v>27</c:v>
                </c:pt>
                <c:pt idx="8">
                  <c:v>28</c:v>
                </c:pt>
                <c:pt idx="9">
                  <c:v>28</c:v>
                </c:pt>
                <c:pt idx="10">
                  <c:v>29</c:v>
                </c:pt>
                <c:pt idx="11">
                  <c:v>29</c:v>
                </c:pt>
                <c:pt idx="12">
                  <c:v>29</c:v>
                </c:pt>
                <c:pt idx="13">
                  <c:v>30</c:v>
                </c:pt>
                <c:pt idx="14">
                  <c:v>32</c:v>
                </c:pt>
                <c:pt idx="15">
                  <c:v>33</c:v>
                </c:pt>
                <c:pt idx="16">
                  <c:v>34</c:v>
                </c:pt>
                <c:pt idx="17">
                  <c:v>34</c:v>
                </c:pt>
                <c:pt idx="18">
                  <c:v>35</c:v>
                </c:pt>
                <c:pt idx="19">
                  <c:v>40</c:v>
                </c:pt>
                <c:pt idx="20">
                  <c:v>40</c:v>
                </c:pt>
                <c:pt idx="21">
                  <c:v>40</c:v>
                </c:pt>
                <c:pt idx="22">
                  <c:v>41</c:v>
                </c:pt>
                <c:pt idx="23">
                  <c:v>44</c:v>
                </c:pt>
                <c:pt idx="24">
                  <c:v>48</c:v>
                </c:pt>
                <c:pt idx="25">
                  <c:v>48</c:v>
                </c:pt>
                <c:pt idx="26">
                  <c:v>51</c:v>
                </c:pt>
                <c:pt idx="27">
                  <c:v>54</c:v>
                </c:pt>
                <c:pt idx="28">
                  <c:v>64</c:v>
                </c:pt>
              </c:numCache>
            </c:numRef>
          </c:yVal>
          <c:smooth val="0"/>
        </c:ser>
        <c:dLbls>
          <c:showLegendKey val="0"/>
          <c:showVal val="0"/>
          <c:showCatName val="0"/>
          <c:showSerName val="0"/>
          <c:showPercent val="0"/>
          <c:showBubbleSize val="0"/>
        </c:dLbls>
        <c:axId val="440477184"/>
        <c:axId val="440479104"/>
      </c:scatterChart>
      <c:valAx>
        <c:axId val="440477184"/>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440479104"/>
        <c:crosses val="autoZero"/>
        <c:crossBetween val="midCat"/>
      </c:valAx>
      <c:valAx>
        <c:axId val="440479104"/>
        <c:scaling>
          <c:orientation val="minMax"/>
        </c:scaling>
        <c:delete val="0"/>
        <c:axPos val="l"/>
        <c:title>
          <c:tx>
            <c:rich>
              <a:bodyPr/>
              <a:lstStyle/>
              <a:p>
                <a:pPr>
                  <a:defRPr/>
                </a:pPr>
                <a:r>
                  <a:rPr lang="en-US"/>
                  <a:t>Infant and Child Mortality Rates (per 1000 live births) - Infant mortality rate (IMR)</a:t>
                </a:r>
              </a:p>
            </c:rich>
          </c:tx>
          <c:overlay val="0"/>
        </c:title>
        <c:numFmt formatCode="General" sourceLinked="1"/>
        <c:majorTickMark val="out"/>
        <c:minorTickMark val="none"/>
        <c:tickLblPos val="nextTo"/>
        <c:crossAx val="440477184"/>
        <c:crosses val="autoZero"/>
        <c:crossBetween val="midCat"/>
      </c:valAx>
    </c:plotArea>
    <c:plotVisOnly val="1"/>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28575">
              <a:noFill/>
            </a:ln>
          </c:spPr>
          <c:xVal>
            <c:numRef>
              <c:f>'DELIVERY ASSISTED'!$F$25:$F$53</c:f>
              <c:numCache>
                <c:formatCode>General</c:formatCode>
                <c:ptCount val="29"/>
                <c:pt idx="0">
                  <c:v>1.7241379310344827</c:v>
                </c:pt>
                <c:pt idx="1">
                  <c:v>5.1724137931034484</c:v>
                </c:pt>
                <c:pt idx="2">
                  <c:v>8.6206896551724128</c:v>
                </c:pt>
                <c:pt idx="3">
                  <c:v>12.068965517241379</c:v>
                </c:pt>
                <c:pt idx="4">
                  <c:v>15.517241379310343</c:v>
                </c:pt>
                <c:pt idx="5">
                  <c:v>18.96551724137931</c:v>
                </c:pt>
                <c:pt idx="6">
                  <c:v>22.413793103448278</c:v>
                </c:pt>
                <c:pt idx="7">
                  <c:v>25.862068965517242</c:v>
                </c:pt>
                <c:pt idx="8">
                  <c:v>29.310344827586206</c:v>
                </c:pt>
                <c:pt idx="9">
                  <c:v>32.758620689655167</c:v>
                </c:pt>
                <c:pt idx="10">
                  <c:v>36.206896551724135</c:v>
                </c:pt>
                <c:pt idx="11">
                  <c:v>39.655172413793103</c:v>
                </c:pt>
                <c:pt idx="12">
                  <c:v>43.103448275862071</c:v>
                </c:pt>
                <c:pt idx="13">
                  <c:v>46.551724137931032</c:v>
                </c:pt>
                <c:pt idx="14">
                  <c:v>50</c:v>
                </c:pt>
                <c:pt idx="15">
                  <c:v>53.448275862068961</c:v>
                </c:pt>
                <c:pt idx="16">
                  <c:v>56.896551724137929</c:v>
                </c:pt>
                <c:pt idx="17">
                  <c:v>60.344827586206897</c:v>
                </c:pt>
                <c:pt idx="18">
                  <c:v>63.793103448275858</c:v>
                </c:pt>
                <c:pt idx="19">
                  <c:v>67.241379310344811</c:v>
                </c:pt>
                <c:pt idx="20">
                  <c:v>70.689655172413779</c:v>
                </c:pt>
                <c:pt idx="21">
                  <c:v>74.137931034482747</c:v>
                </c:pt>
                <c:pt idx="22">
                  <c:v>77.586206896551715</c:v>
                </c:pt>
                <c:pt idx="23">
                  <c:v>81.034482758620683</c:v>
                </c:pt>
                <c:pt idx="24">
                  <c:v>84.482758620689651</c:v>
                </c:pt>
                <c:pt idx="25">
                  <c:v>87.931034482758605</c:v>
                </c:pt>
                <c:pt idx="26">
                  <c:v>91.379310344827573</c:v>
                </c:pt>
                <c:pt idx="27">
                  <c:v>94.827586206896541</c:v>
                </c:pt>
                <c:pt idx="28">
                  <c:v>98.275862068965509</c:v>
                </c:pt>
              </c:numCache>
            </c:numRef>
          </c:xVal>
          <c:yVal>
            <c:numRef>
              <c:f>'DELIVERY ASSISTED'!$G$25:$G$53</c:f>
              <c:numCache>
                <c:formatCode>General</c:formatCode>
                <c:ptCount val="29"/>
                <c:pt idx="0">
                  <c:v>6</c:v>
                </c:pt>
                <c:pt idx="1">
                  <c:v>13</c:v>
                </c:pt>
                <c:pt idx="2">
                  <c:v>21</c:v>
                </c:pt>
                <c:pt idx="3">
                  <c:v>22</c:v>
                </c:pt>
                <c:pt idx="4">
                  <c:v>23</c:v>
                </c:pt>
                <c:pt idx="5">
                  <c:v>24</c:v>
                </c:pt>
                <c:pt idx="6">
                  <c:v>27</c:v>
                </c:pt>
                <c:pt idx="7">
                  <c:v>27</c:v>
                </c:pt>
                <c:pt idx="8">
                  <c:v>28</c:v>
                </c:pt>
                <c:pt idx="9">
                  <c:v>28</c:v>
                </c:pt>
                <c:pt idx="10">
                  <c:v>29</c:v>
                </c:pt>
                <c:pt idx="11">
                  <c:v>29</c:v>
                </c:pt>
                <c:pt idx="12">
                  <c:v>29</c:v>
                </c:pt>
                <c:pt idx="13">
                  <c:v>30</c:v>
                </c:pt>
                <c:pt idx="14">
                  <c:v>32</c:v>
                </c:pt>
                <c:pt idx="15">
                  <c:v>33</c:v>
                </c:pt>
                <c:pt idx="16">
                  <c:v>34</c:v>
                </c:pt>
                <c:pt idx="17">
                  <c:v>34</c:v>
                </c:pt>
                <c:pt idx="18">
                  <c:v>35</c:v>
                </c:pt>
                <c:pt idx="19">
                  <c:v>40</c:v>
                </c:pt>
                <c:pt idx="20">
                  <c:v>40</c:v>
                </c:pt>
                <c:pt idx="21">
                  <c:v>40</c:v>
                </c:pt>
                <c:pt idx="22">
                  <c:v>41</c:v>
                </c:pt>
                <c:pt idx="23">
                  <c:v>44</c:v>
                </c:pt>
                <c:pt idx="24">
                  <c:v>48</c:v>
                </c:pt>
                <c:pt idx="25">
                  <c:v>48</c:v>
                </c:pt>
                <c:pt idx="26">
                  <c:v>51</c:v>
                </c:pt>
                <c:pt idx="27">
                  <c:v>54</c:v>
                </c:pt>
                <c:pt idx="28">
                  <c:v>64</c:v>
                </c:pt>
              </c:numCache>
            </c:numRef>
          </c:yVal>
          <c:smooth val="0"/>
        </c:ser>
        <c:dLbls>
          <c:showLegendKey val="0"/>
          <c:showVal val="0"/>
          <c:showCatName val="0"/>
          <c:showSerName val="0"/>
          <c:showPercent val="0"/>
          <c:showBubbleSize val="0"/>
        </c:dLbls>
        <c:axId val="455378048"/>
        <c:axId val="455379968"/>
      </c:scatterChart>
      <c:valAx>
        <c:axId val="455378048"/>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455379968"/>
        <c:crosses val="autoZero"/>
        <c:crossBetween val="midCat"/>
      </c:valAx>
      <c:valAx>
        <c:axId val="455379968"/>
        <c:scaling>
          <c:orientation val="minMax"/>
        </c:scaling>
        <c:delete val="0"/>
        <c:axPos val="l"/>
        <c:title>
          <c:tx>
            <c:rich>
              <a:bodyPr/>
              <a:lstStyle/>
              <a:p>
                <a:pPr>
                  <a:defRPr/>
                </a:pPr>
                <a:r>
                  <a:rPr lang="en-US"/>
                  <a:t>Infant and Child Mortality Rates (per 1000 live births) - Infant mortality rate (IMR)</a:t>
                </a:r>
              </a:p>
            </c:rich>
          </c:tx>
          <c:overlay val="0"/>
        </c:title>
        <c:numFmt formatCode="General" sourceLinked="1"/>
        <c:majorTickMark val="out"/>
        <c:minorTickMark val="none"/>
        <c:tickLblPos val="nextTo"/>
        <c:crossAx val="455378048"/>
        <c:crosses val="autoZero"/>
        <c:crossBetween val="midCat"/>
      </c:valAx>
    </c:plotArea>
    <c:plotVisOnly val="1"/>
    <c:dispBlanksAs val="gap"/>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Women's Empowerment and Gender Based Violence (age 15-49 years) - Currently married women who usually participate in household decisions (%) Line Fit  Plot</a:t>
            </a:r>
          </a:p>
        </c:rich>
      </c:tx>
      <c:overlay val="0"/>
    </c:title>
    <c:autoTitleDeleted val="0"/>
    <c:plotArea>
      <c:layout/>
      <c:scatterChart>
        <c:scatterStyle val="lineMarker"/>
        <c:varyColors val="0"/>
        <c:ser>
          <c:idx val="0"/>
          <c:order val="0"/>
          <c:tx>
            <c:v>Infant and Child Mortality Rates (per 1000 live births) - Infant mortality rate (IMR)</c:v>
          </c:tx>
          <c:spPr>
            <a:ln w="28575">
              <a:noFill/>
            </a:ln>
          </c:spPr>
          <c:xVal>
            <c:numRef>
              <c:f>'NFHS 4 DATA RELEVANT INDICATOR'!$AD$2:$AD$30</c:f>
              <c:numCache>
                <c:formatCode>General</c:formatCode>
                <c:ptCount val="29"/>
                <c:pt idx="0">
                  <c:v>79.900000000000006</c:v>
                </c:pt>
                <c:pt idx="1">
                  <c:v>87.4</c:v>
                </c:pt>
                <c:pt idx="2">
                  <c:v>75.2</c:v>
                </c:pt>
                <c:pt idx="3">
                  <c:v>90.5</c:v>
                </c:pt>
                <c:pt idx="4">
                  <c:v>85.4</c:v>
                </c:pt>
                <c:pt idx="5">
                  <c:v>76.7</c:v>
                </c:pt>
                <c:pt idx="6">
                  <c:v>86.6</c:v>
                </c:pt>
                <c:pt idx="7">
                  <c:v>80.400000000000006</c:v>
                </c:pt>
                <c:pt idx="8">
                  <c:v>92.1</c:v>
                </c:pt>
                <c:pt idx="9">
                  <c:v>82.8</c:v>
                </c:pt>
                <c:pt idx="10">
                  <c:v>89.3</c:v>
                </c:pt>
                <c:pt idx="11">
                  <c:v>81.8</c:v>
                </c:pt>
                <c:pt idx="12">
                  <c:v>90.2</c:v>
                </c:pt>
                <c:pt idx="13">
                  <c:v>81.7</c:v>
                </c:pt>
                <c:pt idx="14">
                  <c:v>84</c:v>
                </c:pt>
                <c:pt idx="15">
                  <c:v>81.099999999999994</c:v>
                </c:pt>
                <c:pt idx="16">
                  <c:v>81.7</c:v>
                </c:pt>
                <c:pt idx="17">
                  <c:v>89.9</c:v>
                </c:pt>
                <c:pt idx="18">
                  <c:v>89.1</c:v>
                </c:pt>
                <c:pt idx="19">
                  <c:v>93.8</c:v>
                </c:pt>
                <c:pt idx="20">
                  <c:v>90.8</c:v>
                </c:pt>
                <c:pt idx="21">
                  <c:v>84</c:v>
                </c:pt>
                <c:pt idx="22">
                  <c:v>96.2</c:v>
                </c:pt>
                <c:pt idx="23">
                  <c:v>91.4</c:v>
                </c:pt>
                <c:pt idx="24">
                  <c:v>96</c:v>
                </c:pt>
                <c:pt idx="25">
                  <c:v>97.4</c:v>
                </c:pt>
                <c:pt idx="26">
                  <c:v>95.3</c:v>
                </c:pt>
                <c:pt idx="27">
                  <c:v>91.7</c:v>
                </c:pt>
                <c:pt idx="28">
                  <c:v>89.8</c:v>
                </c:pt>
              </c:numCache>
            </c:numRef>
          </c:xVal>
          <c:yVal>
            <c:numRef>
              <c:f>'NFHS 4 DATA RELEVANT INDICATOR'!$I$2:$I$30</c:f>
              <c:numCache>
                <c:formatCode>General</c:formatCode>
                <c:ptCount val="29"/>
                <c:pt idx="0">
                  <c:v>35</c:v>
                </c:pt>
                <c:pt idx="1">
                  <c:v>48</c:v>
                </c:pt>
                <c:pt idx="2">
                  <c:v>48</c:v>
                </c:pt>
                <c:pt idx="3">
                  <c:v>54</c:v>
                </c:pt>
                <c:pt idx="4">
                  <c:v>34</c:v>
                </c:pt>
                <c:pt idx="5">
                  <c:v>33</c:v>
                </c:pt>
                <c:pt idx="6">
                  <c:v>44</c:v>
                </c:pt>
                <c:pt idx="7">
                  <c:v>28</c:v>
                </c:pt>
                <c:pt idx="8">
                  <c:v>6</c:v>
                </c:pt>
                <c:pt idx="9">
                  <c:v>51</c:v>
                </c:pt>
                <c:pt idx="10">
                  <c:v>24</c:v>
                </c:pt>
                <c:pt idx="11">
                  <c:v>40</c:v>
                </c:pt>
                <c:pt idx="12">
                  <c:v>29</c:v>
                </c:pt>
                <c:pt idx="13">
                  <c:v>41</c:v>
                </c:pt>
                <c:pt idx="14">
                  <c:v>21</c:v>
                </c:pt>
                <c:pt idx="15">
                  <c:v>28</c:v>
                </c:pt>
                <c:pt idx="16">
                  <c:v>64</c:v>
                </c:pt>
                <c:pt idx="17">
                  <c:v>27</c:v>
                </c:pt>
                <c:pt idx="18">
                  <c:v>23</c:v>
                </c:pt>
                <c:pt idx="19">
                  <c:v>13</c:v>
                </c:pt>
                <c:pt idx="20">
                  <c:v>34</c:v>
                </c:pt>
                <c:pt idx="21">
                  <c:v>32</c:v>
                </c:pt>
                <c:pt idx="22">
                  <c:v>22</c:v>
                </c:pt>
                <c:pt idx="23">
                  <c:v>30</c:v>
                </c:pt>
                <c:pt idx="24">
                  <c:v>40</c:v>
                </c:pt>
                <c:pt idx="25">
                  <c:v>29</c:v>
                </c:pt>
                <c:pt idx="26">
                  <c:v>29</c:v>
                </c:pt>
                <c:pt idx="27">
                  <c:v>27</c:v>
                </c:pt>
                <c:pt idx="28">
                  <c:v>40</c:v>
                </c:pt>
              </c:numCache>
            </c:numRef>
          </c:yVal>
          <c:smooth val="0"/>
        </c:ser>
        <c:ser>
          <c:idx val="1"/>
          <c:order val="1"/>
          <c:tx>
            <c:v>Predicted Infant and Child Mortality Rates (per 1000 live births) - Infant mortality rate (IMR)</c:v>
          </c:tx>
          <c:spPr>
            <a:ln w="28575">
              <a:noFill/>
            </a:ln>
          </c:spPr>
          <c:xVal>
            <c:numRef>
              <c:f>'NFHS 4 DATA RELEVANT INDICATOR'!$AD$2:$AD$30</c:f>
              <c:numCache>
                <c:formatCode>General</c:formatCode>
                <c:ptCount val="29"/>
                <c:pt idx="0">
                  <c:v>79.900000000000006</c:v>
                </c:pt>
                <c:pt idx="1">
                  <c:v>87.4</c:v>
                </c:pt>
                <c:pt idx="2">
                  <c:v>75.2</c:v>
                </c:pt>
                <c:pt idx="3">
                  <c:v>90.5</c:v>
                </c:pt>
                <c:pt idx="4">
                  <c:v>85.4</c:v>
                </c:pt>
                <c:pt idx="5">
                  <c:v>76.7</c:v>
                </c:pt>
                <c:pt idx="6">
                  <c:v>86.6</c:v>
                </c:pt>
                <c:pt idx="7">
                  <c:v>80.400000000000006</c:v>
                </c:pt>
                <c:pt idx="8">
                  <c:v>92.1</c:v>
                </c:pt>
                <c:pt idx="9">
                  <c:v>82.8</c:v>
                </c:pt>
                <c:pt idx="10">
                  <c:v>89.3</c:v>
                </c:pt>
                <c:pt idx="11">
                  <c:v>81.8</c:v>
                </c:pt>
                <c:pt idx="12">
                  <c:v>90.2</c:v>
                </c:pt>
                <c:pt idx="13">
                  <c:v>81.7</c:v>
                </c:pt>
                <c:pt idx="14">
                  <c:v>84</c:v>
                </c:pt>
                <c:pt idx="15">
                  <c:v>81.099999999999994</c:v>
                </c:pt>
                <c:pt idx="16">
                  <c:v>81.7</c:v>
                </c:pt>
                <c:pt idx="17">
                  <c:v>89.9</c:v>
                </c:pt>
                <c:pt idx="18">
                  <c:v>89.1</c:v>
                </c:pt>
                <c:pt idx="19">
                  <c:v>93.8</c:v>
                </c:pt>
                <c:pt idx="20">
                  <c:v>90.8</c:v>
                </c:pt>
                <c:pt idx="21">
                  <c:v>84</c:v>
                </c:pt>
                <c:pt idx="22">
                  <c:v>96.2</c:v>
                </c:pt>
                <c:pt idx="23">
                  <c:v>91.4</c:v>
                </c:pt>
                <c:pt idx="24">
                  <c:v>96</c:v>
                </c:pt>
                <c:pt idx="25">
                  <c:v>97.4</c:v>
                </c:pt>
                <c:pt idx="26">
                  <c:v>95.3</c:v>
                </c:pt>
                <c:pt idx="27">
                  <c:v>91.7</c:v>
                </c:pt>
                <c:pt idx="28">
                  <c:v>89.8</c:v>
                </c:pt>
              </c:numCache>
            </c:numRef>
          </c:xVal>
          <c:yVal>
            <c:numRef>
              <c:f>'HOUSEHOLD DECISIONS'!$B$25:$B$53</c:f>
              <c:numCache>
                <c:formatCode>General</c:formatCode>
                <c:ptCount val="29"/>
                <c:pt idx="0">
                  <c:v>39.572262095862058</c:v>
                </c:pt>
                <c:pt idx="1">
                  <c:v>33.519416880380874</c:v>
                </c:pt>
                <c:pt idx="2">
                  <c:v>43.365378430896925</c:v>
                </c:pt>
                <c:pt idx="3">
                  <c:v>31.017574191315333</c:v>
                </c:pt>
                <c:pt idx="4">
                  <c:v>35.133508937842521</c:v>
                </c:pt>
                <c:pt idx="5">
                  <c:v>42.15480938780069</c:v>
                </c:pt>
                <c:pt idx="6">
                  <c:v>34.165053703365544</c:v>
                </c:pt>
                <c:pt idx="7">
                  <c:v>39.168739081496639</c:v>
                </c:pt>
                <c:pt idx="8">
                  <c:v>29.726300545346021</c:v>
                </c:pt>
                <c:pt idx="9">
                  <c:v>37.231828612542671</c:v>
                </c:pt>
                <c:pt idx="10">
                  <c:v>31.986029425792324</c:v>
                </c:pt>
                <c:pt idx="11">
                  <c:v>38.038874641273495</c:v>
                </c:pt>
                <c:pt idx="12">
                  <c:v>31.25968799993457</c:v>
                </c:pt>
                <c:pt idx="13">
                  <c:v>38.119579244146578</c:v>
                </c:pt>
                <c:pt idx="14">
                  <c:v>36.26337337806568</c:v>
                </c:pt>
                <c:pt idx="15">
                  <c:v>38.603806861385081</c:v>
                </c:pt>
                <c:pt idx="16">
                  <c:v>38.119579244146578</c:v>
                </c:pt>
                <c:pt idx="17">
                  <c:v>31.501801808553822</c:v>
                </c:pt>
                <c:pt idx="18">
                  <c:v>32.147438631538492</c:v>
                </c:pt>
                <c:pt idx="19">
                  <c:v>28.354322296503611</c:v>
                </c:pt>
                <c:pt idx="20">
                  <c:v>30.775460382696082</c:v>
                </c:pt>
                <c:pt idx="21">
                  <c:v>36.26337337806568</c:v>
                </c:pt>
                <c:pt idx="22">
                  <c:v>26.417411827549643</c:v>
                </c:pt>
                <c:pt idx="23">
                  <c:v>30.291232765457593</c:v>
                </c:pt>
                <c:pt idx="24">
                  <c:v>26.57882103329581</c:v>
                </c:pt>
                <c:pt idx="25">
                  <c:v>25.448956593072651</c:v>
                </c:pt>
                <c:pt idx="26">
                  <c:v>27.143753253407382</c:v>
                </c:pt>
                <c:pt idx="27">
                  <c:v>30.049118956838342</c:v>
                </c:pt>
                <c:pt idx="28">
                  <c:v>31.582506411426905</c:v>
                </c:pt>
              </c:numCache>
            </c:numRef>
          </c:yVal>
          <c:smooth val="0"/>
        </c:ser>
        <c:dLbls>
          <c:showLegendKey val="0"/>
          <c:showVal val="0"/>
          <c:showCatName val="0"/>
          <c:showSerName val="0"/>
          <c:showPercent val="0"/>
          <c:showBubbleSize val="0"/>
        </c:dLbls>
        <c:axId val="454943104"/>
        <c:axId val="454945024"/>
      </c:scatterChart>
      <c:valAx>
        <c:axId val="454943104"/>
        <c:scaling>
          <c:orientation val="minMax"/>
        </c:scaling>
        <c:delete val="0"/>
        <c:axPos val="b"/>
        <c:title>
          <c:tx>
            <c:rich>
              <a:bodyPr/>
              <a:lstStyle/>
              <a:p>
                <a:pPr>
                  <a:defRPr/>
                </a:pPr>
                <a:r>
                  <a:rPr lang="en-US"/>
                  <a:t>Women's Empowerment and Gender Based Violence (age 15-49 years) - Currently married women who usually participate in household decisions (%)</a:t>
                </a:r>
              </a:p>
            </c:rich>
          </c:tx>
          <c:overlay val="0"/>
        </c:title>
        <c:numFmt formatCode="General" sourceLinked="1"/>
        <c:majorTickMark val="out"/>
        <c:minorTickMark val="none"/>
        <c:tickLblPos val="nextTo"/>
        <c:crossAx val="454945024"/>
        <c:crosses val="autoZero"/>
        <c:crossBetween val="midCat"/>
      </c:valAx>
      <c:valAx>
        <c:axId val="454945024"/>
        <c:scaling>
          <c:orientation val="minMax"/>
        </c:scaling>
        <c:delete val="0"/>
        <c:axPos val="l"/>
        <c:title>
          <c:tx>
            <c:rich>
              <a:bodyPr/>
              <a:lstStyle/>
              <a:p>
                <a:pPr>
                  <a:defRPr/>
                </a:pPr>
                <a:r>
                  <a:rPr lang="en-US"/>
                  <a:t>Infant and Child Mortality Rates (per 1000 live births) - Infant mortality rate (IMR)</a:t>
                </a:r>
              </a:p>
            </c:rich>
          </c:tx>
          <c:overlay val="0"/>
        </c:title>
        <c:numFmt formatCode="General" sourceLinked="1"/>
        <c:majorTickMark val="out"/>
        <c:minorTickMark val="none"/>
        <c:tickLblPos val="nextTo"/>
        <c:crossAx val="45494310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28575">
              <a:noFill/>
            </a:ln>
          </c:spPr>
          <c:xVal>
            <c:numRef>
              <c:f>'HOUSEHOLD DECISIONS'!$F$25:$F$53</c:f>
              <c:numCache>
                <c:formatCode>General</c:formatCode>
                <c:ptCount val="29"/>
                <c:pt idx="0">
                  <c:v>1.7241379310344827</c:v>
                </c:pt>
                <c:pt idx="1">
                  <c:v>5.1724137931034484</c:v>
                </c:pt>
                <c:pt idx="2">
                  <c:v>8.6206896551724128</c:v>
                </c:pt>
                <c:pt idx="3">
                  <c:v>12.068965517241379</c:v>
                </c:pt>
                <c:pt idx="4">
                  <c:v>15.517241379310343</c:v>
                </c:pt>
                <c:pt idx="5">
                  <c:v>18.96551724137931</c:v>
                </c:pt>
                <c:pt idx="6">
                  <c:v>22.413793103448278</c:v>
                </c:pt>
                <c:pt idx="7">
                  <c:v>25.862068965517242</c:v>
                </c:pt>
                <c:pt idx="8">
                  <c:v>29.310344827586206</c:v>
                </c:pt>
                <c:pt idx="9">
                  <c:v>32.758620689655167</c:v>
                </c:pt>
                <c:pt idx="10">
                  <c:v>36.206896551724135</c:v>
                </c:pt>
                <c:pt idx="11">
                  <c:v>39.655172413793103</c:v>
                </c:pt>
                <c:pt idx="12">
                  <c:v>43.103448275862071</c:v>
                </c:pt>
                <c:pt idx="13">
                  <c:v>46.551724137931032</c:v>
                </c:pt>
                <c:pt idx="14">
                  <c:v>50</c:v>
                </c:pt>
                <c:pt idx="15">
                  <c:v>53.448275862068961</c:v>
                </c:pt>
                <c:pt idx="16">
                  <c:v>56.896551724137929</c:v>
                </c:pt>
                <c:pt idx="17">
                  <c:v>60.344827586206897</c:v>
                </c:pt>
                <c:pt idx="18">
                  <c:v>63.793103448275858</c:v>
                </c:pt>
                <c:pt idx="19">
                  <c:v>67.241379310344811</c:v>
                </c:pt>
                <c:pt idx="20">
                  <c:v>70.689655172413779</c:v>
                </c:pt>
                <c:pt idx="21">
                  <c:v>74.137931034482747</c:v>
                </c:pt>
                <c:pt idx="22">
                  <c:v>77.586206896551715</c:v>
                </c:pt>
                <c:pt idx="23">
                  <c:v>81.034482758620683</c:v>
                </c:pt>
                <c:pt idx="24">
                  <c:v>84.482758620689651</c:v>
                </c:pt>
                <c:pt idx="25">
                  <c:v>87.931034482758605</c:v>
                </c:pt>
                <c:pt idx="26">
                  <c:v>91.379310344827573</c:v>
                </c:pt>
                <c:pt idx="27">
                  <c:v>94.827586206896541</c:v>
                </c:pt>
                <c:pt idx="28">
                  <c:v>98.275862068965509</c:v>
                </c:pt>
              </c:numCache>
            </c:numRef>
          </c:xVal>
          <c:yVal>
            <c:numRef>
              <c:f>'HOUSEHOLD DECISIONS'!$G$25:$G$53</c:f>
              <c:numCache>
                <c:formatCode>General</c:formatCode>
                <c:ptCount val="29"/>
                <c:pt idx="0">
                  <c:v>6</c:v>
                </c:pt>
                <c:pt idx="1">
                  <c:v>13</c:v>
                </c:pt>
                <c:pt idx="2">
                  <c:v>21</c:v>
                </c:pt>
                <c:pt idx="3">
                  <c:v>22</c:v>
                </c:pt>
                <c:pt idx="4">
                  <c:v>23</c:v>
                </c:pt>
                <c:pt idx="5">
                  <c:v>24</c:v>
                </c:pt>
                <c:pt idx="6">
                  <c:v>27</c:v>
                </c:pt>
                <c:pt idx="7">
                  <c:v>27</c:v>
                </c:pt>
                <c:pt idx="8">
                  <c:v>28</c:v>
                </c:pt>
                <c:pt idx="9">
                  <c:v>28</c:v>
                </c:pt>
                <c:pt idx="10">
                  <c:v>29</c:v>
                </c:pt>
                <c:pt idx="11">
                  <c:v>29</c:v>
                </c:pt>
                <c:pt idx="12">
                  <c:v>29</c:v>
                </c:pt>
                <c:pt idx="13">
                  <c:v>30</c:v>
                </c:pt>
                <c:pt idx="14">
                  <c:v>32</c:v>
                </c:pt>
                <c:pt idx="15">
                  <c:v>33</c:v>
                </c:pt>
                <c:pt idx="16">
                  <c:v>34</c:v>
                </c:pt>
                <c:pt idx="17">
                  <c:v>34</c:v>
                </c:pt>
                <c:pt idx="18">
                  <c:v>35</c:v>
                </c:pt>
                <c:pt idx="19">
                  <c:v>40</c:v>
                </c:pt>
                <c:pt idx="20">
                  <c:v>40</c:v>
                </c:pt>
                <c:pt idx="21">
                  <c:v>40</c:v>
                </c:pt>
                <c:pt idx="22">
                  <c:v>41</c:v>
                </c:pt>
                <c:pt idx="23">
                  <c:v>44</c:v>
                </c:pt>
                <c:pt idx="24">
                  <c:v>48</c:v>
                </c:pt>
                <c:pt idx="25">
                  <c:v>48</c:v>
                </c:pt>
                <c:pt idx="26">
                  <c:v>51</c:v>
                </c:pt>
                <c:pt idx="27">
                  <c:v>54</c:v>
                </c:pt>
                <c:pt idx="28">
                  <c:v>64</c:v>
                </c:pt>
              </c:numCache>
            </c:numRef>
          </c:yVal>
          <c:smooth val="0"/>
        </c:ser>
        <c:dLbls>
          <c:showLegendKey val="0"/>
          <c:showVal val="0"/>
          <c:showCatName val="0"/>
          <c:showSerName val="0"/>
          <c:showPercent val="0"/>
          <c:showBubbleSize val="0"/>
        </c:dLbls>
        <c:axId val="454958080"/>
        <c:axId val="454997120"/>
      </c:scatterChart>
      <c:valAx>
        <c:axId val="454958080"/>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454997120"/>
        <c:crosses val="autoZero"/>
        <c:crossBetween val="midCat"/>
      </c:valAx>
      <c:valAx>
        <c:axId val="454997120"/>
        <c:scaling>
          <c:orientation val="minMax"/>
        </c:scaling>
        <c:delete val="0"/>
        <c:axPos val="l"/>
        <c:title>
          <c:tx>
            <c:rich>
              <a:bodyPr/>
              <a:lstStyle/>
              <a:p>
                <a:pPr>
                  <a:defRPr/>
                </a:pPr>
                <a:r>
                  <a:rPr lang="en-US"/>
                  <a:t>Infant and Child Mortality Rates (per 1000 live births) - Infant mortality rate (IMR)</a:t>
                </a:r>
              </a:p>
            </c:rich>
          </c:tx>
          <c:overlay val="0"/>
        </c:title>
        <c:numFmt formatCode="General" sourceLinked="1"/>
        <c:majorTickMark val="out"/>
        <c:minorTickMark val="none"/>
        <c:tickLblPos val="nextTo"/>
        <c:crossAx val="454958080"/>
        <c:crosses val="autoZero"/>
        <c:crossBetween val="midCat"/>
      </c:valAx>
    </c:plotArea>
    <c:plotVisOnly val="1"/>
    <c:dispBlanksAs val="gap"/>
    <c:showDLblsOverMax val="0"/>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Women's Empowerment and Gender Based Violence (age 15-49 years) - Women having a bank or savings account that they themselves use (%) Line Fit  Plot</a:t>
            </a:r>
          </a:p>
        </c:rich>
      </c:tx>
      <c:overlay val="0"/>
    </c:title>
    <c:autoTitleDeleted val="0"/>
    <c:plotArea>
      <c:layout/>
      <c:scatterChart>
        <c:scatterStyle val="lineMarker"/>
        <c:varyColors val="0"/>
        <c:ser>
          <c:idx val="0"/>
          <c:order val="0"/>
          <c:tx>
            <c:v>Infant and Child Mortality Rates (per 1000 live births) - Infant mortality rate (IMR)</c:v>
          </c:tx>
          <c:spPr>
            <a:ln w="28575">
              <a:noFill/>
            </a:ln>
          </c:spPr>
          <c:xVal>
            <c:numRef>
              <c:f>'NFHS 4 DATA RELEVANT INDICATOR'!$AG$2:$AG$30</c:f>
              <c:numCache>
                <c:formatCode>General</c:formatCode>
                <c:ptCount val="29"/>
                <c:pt idx="0">
                  <c:v>66.3</c:v>
                </c:pt>
                <c:pt idx="1">
                  <c:v>45.4</c:v>
                </c:pt>
                <c:pt idx="2">
                  <c:v>26.4</c:v>
                </c:pt>
                <c:pt idx="3">
                  <c:v>51.3</c:v>
                </c:pt>
                <c:pt idx="4">
                  <c:v>48.6</c:v>
                </c:pt>
                <c:pt idx="5">
                  <c:v>45.6</c:v>
                </c:pt>
                <c:pt idx="6">
                  <c:v>45.1</c:v>
                </c:pt>
                <c:pt idx="7">
                  <c:v>59.4</c:v>
                </c:pt>
                <c:pt idx="8">
                  <c:v>70.599999999999994</c:v>
                </c:pt>
                <c:pt idx="9">
                  <c:v>37.299999999999997</c:v>
                </c:pt>
                <c:pt idx="10">
                  <c:v>45.3</c:v>
                </c:pt>
                <c:pt idx="11">
                  <c:v>56.2</c:v>
                </c:pt>
                <c:pt idx="12">
                  <c:v>58.8</c:v>
                </c:pt>
                <c:pt idx="13">
                  <c:v>58.2</c:v>
                </c:pt>
                <c:pt idx="14">
                  <c:v>77</c:v>
                </c:pt>
                <c:pt idx="15">
                  <c:v>59.7</c:v>
                </c:pt>
                <c:pt idx="16">
                  <c:v>54.6</c:v>
                </c:pt>
                <c:pt idx="17">
                  <c:v>43.5</c:v>
                </c:pt>
                <c:pt idx="18">
                  <c:v>56.6</c:v>
                </c:pt>
                <c:pt idx="19">
                  <c:v>82.8</c:v>
                </c:pt>
                <c:pt idx="20">
                  <c:v>68.8</c:v>
                </c:pt>
                <c:pt idx="21">
                  <c:v>60.3</c:v>
                </c:pt>
                <c:pt idx="22">
                  <c:v>34.799999999999997</c:v>
                </c:pt>
                <c:pt idx="23">
                  <c:v>54.4</c:v>
                </c:pt>
                <c:pt idx="24">
                  <c:v>57.4</c:v>
                </c:pt>
                <c:pt idx="25">
                  <c:v>38.9</c:v>
                </c:pt>
                <c:pt idx="26">
                  <c:v>63.5</c:v>
                </c:pt>
                <c:pt idx="27">
                  <c:v>59.2</c:v>
                </c:pt>
                <c:pt idx="28">
                  <c:v>58.5</c:v>
                </c:pt>
              </c:numCache>
            </c:numRef>
          </c:xVal>
          <c:yVal>
            <c:numRef>
              <c:f>'NFHS 4 DATA RELEVANT INDICATOR'!$I$2:$I$30</c:f>
              <c:numCache>
                <c:formatCode>General</c:formatCode>
                <c:ptCount val="29"/>
                <c:pt idx="0">
                  <c:v>35</c:v>
                </c:pt>
                <c:pt idx="1">
                  <c:v>48</c:v>
                </c:pt>
                <c:pt idx="2">
                  <c:v>48</c:v>
                </c:pt>
                <c:pt idx="3">
                  <c:v>54</c:v>
                </c:pt>
                <c:pt idx="4">
                  <c:v>34</c:v>
                </c:pt>
                <c:pt idx="5">
                  <c:v>33</c:v>
                </c:pt>
                <c:pt idx="6">
                  <c:v>44</c:v>
                </c:pt>
                <c:pt idx="7">
                  <c:v>28</c:v>
                </c:pt>
                <c:pt idx="8">
                  <c:v>6</c:v>
                </c:pt>
                <c:pt idx="9">
                  <c:v>51</c:v>
                </c:pt>
                <c:pt idx="10">
                  <c:v>24</c:v>
                </c:pt>
                <c:pt idx="11">
                  <c:v>40</c:v>
                </c:pt>
                <c:pt idx="12">
                  <c:v>29</c:v>
                </c:pt>
                <c:pt idx="13">
                  <c:v>41</c:v>
                </c:pt>
                <c:pt idx="14">
                  <c:v>21</c:v>
                </c:pt>
                <c:pt idx="15">
                  <c:v>28</c:v>
                </c:pt>
                <c:pt idx="16">
                  <c:v>64</c:v>
                </c:pt>
                <c:pt idx="17">
                  <c:v>27</c:v>
                </c:pt>
                <c:pt idx="18">
                  <c:v>23</c:v>
                </c:pt>
                <c:pt idx="19">
                  <c:v>13</c:v>
                </c:pt>
                <c:pt idx="20">
                  <c:v>34</c:v>
                </c:pt>
                <c:pt idx="21">
                  <c:v>32</c:v>
                </c:pt>
                <c:pt idx="22">
                  <c:v>22</c:v>
                </c:pt>
                <c:pt idx="23">
                  <c:v>30</c:v>
                </c:pt>
                <c:pt idx="24">
                  <c:v>40</c:v>
                </c:pt>
                <c:pt idx="25">
                  <c:v>29</c:v>
                </c:pt>
                <c:pt idx="26">
                  <c:v>29</c:v>
                </c:pt>
                <c:pt idx="27">
                  <c:v>27</c:v>
                </c:pt>
                <c:pt idx="28">
                  <c:v>40</c:v>
                </c:pt>
              </c:numCache>
            </c:numRef>
          </c:yVal>
          <c:smooth val="0"/>
        </c:ser>
        <c:ser>
          <c:idx val="1"/>
          <c:order val="1"/>
          <c:tx>
            <c:v>Predicted Infant and Child Mortality Rates (per 1000 live births) - Infant mortality rate (IMR)</c:v>
          </c:tx>
          <c:spPr>
            <a:ln w="28575">
              <a:noFill/>
            </a:ln>
          </c:spPr>
          <c:xVal>
            <c:numRef>
              <c:f>'NFHS 4 DATA RELEVANT INDICATOR'!$AG$2:$AG$30</c:f>
              <c:numCache>
                <c:formatCode>General</c:formatCode>
                <c:ptCount val="29"/>
                <c:pt idx="0">
                  <c:v>66.3</c:v>
                </c:pt>
                <c:pt idx="1">
                  <c:v>45.4</c:v>
                </c:pt>
                <c:pt idx="2">
                  <c:v>26.4</c:v>
                </c:pt>
                <c:pt idx="3">
                  <c:v>51.3</c:v>
                </c:pt>
                <c:pt idx="4">
                  <c:v>48.6</c:v>
                </c:pt>
                <c:pt idx="5">
                  <c:v>45.6</c:v>
                </c:pt>
                <c:pt idx="6">
                  <c:v>45.1</c:v>
                </c:pt>
                <c:pt idx="7">
                  <c:v>59.4</c:v>
                </c:pt>
                <c:pt idx="8">
                  <c:v>70.599999999999994</c:v>
                </c:pt>
                <c:pt idx="9">
                  <c:v>37.299999999999997</c:v>
                </c:pt>
                <c:pt idx="10">
                  <c:v>45.3</c:v>
                </c:pt>
                <c:pt idx="11">
                  <c:v>56.2</c:v>
                </c:pt>
                <c:pt idx="12">
                  <c:v>58.8</c:v>
                </c:pt>
                <c:pt idx="13">
                  <c:v>58.2</c:v>
                </c:pt>
                <c:pt idx="14">
                  <c:v>77</c:v>
                </c:pt>
                <c:pt idx="15">
                  <c:v>59.7</c:v>
                </c:pt>
                <c:pt idx="16">
                  <c:v>54.6</c:v>
                </c:pt>
                <c:pt idx="17">
                  <c:v>43.5</c:v>
                </c:pt>
                <c:pt idx="18">
                  <c:v>56.6</c:v>
                </c:pt>
                <c:pt idx="19">
                  <c:v>82.8</c:v>
                </c:pt>
                <c:pt idx="20">
                  <c:v>68.8</c:v>
                </c:pt>
                <c:pt idx="21">
                  <c:v>60.3</c:v>
                </c:pt>
                <c:pt idx="22">
                  <c:v>34.799999999999997</c:v>
                </c:pt>
                <c:pt idx="23">
                  <c:v>54.4</c:v>
                </c:pt>
                <c:pt idx="24">
                  <c:v>57.4</c:v>
                </c:pt>
                <c:pt idx="25">
                  <c:v>38.9</c:v>
                </c:pt>
                <c:pt idx="26">
                  <c:v>63.5</c:v>
                </c:pt>
                <c:pt idx="27">
                  <c:v>59.2</c:v>
                </c:pt>
                <c:pt idx="28">
                  <c:v>58.5</c:v>
                </c:pt>
              </c:numCache>
            </c:numRef>
          </c:xVal>
          <c:yVal>
            <c:numRef>
              <c:f>'BANK ACC'!$B$25:$B$53</c:f>
              <c:numCache>
                <c:formatCode>General</c:formatCode>
                <c:ptCount val="29"/>
                <c:pt idx="0">
                  <c:v>28.481521925886753</c:v>
                </c:pt>
                <c:pt idx="1">
                  <c:v>37.629805665449268</c:v>
                </c:pt>
                <c:pt idx="2">
                  <c:v>45.946427246869732</c:v>
                </c:pt>
                <c:pt idx="3">
                  <c:v>35.047275805955536</c:v>
                </c:pt>
                <c:pt idx="4">
                  <c:v>36.229111504367921</c:v>
                </c:pt>
                <c:pt idx="5">
                  <c:v>37.542262280381678</c:v>
                </c:pt>
                <c:pt idx="6">
                  <c:v>37.76112074305064</c:v>
                </c:pt>
                <c:pt idx="7">
                  <c:v>31.501768710718395</c:v>
                </c:pt>
                <c:pt idx="8">
                  <c:v>26.599339146933701</c:v>
                </c:pt>
                <c:pt idx="9">
                  <c:v>41.17531276068641</c:v>
                </c:pt>
                <c:pt idx="10">
                  <c:v>37.673577357983056</c:v>
                </c:pt>
                <c:pt idx="11">
                  <c:v>32.902462871799735</c:v>
                </c:pt>
                <c:pt idx="12">
                  <c:v>31.764398865921144</c:v>
                </c:pt>
                <c:pt idx="13">
                  <c:v>32.027029021123894</c:v>
                </c:pt>
                <c:pt idx="14">
                  <c:v>23.797950824771014</c:v>
                </c:pt>
                <c:pt idx="15">
                  <c:v>31.370453633117016</c:v>
                </c:pt>
                <c:pt idx="16">
                  <c:v>33.602809952340408</c:v>
                </c:pt>
                <c:pt idx="17">
                  <c:v>38.461467823591306</c:v>
                </c:pt>
                <c:pt idx="18">
                  <c:v>32.727376101664568</c:v>
                </c:pt>
                <c:pt idx="19">
                  <c:v>21.259192657811084</c:v>
                </c:pt>
                <c:pt idx="20">
                  <c:v>27.387229612541955</c:v>
                </c:pt>
                <c:pt idx="21">
                  <c:v>31.107823477914266</c:v>
                </c:pt>
                <c:pt idx="22">
                  <c:v>42.269605074031205</c:v>
                </c:pt>
                <c:pt idx="23">
                  <c:v>33.690353337407991</c:v>
                </c:pt>
                <c:pt idx="24">
                  <c:v>32.377202561394228</c:v>
                </c:pt>
                <c:pt idx="25">
                  <c:v>40.474965680145743</c:v>
                </c:pt>
                <c:pt idx="26">
                  <c:v>29.707129316832923</c:v>
                </c:pt>
                <c:pt idx="27">
                  <c:v>31.589312095785974</c:v>
                </c:pt>
                <c:pt idx="28">
                  <c:v>31.895713943522519</c:v>
                </c:pt>
              </c:numCache>
            </c:numRef>
          </c:yVal>
          <c:smooth val="0"/>
        </c:ser>
        <c:dLbls>
          <c:showLegendKey val="0"/>
          <c:showVal val="0"/>
          <c:showCatName val="0"/>
          <c:showSerName val="0"/>
          <c:showPercent val="0"/>
          <c:showBubbleSize val="0"/>
        </c:dLbls>
        <c:axId val="455522560"/>
        <c:axId val="455532928"/>
      </c:scatterChart>
      <c:valAx>
        <c:axId val="455522560"/>
        <c:scaling>
          <c:orientation val="minMax"/>
        </c:scaling>
        <c:delete val="0"/>
        <c:axPos val="b"/>
        <c:title>
          <c:tx>
            <c:rich>
              <a:bodyPr/>
              <a:lstStyle/>
              <a:p>
                <a:pPr>
                  <a:defRPr/>
                </a:pPr>
                <a:r>
                  <a:rPr lang="en-US"/>
                  <a:t>Women's Empowerment and Gender Based Violence (age 15-49 years) - Women having a bank or savings account that they themselves use (%)</a:t>
                </a:r>
              </a:p>
            </c:rich>
          </c:tx>
          <c:overlay val="0"/>
        </c:title>
        <c:numFmt formatCode="General" sourceLinked="1"/>
        <c:majorTickMark val="out"/>
        <c:minorTickMark val="none"/>
        <c:tickLblPos val="nextTo"/>
        <c:crossAx val="455532928"/>
        <c:crosses val="autoZero"/>
        <c:crossBetween val="midCat"/>
      </c:valAx>
      <c:valAx>
        <c:axId val="455532928"/>
        <c:scaling>
          <c:orientation val="minMax"/>
        </c:scaling>
        <c:delete val="0"/>
        <c:axPos val="l"/>
        <c:title>
          <c:tx>
            <c:rich>
              <a:bodyPr/>
              <a:lstStyle/>
              <a:p>
                <a:pPr>
                  <a:defRPr/>
                </a:pPr>
                <a:r>
                  <a:rPr lang="en-US"/>
                  <a:t>Infant and Child Mortality Rates (per 1000 live births) - Infant mortality rate (IMR)</a:t>
                </a:r>
              </a:p>
            </c:rich>
          </c:tx>
          <c:overlay val="0"/>
        </c:title>
        <c:numFmt formatCode="General" sourceLinked="1"/>
        <c:majorTickMark val="out"/>
        <c:minorTickMark val="none"/>
        <c:tickLblPos val="nextTo"/>
        <c:crossAx val="45552256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28575">
              <a:noFill/>
            </a:ln>
          </c:spPr>
          <c:xVal>
            <c:numRef>
              <c:f>'BANK ACC'!$F$25:$F$53</c:f>
              <c:numCache>
                <c:formatCode>General</c:formatCode>
                <c:ptCount val="29"/>
                <c:pt idx="0">
                  <c:v>1.7241379310344827</c:v>
                </c:pt>
                <c:pt idx="1">
                  <c:v>5.1724137931034484</c:v>
                </c:pt>
                <c:pt idx="2">
                  <c:v>8.6206896551724128</c:v>
                </c:pt>
                <c:pt idx="3">
                  <c:v>12.068965517241379</c:v>
                </c:pt>
                <c:pt idx="4">
                  <c:v>15.517241379310343</c:v>
                </c:pt>
                <c:pt idx="5">
                  <c:v>18.96551724137931</c:v>
                </c:pt>
                <c:pt idx="6">
                  <c:v>22.413793103448278</c:v>
                </c:pt>
                <c:pt idx="7">
                  <c:v>25.862068965517242</c:v>
                </c:pt>
                <c:pt idx="8">
                  <c:v>29.310344827586206</c:v>
                </c:pt>
                <c:pt idx="9">
                  <c:v>32.758620689655167</c:v>
                </c:pt>
                <c:pt idx="10">
                  <c:v>36.206896551724135</c:v>
                </c:pt>
                <c:pt idx="11">
                  <c:v>39.655172413793103</c:v>
                </c:pt>
                <c:pt idx="12">
                  <c:v>43.103448275862071</c:v>
                </c:pt>
                <c:pt idx="13">
                  <c:v>46.551724137931032</c:v>
                </c:pt>
                <c:pt idx="14">
                  <c:v>50</c:v>
                </c:pt>
                <c:pt idx="15">
                  <c:v>53.448275862068961</c:v>
                </c:pt>
                <c:pt idx="16">
                  <c:v>56.896551724137929</c:v>
                </c:pt>
                <c:pt idx="17">
                  <c:v>60.344827586206897</c:v>
                </c:pt>
                <c:pt idx="18">
                  <c:v>63.793103448275858</c:v>
                </c:pt>
                <c:pt idx="19">
                  <c:v>67.241379310344811</c:v>
                </c:pt>
                <c:pt idx="20">
                  <c:v>70.689655172413779</c:v>
                </c:pt>
                <c:pt idx="21">
                  <c:v>74.137931034482747</c:v>
                </c:pt>
                <c:pt idx="22">
                  <c:v>77.586206896551715</c:v>
                </c:pt>
                <c:pt idx="23">
                  <c:v>81.034482758620683</c:v>
                </c:pt>
                <c:pt idx="24">
                  <c:v>84.482758620689651</c:v>
                </c:pt>
                <c:pt idx="25">
                  <c:v>87.931034482758605</c:v>
                </c:pt>
                <c:pt idx="26">
                  <c:v>91.379310344827573</c:v>
                </c:pt>
                <c:pt idx="27">
                  <c:v>94.827586206896541</c:v>
                </c:pt>
                <c:pt idx="28">
                  <c:v>98.275862068965509</c:v>
                </c:pt>
              </c:numCache>
            </c:numRef>
          </c:xVal>
          <c:yVal>
            <c:numRef>
              <c:f>'BANK ACC'!$G$25:$G$53</c:f>
              <c:numCache>
                <c:formatCode>General</c:formatCode>
                <c:ptCount val="29"/>
                <c:pt idx="0">
                  <c:v>6</c:v>
                </c:pt>
                <c:pt idx="1">
                  <c:v>13</c:v>
                </c:pt>
                <c:pt idx="2">
                  <c:v>21</c:v>
                </c:pt>
                <c:pt idx="3">
                  <c:v>22</c:v>
                </c:pt>
                <c:pt idx="4">
                  <c:v>23</c:v>
                </c:pt>
                <c:pt idx="5">
                  <c:v>24</c:v>
                </c:pt>
                <c:pt idx="6">
                  <c:v>27</c:v>
                </c:pt>
                <c:pt idx="7">
                  <c:v>27</c:v>
                </c:pt>
                <c:pt idx="8">
                  <c:v>28</c:v>
                </c:pt>
                <c:pt idx="9">
                  <c:v>28</c:v>
                </c:pt>
                <c:pt idx="10">
                  <c:v>29</c:v>
                </c:pt>
                <c:pt idx="11">
                  <c:v>29</c:v>
                </c:pt>
                <c:pt idx="12">
                  <c:v>29</c:v>
                </c:pt>
                <c:pt idx="13">
                  <c:v>30</c:v>
                </c:pt>
                <c:pt idx="14">
                  <c:v>32</c:v>
                </c:pt>
                <c:pt idx="15">
                  <c:v>33</c:v>
                </c:pt>
                <c:pt idx="16">
                  <c:v>34</c:v>
                </c:pt>
                <c:pt idx="17">
                  <c:v>34</c:v>
                </c:pt>
                <c:pt idx="18">
                  <c:v>35</c:v>
                </c:pt>
                <c:pt idx="19">
                  <c:v>40</c:v>
                </c:pt>
                <c:pt idx="20">
                  <c:v>40</c:v>
                </c:pt>
                <c:pt idx="21">
                  <c:v>40</c:v>
                </c:pt>
                <c:pt idx="22">
                  <c:v>41</c:v>
                </c:pt>
                <c:pt idx="23">
                  <c:v>44</c:v>
                </c:pt>
                <c:pt idx="24">
                  <c:v>48</c:v>
                </c:pt>
                <c:pt idx="25">
                  <c:v>48</c:v>
                </c:pt>
                <c:pt idx="26">
                  <c:v>51</c:v>
                </c:pt>
                <c:pt idx="27">
                  <c:v>54</c:v>
                </c:pt>
                <c:pt idx="28">
                  <c:v>64</c:v>
                </c:pt>
              </c:numCache>
            </c:numRef>
          </c:yVal>
          <c:smooth val="0"/>
        </c:ser>
        <c:dLbls>
          <c:showLegendKey val="0"/>
          <c:showVal val="0"/>
          <c:showCatName val="0"/>
          <c:showSerName val="0"/>
          <c:showPercent val="0"/>
          <c:showBubbleSize val="0"/>
        </c:dLbls>
        <c:axId val="455807744"/>
        <c:axId val="455809664"/>
      </c:scatterChart>
      <c:valAx>
        <c:axId val="455807744"/>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455809664"/>
        <c:crosses val="autoZero"/>
        <c:crossBetween val="midCat"/>
      </c:valAx>
      <c:valAx>
        <c:axId val="455809664"/>
        <c:scaling>
          <c:orientation val="minMax"/>
        </c:scaling>
        <c:delete val="0"/>
        <c:axPos val="l"/>
        <c:title>
          <c:tx>
            <c:rich>
              <a:bodyPr/>
              <a:lstStyle/>
              <a:p>
                <a:pPr>
                  <a:defRPr/>
                </a:pPr>
                <a:r>
                  <a:rPr lang="en-US"/>
                  <a:t>Infant and Child Mortality Rates (per 1000 live births) - Infant mortality rate (IMR)</a:t>
                </a:r>
              </a:p>
            </c:rich>
          </c:tx>
          <c:overlay val="0"/>
        </c:title>
        <c:numFmt formatCode="General" sourceLinked="1"/>
        <c:majorTickMark val="out"/>
        <c:minorTickMark val="none"/>
        <c:tickLblPos val="nextTo"/>
        <c:crossAx val="455807744"/>
        <c:crosses val="autoZero"/>
        <c:crossBetween val="midCat"/>
      </c:valAx>
    </c:plotArea>
    <c:plotVisOnly val="1"/>
    <c:dispBlanksAs val="gap"/>
    <c:showDLblsOverMax val="0"/>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Women's Empowerment and Gender Based Violence (age 15-49 years) - Ever-married women who have ever experienced spousal violence (%) Line Fit  Plot</a:t>
            </a:r>
          </a:p>
        </c:rich>
      </c:tx>
      <c:overlay val="0"/>
    </c:title>
    <c:autoTitleDeleted val="0"/>
    <c:plotArea>
      <c:layout/>
      <c:scatterChart>
        <c:scatterStyle val="lineMarker"/>
        <c:varyColors val="0"/>
        <c:ser>
          <c:idx val="0"/>
          <c:order val="0"/>
          <c:tx>
            <c:v>Infant and Child Mortality Rates (per 1000 live births) - Infant mortality rate (IMR)</c:v>
          </c:tx>
          <c:spPr>
            <a:ln w="28575">
              <a:noFill/>
            </a:ln>
          </c:spPr>
          <c:xVal>
            <c:numRef>
              <c:f>'NFHS 4 DATA RELEVANT INDICATOR'!$AE$2:$AE$30</c:f>
              <c:numCache>
                <c:formatCode>General</c:formatCode>
                <c:ptCount val="29"/>
                <c:pt idx="0">
                  <c:v>43.2</c:v>
                </c:pt>
                <c:pt idx="1">
                  <c:v>24.5</c:v>
                </c:pt>
                <c:pt idx="2">
                  <c:v>43.2</c:v>
                </c:pt>
                <c:pt idx="3">
                  <c:v>36.700000000000003</c:v>
                </c:pt>
                <c:pt idx="4">
                  <c:v>20.100000000000001</c:v>
                </c:pt>
                <c:pt idx="5">
                  <c:v>32</c:v>
                </c:pt>
                <c:pt idx="6">
                  <c:v>34</c:v>
                </c:pt>
                <c:pt idx="7">
                  <c:v>20.5</c:v>
                </c:pt>
                <c:pt idx="8">
                  <c:v>14.3</c:v>
                </c:pt>
                <c:pt idx="9">
                  <c:v>33</c:v>
                </c:pt>
                <c:pt idx="10">
                  <c:v>21.4</c:v>
                </c:pt>
                <c:pt idx="11">
                  <c:v>35.200000000000003</c:v>
                </c:pt>
                <c:pt idx="12">
                  <c:v>20.5</c:v>
                </c:pt>
                <c:pt idx="13">
                  <c:v>25.1</c:v>
                </c:pt>
                <c:pt idx="14">
                  <c:v>40.6</c:v>
                </c:pt>
                <c:pt idx="15">
                  <c:v>43</c:v>
                </c:pt>
                <c:pt idx="16">
                  <c:v>36.700000000000003</c:v>
                </c:pt>
                <c:pt idx="17">
                  <c:v>32.799999999999997</c:v>
                </c:pt>
                <c:pt idx="18">
                  <c:v>30.6</c:v>
                </c:pt>
                <c:pt idx="19">
                  <c:v>12.9</c:v>
                </c:pt>
                <c:pt idx="20">
                  <c:v>5.9</c:v>
                </c:pt>
                <c:pt idx="21">
                  <c:v>9.4</c:v>
                </c:pt>
                <c:pt idx="22">
                  <c:v>53.1</c:v>
                </c:pt>
                <c:pt idx="23">
                  <c:v>28.7</c:v>
                </c:pt>
                <c:pt idx="24">
                  <c:v>17</c:v>
                </c:pt>
                <c:pt idx="25">
                  <c:v>12.7</c:v>
                </c:pt>
                <c:pt idx="26">
                  <c:v>2.6</c:v>
                </c:pt>
                <c:pt idx="27">
                  <c:v>27.9</c:v>
                </c:pt>
                <c:pt idx="28">
                  <c:v>12.7</c:v>
                </c:pt>
              </c:numCache>
            </c:numRef>
          </c:xVal>
          <c:yVal>
            <c:numRef>
              <c:f>'NFHS 4 DATA RELEVANT INDICATOR'!$I$2:$I$30</c:f>
              <c:numCache>
                <c:formatCode>General</c:formatCode>
                <c:ptCount val="29"/>
                <c:pt idx="0">
                  <c:v>35</c:v>
                </c:pt>
                <c:pt idx="1">
                  <c:v>48</c:v>
                </c:pt>
                <c:pt idx="2">
                  <c:v>48</c:v>
                </c:pt>
                <c:pt idx="3">
                  <c:v>54</c:v>
                </c:pt>
                <c:pt idx="4">
                  <c:v>34</c:v>
                </c:pt>
                <c:pt idx="5">
                  <c:v>33</c:v>
                </c:pt>
                <c:pt idx="6">
                  <c:v>44</c:v>
                </c:pt>
                <c:pt idx="7">
                  <c:v>28</c:v>
                </c:pt>
                <c:pt idx="8">
                  <c:v>6</c:v>
                </c:pt>
                <c:pt idx="9">
                  <c:v>51</c:v>
                </c:pt>
                <c:pt idx="10">
                  <c:v>24</c:v>
                </c:pt>
                <c:pt idx="11">
                  <c:v>40</c:v>
                </c:pt>
                <c:pt idx="12">
                  <c:v>29</c:v>
                </c:pt>
                <c:pt idx="13">
                  <c:v>41</c:v>
                </c:pt>
                <c:pt idx="14">
                  <c:v>21</c:v>
                </c:pt>
                <c:pt idx="15">
                  <c:v>28</c:v>
                </c:pt>
                <c:pt idx="16">
                  <c:v>64</c:v>
                </c:pt>
                <c:pt idx="17">
                  <c:v>27</c:v>
                </c:pt>
                <c:pt idx="18">
                  <c:v>23</c:v>
                </c:pt>
                <c:pt idx="19">
                  <c:v>13</c:v>
                </c:pt>
                <c:pt idx="20">
                  <c:v>34</c:v>
                </c:pt>
                <c:pt idx="21">
                  <c:v>32</c:v>
                </c:pt>
                <c:pt idx="22">
                  <c:v>22</c:v>
                </c:pt>
                <c:pt idx="23">
                  <c:v>30</c:v>
                </c:pt>
                <c:pt idx="24">
                  <c:v>40</c:v>
                </c:pt>
                <c:pt idx="25">
                  <c:v>29</c:v>
                </c:pt>
                <c:pt idx="26">
                  <c:v>29</c:v>
                </c:pt>
                <c:pt idx="27">
                  <c:v>27</c:v>
                </c:pt>
                <c:pt idx="28">
                  <c:v>40</c:v>
                </c:pt>
              </c:numCache>
            </c:numRef>
          </c:yVal>
          <c:smooth val="0"/>
        </c:ser>
        <c:ser>
          <c:idx val="1"/>
          <c:order val="1"/>
          <c:tx>
            <c:v>Predicted Infant and Child Mortality Rates (per 1000 live births) - Infant mortality rate (IMR)</c:v>
          </c:tx>
          <c:spPr>
            <a:ln w="28575">
              <a:noFill/>
            </a:ln>
          </c:spPr>
          <c:xVal>
            <c:numRef>
              <c:f>'NFHS 4 DATA RELEVANT INDICATOR'!$AE$2:$AE$30</c:f>
              <c:numCache>
                <c:formatCode>General</c:formatCode>
                <c:ptCount val="29"/>
                <c:pt idx="0">
                  <c:v>43.2</c:v>
                </c:pt>
                <c:pt idx="1">
                  <c:v>24.5</c:v>
                </c:pt>
                <c:pt idx="2">
                  <c:v>43.2</c:v>
                </c:pt>
                <c:pt idx="3">
                  <c:v>36.700000000000003</c:v>
                </c:pt>
                <c:pt idx="4">
                  <c:v>20.100000000000001</c:v>
                </c:pt>
                <c:pt idx="5">
                  <c:v>32</c:v>
                </c:pt>
                <c:pt idx="6">
                  <c:v>34</c:v>
                </c:pt>
                <c:pt idx="7">
                  <c:v>20.5</c:v>
                </c:pt>
                <c:pt idx="8">
                  <c:v>14.3</c:v>
                </c:pt>
                <c:pt idx="9">
                  <c:v>33</c:v>
                </c:pt>
                <c:pt idx="10">
                  <c:v>21.4</c:v>
                </c:pt>
                <c:pt idx="11">
                  <c:v>35.200000000000003</c:v>
                </c:pt>
                <c:pt idx="12">
                  <c:v>20.5</c:v>
                </c:pt>
                <c:pt idx="13">
                  <c:v>25.1</c:v>
                </c:pt>
                <c:pt idx="14">
                  <c:v>40.6</c:v>
                </c:pt>
                <c:pt idx="15">
                  <c:v>43</c:v>
                </c:pt>
                <c:pt idx="16">
                  <c:v>36.700000000000003</c:v>
                </c:pt>
                <c:pt idx="17">
                  <c:v>32.799999999999997</c:v>
                </c:pt>
                <c:pt idx="18">
                  <c:v>30.6</c:v>
                </c:pt>
                <c:pt idx="19">
                  <c:v>12.9</c:v>
                </c:pt>
                <c:pt idx="20">
                  <c:v>5.9</c:v>
                </c:pt>
                <c:pt idx="21">
                  <c:v>9.4</c:v>
                </c:pt>
                <c:pt idx="22">
                  <c:v>53.1</c:v>
                </c:pt>
                <c:pt idx="23">
                  <c:v>28.7</c:v>
                </c:pt>
                <c:pt idx="24">
                  <c:v>17</c:v>
                </c:pt>
                <c:pt idx="25">
                  <c:v>12.7</c:v>
                </c:pt>
                <c:pt idx="26">
                  <c:v>2.6</c:v>
                </c:pt>
                <c:pt idx="27">
                  <c:v>27.9</c:v>
                </c:pt>
                <c:pt idx="28">
                  <c:v>12.7</c:v>
                </c:pt>
              </c:numCache>
            </c:numRef>
          </c:xVal>
          <c:yVal>
            <c:numRef>
              <c:f>'VIOLENCE VS IMR'!$B$25:$B$53</c:f>
              <c:numCache>
                <c:formatCode>General</c:formatCode>
                <c:ptCount val="29"/>
                <c:pt idx="0">
                  <c:v>37.599714448443798</c:v>
                </c:pt>
                <c:pt idx="1">
                  <c:v>33.088781504628102</c:v>
                </c:pt>
                <c:pt idx="2">
                  <c:v>37.599714448443798</c:v>
                </c:pt>
                <c:pt idx="3">
                  <c:v>36.031743104336741</c:v>
                </c:pt>
                <c:pt idx="4">
                  <c:v>32.027385517847939</c:v>
                </c:pt>
                <c:pt idx="5">
                  <c:v>34.897979209367016</c:v>
                </c:pt>
                <c:pt idx="6">
                  <c:v>35.380431930630728</c:v>
                </c:pt>
                <c:pt idx="7">
                  <c:v>32.123876062100678</c:v>
                </c:pt>
                <c:pt idx="8">
                  <c:v>30.628272626183175</c:v>
                </c:pt>
                <c:pt idx="9">
                  <c:v>35.139205569998872</c:v>
                </c:pt>
                <c:pt idx="10">
                  <c:v>32.340979786669351</c:v>
                </c:pt>
                <c:pt idx="11">
                  <c:v>35.669903563388957</c:v>
                </c:pt>
                <c:pt idx="12">
                  <c:v>32.123876062100678</c:v>
                </c:pt>
                <c:pt idx="13">
                  <c:v>33.233517321007213</c:v>
                </c:pt>
                <c:pt idx="14">
                  <c:v>36.972525910800975</c:v>
                </c:pt>
                <c:pt idx="15">
                  <c:v>37.551469176317426</c:v>
                </c:pt>
                <c:pt idx="16">
                  <c:v>36.031743104336741</c:v>
                </c:pt>
                <c:pt idx="17">
                  <c:v>35.090960297872499</c:v>
                </c:pt>
                <c:pt idx="18">
                  <c:v>34.560262304482421</c:v>
                </c:pt>
                <c:pt idx="19">
                  <c:v>30.290555721298578</c:v>
                </c:pt>
                <c:pt idx="20">
                  <c:v>28.601971196875589</c:v>
                </c:pt>
                <c:pt idx="21">
                  <c:v>29.446263459087085</c:v>
                </c:pt>
                <c:pt idx="22">
                  <c:v>39.987855418699169</c:v>
                </c:pt>
                <c:pt idx="23">
                  <c:v>34.101932219281892</c:v>
                </c:pt>
                <c:pt idx="24">
                  <c:v>31.279583799889185</c:v>
                </c:pt>
                <c:pt idx="25">
                  <c:v>30.242310449172205</c:v>
                </c:pt>
                <c:pt idx="26">
                  <c:v>27.805924206790465</c:v>
                </c:pt>
                <c:pt idx="27">
                  <c:v>33.908951130776408</c:v>
                </c:pt>
                <c:pt idx="28">
                  <c:v>30.242310449172205</c:v>
                </c:pt>
              </c:numCache>
            </c:numRef>
          </c:yVal>
          <c:smooth val="0"/>
        </c:ser>
        <c:dLbls>
          <c:showLegendKey val="0"/>
          <c:showVal val="0"/>
          <c:showCatName val="0"/>
          <c:showSerName val="0"/>
          <c:showPercent val="0"/>
          <c:showBubbleSize val="0"/>
        </c:dLbls>
        <c:axId val="455872512"/>
        <c:axId val="455874432"/>
      </c:scatterChart>
      <c:valAx>
        <c:axId val="455872512"/>
        <c:scaling>
          <c:orientation val="minMax"/>
        </c:scaling>
        <c:delete val="0"/>
        <c:axPos val="b"/>
        <c:title>
          <c:tx>
            <c:rich>
              <a:bodyPr/>
              <a:lstStyle/>
              <a:p>
                <a:pPr>
                  <a:defRPr/>
                </a:pPr>
                <a:r>
                  <a:rPr lang="en-US"/>
                  <a:t>Women's Empowerment and Gender Based Violence (age 15-49 years) - Ever-married women who have ever experienced spousal violence (%)</a:t>
                </a:r>
              </a:p>
            </c:rich>
          </c:tx>
          <c:overlay val="0"/>
        </c:title>
        <c:numFmt formatCode="General" sourceLinked="1"/>
        <c:majorTickMark val="out"/>
        <c:minorTickMark val="none"/>
        <c:tickLblPos val="nextTo"/>
        <c:crossAx val="455874432"/>
        <c:crosses val="autoZero"/>
        <c:crossBetween val="midCat"/>
      </c:valAx>
      <c:valAx>
        <c:axId val="455874432"/>
        <c:scaling>
          <c:orientation val="minMax"/>
        </c:scaling>
        <c:delete val="0"/>
        <c:axPos val="l"/>
        <c:title>
          <c:tx>
            <c:rich>
              <a:bodyPr/>
              <a:lstStyle/>
              <a:p>
                <a:pPr>
                  <a:defRPr/>
                </a:pPr>
                <a:r>
                  <a:rPr lang="en-US"/>
                  <a:t>Infant and Child Mortality Rates (per 1000 live births) - Infant mortality rate (IMR)</a:t>
                </a:r>
              </a:p>
            </c:rich>
          </c:tx>
          <c:overlay val="0"/>
        </c:title>
        <c:numFmt formatCode="General" sourceLinked="1"/>
        <c:majorTickMark val="out"/>
        <c:minorTickMark val="none"/>
        <c:tickLblPos val="nextTo"/>
        <c:crossAx val="45587251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28575">
              <a:noFill/>
            </a:ln>
          </c:spPr>
          <c:xVal>
            <c:numRef>
              <c:f>'VIOLENCE VS IMR'!$F$25:$F$53</c:f>
              <c:numCache>
                <c:formatCode>General</c:formatCode>
                <c:ptCount val="29"/>
                <c:pt idx="0">
                  <c:v>1.7241379310344827</c:v>
                </c:pt>
                <c:pt idx="1">
                  <c:v>5.1724137931034484</c:v>
                </c:pt>
                <c:pt idx="2">
                  <c:v>8.6206896551724128</c:v>
                </c:pt>
                <c:pt idx="3">
                  <c:v>12.068965517241379</c:v>
                </c:pt>
                <c:pt idx="4">
                  <c:v>15.517241379310343</c:v>
                </c:pt>
                <c:pt idx="5">
                  <c:v>18.96551724137931</c:v>
                </c:pt>
                <c:pt idx="6">
                  <c:v>22.413793103448278</c:v>
                </c:pt>
                <c:pt idx="7">
                  <c:v>25.862068965517242</c:v>
                </c:pt>
                <c:pt idx="8">
                  <c:v>29.310344827586206</c:v>
                </c:pt>
                <c:pt idx="9">
                  <c:v>32.758620689655167</c:v>
                </c:pt>
                <c:pt idx="10">
                  <c:v>36.206896551724135</c:v>
                </c:pt>
                <c:pt idx="11">
                  <c:v>39.655172413793103</c:v>
                </c:pt>
                <c:pt idx="12">
                  <c:v>43.103448275862071</c:v>
                </c:pt>
                <c:pt idx="13">
                  <c:v>46.551724137931032</c:v>
                </c:pt>
                <c:pt idx="14">
                  <c:v>50</c:v>
                </c:pt>
                <c:pt idx="15">
                  <c:v>53.448275862068961</c:v>
                </c:pt>
                <c:pt idx="16">
                  <c:v>56.896551724137929</c:v>
                </c:pt>
                <c:pt idx="17">
                  <c:v>60.344827586206897</c:v>
                </c:pt>
                <c:pt idx="18">
                  <c:v>63.793103448275858</c:v>
                </c:pt>
                <c:pt idx="19">
                  <c:v>67.241379310344811</c:v>
                </c:pt>
                <c:pt idx="20">
                  <c:v>70.689655172413779</c:v>
                </c:pt>
                <c:pt idx="21">
                  <c:v>74.137931034482747</c:v>
                </c:pt>
                <c:pt idx="22">
                  <c:v>77.586206896551715</c:v>
                </c:pt>
                <c:pt idx="23">
                  <c:v>81.034482758620683</c:v>
                </c:pt>
                <c:pt idx="24">
                  <c:v>84.482758620689651</c:v>
                </c:pt>
                <c:pt idx="25">
                  <c:v>87.931034482758605</c:v>
                </c:pt>
                <c:pt idx="26">
                  <c:v>91.379310344827573</c:v>
                </c:pt>
                <c:pt idx="27">
                  <c:v>94.827586206896541</c:v>
                </c:pt>
                <c:pt idx="28">
                  <c:v>98.275862068965509</c:v>
                </c:pt>
              </c:numCache>
            </c:numRef>
          </c:xVal>
          <c:yVal>
            <c:numRef>
              <c:f>'VIOLENCE VS IMR'!$G$25:$G$53</c:f>
              <c:numCache>
                <c:formatCode>General</c:formatCode>
                <c:ptCount val="29"/>
                <c:pt idx="0">
                  <c:v>6</c:v>
                </c:pt>
                <c:pt idx="1">
                  <c:v>13</c:v>
                </c:pt>
                <c:pt idx="2">
                  <c:v>21</c:v>
                </c:pt>
                <c:pt idx="3">
                  <c:v>22</c:v>
                </c:pt>
                <c:pt idx="4">
                  <c:v>23</c:v>
                </c:pt>
                <c:pt idx="5">
                  <c:v>24</c:v>
                </c:pt>
                <c:pt idx="6">
                  <c:v>27</c:v>
                </c:pt>
                <c:pt idx="7">
                  <c:v>27</c:v>
                </c:pt>
                <c:pt idx="8">
                  <c:v>28</c:v>
                </c:pt>
                <c:pt idx="9">
                  <c:v>28</c:v>
                </c:pt>
                <c:pt idx="10">
                  <c:v>29</c:v>
                </c:pt>
                <c:pt idx="11">
                  <c:v>29</c:v>
                </c:pt>
                <c:pt idx="12">
                  <c:v>29</c:v>
                </c:pt>
                <c:pt idx="13">
                  <c:v>30</c:v>
                </c:pt>
                <c:pt idx="14">
                  <c:v>32</c:v>
                </c:pt>
                <c:pt idx="15">
                  <c:v>33</c:v>
                </c:pt>
                <c:pt idx="16">
                  <c:v>34</c:v>
                </c:pt>
                <c:pt idx="17">
                  <c:v>34</c:v>
                </c:pt>
                <c:pt idx="18">
                  <c:v>35</c:v>
                </c:pt>
                <c:pt idx="19">
                  <c:v>40</c:v>
                </c:pt>
                <c:pt idx="20">
                  <c:v>40</c:v>
                </c:pt>
                <c:pt idx="21">
                  <c:v>40</c:v>
                </c:pt>
                <c:pt idx="22">
                  <c:v>41</c:v>
                </c:pt>
                <c:pt idx="23">
                  <c:v>44</c:v>
                </c:pt>
                <c:pt idx="24">
                  <c:v>48</c:v>
                </c:pt>
                <c:pt idx="25">
                  <c:v>48</c:v>
                </c:pt>
                <c:pt idx="26">
                  <c:v>51</c:v>
                </c:pt>
                <c:pt idx="27">
                  <c:v>54</c:v>
                </c:pt>
                <c:pt idx="28">
                  <c:v>64</c:v>
                </c:pt>
              </c:numCache>
            </c:numRef>
          </c:yVal>
          <c:smooth val="0"/>
        </c:ser>
        <c:dLbls>
          <c:showLegendKey val="0"/>
          <c:showVal val="0"/>
          <c:showCatName val="0"/>
          <c:showSerName val="0"/>
          <c:showPercent val="0"/>
          <c:showBubbleSize val="0"/>
        </c:dLbls>
        <c:axId val="455894912"/>
        <c:axId val="455901184"/>
      </c:scatterChart>
      <c:valAx>
        <c:axId val="455894912"/>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455901184"/>
        <c:crosses val="autoZero"/>
        <c:crossBetween val="midCat"/>
      </c:valAx>
      <c:valAx>
        <c:axId val="455901184"/>
        <c:scaling>
          <c:orientation val="minMax"/>
        </c:scaling>
        <c:delete val="0"/>
        <c:axPos val="l"/>
        <c:title>
          <c:tx>
            <c:rich>
              <a:bodyPr/>
              <a:lstStyle/>
              <a:p>
                <a:pPr>
                  <a:defRPr/>
                </a:pPr>
                <a:r>
                  <a:rPr lang="en-US"/>
                  <a:t>Infant and Child Mortality Rates (per 1000 live births) - Infant mortality rate (IMR)</a:t>
                </a:r>
              </a:p>
            </c:rich>
          </c:tx>
          <c:overlay val="0"/>
        </c:title>
        <c:numFmt formatCode="General" sourceLinked="1"/>
        <c:majorTickMark val="out"/>
        <c:minorTickMark val="none"/>
        <c:tickLblPos val="nextTo"/>
        <c:crossAx val="455894912"/>
        <c:crosses val="autoZero"/>
        <c:crossBetween val="midCat"/>
      </c:valAx>
    </c:plotArea>
    <c:plotVisOnly val="1"/>
    <c:dispBlanksAs val="gap"/>
    <c:showDLblsOverMax val="0"/>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Characteristics of Adults (age 15-49) - Women who are literate (%) Line Fit  Plot</a:t>
            </a:r>
          </a:p>
        </c:rich>
      </c:tx>
      <c:layout/>
      <c:overlay val="0"/>
    </c:title>
    <c:autoTitleDeleted val="0"/>
    <c:plotArea>
      <c:layout/>
      <c:scatterChart>
        <c:scatterStyle val="lineMarker"/>
        <c:varyColors val="0"/>
        <c:ser>
          <c:idx val="0"/>
          <c:order val="0"/>
          <c:tx>
            <c:v>Infant and Child Mortality Rates (per 1000 live births) - Infant mortality rate (IMR)</c:v>
          </c:tx>
          <c:spPr>
            <a:ln w="28575">
              <a:noFill/>
            </a:ln>
          </c:spPr>
          <c:xVal>
            <c:numRef>
              <c:f>'FINAL FACTORS'!$C$2:$C$30</c:f>
              <c:numCache>
                <c:formatCode>General</c:formatCode>
                <c:ptCount val="29"/>
                <c:pt idx="0">
                  <c:v>62.9</c:v>
                </c:pt>
                <c:pt idx="1">
                  <c:v>71.8</c:v>
                </c:pt>
                <c:pt idx="2">
                  <c:v>49.6</c:v>
                </c:pt>
                <c:pt idx="3">
                  <c:v>66.3</c:v>
                </c:pt>
                <c:pt idx="4">
                  <c:v>72.900000000000006</c:v>
                </c:pt>
                <c:pt idx="5">
                  <c:v>75.400000000000006</c:v>
                </c:pt>
                <c:pt idx="6">
                  <c:v>59</c:v>
                </c:pt>
                <c:pt idx="7">
                  <c:v>71.7</c:v>
                </c:pt>
                <c:pt idx="8">
                  <c:v>97.9</c:v>
                </c:pt>
                <c:pt idx="9">
                  <c:v>59.4</c:v>
                </c:pt>
                <c:pt idx="10">
                  <c:v>80.3</c:v>
                </c:pt>
                <c:pt idx="11">
                  <c:v>67.400000000000006</c:v>
                </c:pt>
                <c:pt idx="12">
                  <c:v>81.400000000000006</c:v>
                </c:pt>
                <c:pt idx="13">
                  <c:v>56.5</c:v>
                </c:pt>
                <c:pt idx="14">
                  <c:v>79.400000000000006</c:v>
                </c:pt>
                <c:pt idx="15">
                  <c:v>65.2</c:v>
                </c:pt>
                <c:pt idx="16">
                  <c:v>61</c:v>
                </c:pt>
                <c:pt idx="17">
                  <c:v>71</c:v>
                </c:pt>
                <c:pt idx="18">
                  <c:v>65.599999999999994</c:v>
                </c:pt>
                <c:pt idx="19">
                  <c:v>89</c:v>
                </c:pt>
                <c:pt idx="20">
                  <c:v>88.2</c:v>
                </c:pt>
                <c:pt idx="21">
                  <c:v>69</c:v>
                </c:pt>
                <c:pt idx="22">
                  <c:v>85</c:v>
                </c:pt>
                <c:pt idx="23">
                  <c:v>82.8</c:v>
                </c:pt>
                <c:pt idx="24">
                  <c:v>93.5</c:v>
                </c:pt>
                <c:pt idx="25">
                  <c:v>81</c:v>
                </c:pt>
                <c:pt idx="26">
                  <c:v>86.6</c:v>
                </c:pt>
                <c:pt idx="27">
                  <c:v>80.400000000000006</c:v>
                </c:pt>
                <c:pt idx="28">
                  <c:v>76.5</c:v>
                </c:pt>
              </c:numCache>
            </c:numRef>
          </c:xVal>
          <c:yVal>
            <c:numRef>
              <c:f>'FINAL FACTORS'!$H$2:$H$30</c:f>
              <c:numCache>
                <c:formatCode>General</c:formatCode>
                <c:ptCount val="29"/>
                <c:pt idx="0">
                  <c:v>35</c:v>
                </c:pt>
                <c:pt idx="1">
                  <c:v>48</c:v>
                </c:pt>
                <c:pt idx="2">
                  <c:v>48</c:v>
                </c:pt>
                <c:pt idx="3">
                  <c:v>54</c:v>
                </c:pt>
                <c:pt idx="4">
                  <c:v>34</c:v>
                </c:pt>
                <c:pt idx="5">
                  <c:v>33</c:v>
                </c:pt>
                <c:pt idx="6">
                  <c:v>44</c:v>
                </c:pt>
                <c:pt idx="7">
                  <c:v>28</c:v>
                </c:pt>
                <c:pt idx="8">
                  <c:v>6</c:v>
                </c:pt>
                <c:pt idx="9">
                  <c:v>51</c:v>
                </c:pt>
                <c:pt idx="10">
                  <c:v>24</c:v>
                </c:pt>
                <c:pt idx="11">
                  <c:v>40</c:v>
                </c:pt>
                <c:pt idx="12">
                  <c:v>29</c:v>
                </c:pt>
                <c:pt idx="13">
                  <c:v>41</c:v>
                </c:pt>
                <c:pt idx="14">
                  <c:v>21</c:v>
                </c:pt>
                <c:pt idx="15">
                  <c:v>28</c:v>
                </c:pt>
                <c:pt idx="16">
                  <c:v>64</c:v>
                </c:pt>
                <c:pt idx="17">
                  <c:v>27</c:v>
                </c:pt>
                <c:pt idx="18">
                  <c:v>23</c:v>
                </c:pt>
                <c:pt idx="19">
                  <c:v>13</c:v>
                </c:pt>
                <c:pt idx="20">
                  <c:v>34</c:v>
                </c:pt>
                <c:pt idx="21">
                  <c:v>32</c:v>
                </c:pt>
                <c:pt idx="22">
                  <c:v>22</c:v>
                </c:pt>
                <c:pt idx="23">
                  <c:v>30</c:v>
                </c:pt>
                <c:pt idx="24">
                  <c:v>40</c:v>
                </c:pt>
                <c:pt idx="25">
                  <c:v>29</c:v>
                </c:pt>
                <c:pt idx="26">
                  <c:v>29</c:v>
                </c:pt>
                <c:pt idx="27">
                  <c:v>27</c:v>
                </c:pt>
                <c:pt idx="28">
                  <c:v>40</c:v>
                </c:pt>
              </c:numCache>
            </c:numRef>
          </c:yVal>
          <c:smooth val="0"/>
        </c:ser>
        <c:ser>
          <c:idx val="1"/>
          <c:order val="1"/>
          <c:tx>
            <c:v>Predicted Infant and Child Mortality Rates (per 1000 live births) - Infant mortality rate (IMR)</c:v>
          </c:tx>
          <c:spPr>
            <a:ln w="28575">
              <a:noFill/>
            </a:ln>
          </c:spPr>
          <c:xVal>
            <c:numRef>
              <c:f>'FINAL FACTORS'!$C$2:$C$30</c:f>
              <c:numCache>
                <c:formatCode>General</c:formatCode>
                <c:ptCount val="29"/>
                <c:pt idx="0">
                  <c:v>62.9</c:v>
                </c:pt>
                <c:pt idx="1">
                  <c:v>71.8</c:v>
                </c:pt>
                <c:pt idx="2">
                  <c:v>49.6</c:v>
                </c:pt>
                <c:pt idx="3">
                  <c:v>66.3</c:v>
                </c:pt>
                <c:pt idx="4">
                  <c:v>72.900000000000006</c:v>
                </c:pt>
                <c:pt idx="5">
                  <c:v>75.400000000000006</c:v>
                </c:pt>
                <c:pt idx="6">
                  <c:v>59</c:v>
                </c:pt>
                <c:pt idx="7">
                  <c:v>71.7</c:v>
                </c:pt>
                <c:pt idx="8">
                  <c:v>97.9</c:v>
                </c:pt>
                <c:pt idx="9">
                  <c:v>59.4</c:v>
                </c:pt>
                <c:pt idx="10">
                  <c:v>80.3</c:v>
                </c:pt>
                <c:pt idx="11">
                  <c:v>67.400000000000006</c:v>
                </c:pt>
                <c:pt idx="12">
                  <c:v>81.400000000000006</c:v>
                </c:pt>
                <c:pt idx="13">
                  <c:v>56.5</c:v>
                </c:pt>
                <c:pt idx="14">
                  <c:v>79.400000000000006</c:v>
                </c:pt>
                <c:pt idx="15">
                  <c:v>65.2</c:v>
                </c:pt>
                <c:pt idx="16">
                  <c:v>61</c:v>
                </c:pt>
                <c:pt idx="17">
                  <c:v>71</c:v>
                </c:pt>
                <c:pt idx="18">
                  <c:v>65.599999999999994</c:v>
                </c:pt>
                <c:pt idx="19">
                  <c:v>89</c:v>
                </c:pt>
                <c:pt idx="20">
                  <c:v>88.2</c:v>
                </c:pt>
                <c:pt idx="21">
                  <c:v>69</c:v>
                </c:pt>
                <c:pt idx="22">
                  <c:v>85</c:v>
                </c:pt>
                <c:pt idx="23">
                  <c:v>82.8</c:v>
                </c:pt>
                <c:pt idx="24">
                  <c:v>93.5</c:v>
                </c:pt>
                <c:pt idx="25">
                  <c:v>81</c:v>
                </c:pt>
                <c:pt idx="26">
                  <c:v>86.6</c:v>
                </c:pt>
                <c:pt idx="27">
                  <c:v>80.400000000000006</c:v>
                </c:pt>
                <c:pt idx="28">
                  <c:v>76.5</c:v>
                </c:pt>
              </c:numCache>
            </c:numRef>
          </c:xVal>
          <c:yVal>
            <c:numRef>
              <c:f>'MULTI-6 VS IMR'!$B$30:$B$58</c:f>
              <c:numCache>
                <c:formatCode>General</c:formatCode>
                <c:ptCount val="29"/>
                <c:pt idx="0">
                  <c:v>34.739235415894584</c:v>
                </c:pt>
                <c:pt idx="1">
                  <c:v>46.473610415773649</c:v>
                </c:pt>
                <c:pt idx="2">
                  <c:v>49.168831301693906</c:v>
                </c:pt>
                <c:pt idx="3">
                  <c:v>54.555098342836992</c:v>
                </c:pt>
                <c:pt idx="4">
                  <c:v>29.655906913517782</c:v>
                </c:pt>
                <c:pt idx="5">
                  <c:v>33.188971719036601</c:v>
                </c:pt>
                <c:pt idx="6">
                  <c:v>48.310396020154016</c:v>
                </c:pt>
                <c:pt idx="7">
                  <c:v>27.268317126715203</c:v>
                </c:pt>
                <c:pt idx="8">
                  <c:v>11.961460309222971</c:v>
                </c:pt>
                <c:pt idx="9">
                  <c:v>51.024052082165589</c:v>
                </c:pt>
                <c:pt idx="10">
                  <c:v>26.381624279999187</c:v>
                </c:pt>
                <c:pt idx="11">
                  <c:v>44.111960282583823</c:v>
                </c:pt>
                <c:pt idx="12">
                  <c:v>30.368957400852501</c:v>
                </c:pt>
                <c:pt idx="13">
                  <c:v>41.862484342184828</c:v>
                </c:pt>
                <c:pt idx="14">
                  <c:v>29.353628068408213</c:v>
                </c:pt>
                <c:pt idx="15">
                  <c:v>25.934055449266669</c:v>
                </c:pt>
                <c:pt idx="16">
                  <c:v>47.090954244193782</c:v>
                </c:pt>
                <c:pt idx="17">
                  <c:v>25.084189565836716</c:v>
                </c:pt>
                <c:pt idx="18">
                  <c:v>26.548638311366041</c:v>
                </c:pt>
                <c:pt idx="19">
                  <c:v>14.580452343925362</c:v>
                </c:pt>
                <c:pt idx="20">
                  <c:v>24.901171220015542</c:v>
                </c:pt>
                <c:pt idx="21">
                  <c:v>35.859168277756282</c:v>
                </c:pt>
                <c:pt idx="22">
                  <c:v>15.748230551276139</c:v>
                </c:pt>
                <c:pt idx="23">
                  <c:v>37.426117219370255</c:v>
                </c:pt>
                <c:pt idx="24">
                  <c:v>30.085238087709609</c:v>
                </c:pt>
                <c:pt idx="25">
                  <c:v>32.470441468346067</c:v>
                </c:pt>
                <c:pt idx="26">
                  <c:v>25.849220815027966</c:v>
                </c:pt>
                <c:pt idx="27">
                  <c:v>32.091708235640759</c:v>
                </c:pt>
                <c:pt idx="28">
                  <c:v>41.905880189228874</c:v>
                </c:pt>
              </c:numCache>
            </c:numRef>
          </c:yVal>
          <c:smooth val="0"/>
        </c:ser>
        <c:dLbls>
          <c:showLegendKey val="0"/>
          <c:showVal val="0"/>
          <c:showCatName val="0"/>
          <c:showSerName val="0"/>
          <c:showPercent val="0"/>
          <c:showBubbleSize val="0"/>
        </c:dLbls>
        <c:axId val="455652480"/>
        <c:axId val="455654400"/>
      </c:scatterChart>
      <c:valAx>
        <c:axId val="455652480"/>
        <c:scaling>
          <c:orientation val="minMax"/>
        </c:scaling>
        <c:delete val="0"/>
        <c:axPos val="b"/>
        <c:title>
          <c:tx>
            <c:rich>
              <a:bodyPr/>
              <a:lstStyle/>
              <a:p>
                <a:pPr>
                  <a:defRPr/>
                </a:pPr>
                <a:r>
                  <a:rPr lang="en-US"/>
                  <a:t>Characteristics of Adults (age 15-49) - Women who are literate (%)</a:t>
                </a:r>
              </a:p>
            </c:rich>
          </c:tx>
          <c:layout/>
          <c:overlay val="0"/>
        </c:title>
        <c:numFmt formatCode="General" sourceLinked="1"/>
        <c:majorTickMark val="out"/>
        <c:minorTickMark val="none"/>
        <c:tickLblPos val="nextTo"/>
        <c:crossAx val="455654400"/>
        <c:crosses val="autoZero"/>
        <c:crossBetween val="midCat"/>
      </c:valAx>
      <c:valAx>
        <c:axId val="455654400"/>
        <c:scaling>
          <c:orientation val="minMax"/>
        </c:scaling>
        <c:delete val="0"/>
        <c:axPos val="l"/>
        <c:title>
          <c:tx>
            <c:rich>
              <a:bodyPr/>
              <a:lstStyle/>
              <a:p>
                <a:pPr>
                  <a:defRPr/>
                </a:pPr>
                <a:r>
                  <a:rPr lang="en-US"/>
                  <a:t>Infant and Child Mortality Rates (per 1000 live births) - Infant mortality rate (IMR)</a:t>
                </a:r>
              </a:p>
            </c:rich>
          </c:tx>
          <c:layout/>
          <c:overlay val="0"/>
        </c:title>
        <c:numFmt formatCode="General" sourceLinked="1"/>
        <c:majorTickMark val="out"/>
        <c:minorTickMark val="none"/>
        <c:tickLblPos val="nextTo"/>
        <c:crossAx val="45565248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Maternity Care (for last birth in the 5 years before the survey) - Mothers who had full antenatal care (%) Line Fit  Plot</a:t>
            </a:r>
          </a:p>
        </c:rich>
      </c:tx>
      <c:layout/>
      <c:overlay val="0"/>
    </c:title>
    <c:autoTitleDeleted val="0"/>
    <c:plotArea>
      <c:layout/>
      <c:scatterChart>
        <c:scatterStyle val="lineMarker"/>
        <c:varyColors val="0"/>
        <c:ser>
          <c:idx val="0"/>
          <c:order val="0"/>
          <c:tx>
            <c:v>Infant and Child Mortality Rates (per 1000 live births) - Infant mortality rate (IMR)</c:v>
          </c:tx>
          <c:spPr>
            <a:ln w="28575">
              <a:noFill/>
            </a:ln>
          </c:spPr>
          <c:xVal>
            <c:numRef>
              <c:f>'FINAL FACTORS'!$B$2:$B$30</c:f>
              <c:numCache>
                <c:formatCode>General</c:formatCode>
                <c:ptCount val="29"/>
                <c:pt idx="0">
                  <c:v>43.9</c:v>
                </c:pt>
                <c:pt idx="1">
                  <c:v>18.100000000000001</c:v>
                </c:pt>
                <c:pt idx="2">
                  <c:v>3.3</c:v>
                </c:pt>
                <c:pt idx="3">
                  <c:v>21.7</c:v>
                </c:pt>
                <c:pt idx="4">
                  <c:v>30.7</c:v>
                </c:pt>
                <c:pt idx="5">
                  <c:v>19.5</c:v>
                </c:pt>
                <c:pt idx="6">
                  <c:v>8</c:v>
                </c:pt>
                <c:pt idx="7">
                  <c:v>32.9</c:v>
                </c:pt>
                <c:pt idx="8">
                  <c:v>61.2</c:v>
                </c:pt>
                <c:pt idx="9">
                  <c:v>11.4</c:v>
                </c:pt>
                <c:pt idx="10">
                  <c:v>32.4</c:v>
                </c:pt>
                <c:pt idx="11">
                  <c:v>23.1</c:v>
                </c:pt>
                <c:pt idx="12">
                  <c:v>30.7</c:v>
                </c:pt>
                <c:pt idx="13">
                  <c:v>9.6999999999999993</c:v>
                </c:pt>
                <c:pt idx="14">
                  <c:v>45</c:v>
                </c:pt>
                <c:pt idx="15">
                  <c:v>42.2</c:v>
                </c:pt>
                <c:pt idx="16">
                  <c:v>5.9</c:v>
                </c:pt>
                <c:pt idx="17">
                  <c:v>21.8</c:v>
                </c:pt>
                <c:pt idx="18">
                  <c:v>3.6</c:v>
                </c:pt>
                <c:pt idx="19">
                  <c:v>63.4</c:v>
                </c:pt>
                <c:pt idx="20">
                  <c:v>36.9</c:v>
                </c:pt>
                <c:pt idx="21">
                  <c:v>26.8</c:v>
                </c:pt>
                <c:pt idx="22">
                  <c:v>33.9</c:v>
                </c:pt>
                <c:pt idx="23">
                  <c:v>23.5</c:v>
                </c:pt>
                <c:pt idx="24">
                  <c:v>38.5</c:v>
                </c:pt>
                <c:pt idx="25">
                  <c:v>2.4</c:v>
                </c:pt>
                <c:pt idx="26">
                  <c:v>39</c:v>
                </c:pt>
                <c:pt idx="27">
                  <c:v>7.6</c:v>
                </c:pt>
                <c:pt idx="28">
                  <c:v>11.5</c:v>
                </c:pt>
              </c:numCache>
            </c:numRef>
          </c:xVal>
          <c:yVal>
            <c:numRef>
              <c:f>'FINAL FACTORS'!$H$2:$H$30</c:f>
              <c:numCache>
                <c:formatCode>General</c:formatCode>
                <c:ptCount val="29"/>
                <c:pt idx="0">
                  <c:v>35</c:v>
                </c:pt>
                <c:pt idx="1">
                  <c:v>48</c:v>
                </c:pt>
                <c:pt idx="2">
                  <c:v>48</c:v>
                </c:pt>
                <c:pt idx="3">
                  <c:v>54</c:v>
                </c:pt>
                <c:pt idx="4">
                  <c:v>34</c:v>
                </c:pt>
                <c:pt idx="5">
                  <c:v>33</c:v>
                </c:pt>
                <c:pt idx="6">
                  <c:v>44</c:v>
                </c:pt>
                <c:pt idx="7">
                  <c:v>28</c:v>
                </c:pt>
                <c:pt idx="8">
                  <c:v>6</c:v>
                </c:pt>
                <c:pt idx="9">
                  <c:v>51</c:v>
                </c:pt>
                <c:pt idx="10">
                  <c:v>24</c:v>
                </c:pt>
                <c:pt idx="11">
                  <c:v>40</c:v>
                </c:pt>
                <c:pt idx="12">
                  <c:v>29</c:v>
                </c:pt>
                <c:pt idx="13">
                  <c:v>41</c:v>
                </c:pt>
                <c:pt idx="14">
                  <c:v>21</c:v>
                </c:pt>
                <c:pt idx="15">
                  <c:v>28</c:v>
                </c:pt>
                <c:pt idx="16">
                  <c:v>64</c:v>
                </c:pt>
                <c:pt idx="17">
                  <c:v>27</c:v>
                </c:pt>
                <c:pt idx="18">
                  <c:v>23</c:v>
                </c:pt>
                <c:pt idx="19">
                  <c:v>13</c:v>
                </c:pt>
                <c:pt idx="20">
                  <c:v>34</c:v>
                </c:pt>
                <c:pt idx="21">
                  <c:v>32</c:v>
                </c:pt>
                <c:pt idx="22">
                  <c:v>22</c:v>
                </c:pt>
                <c:pt idx="23">
                  <c:v>30</c:v>
                </c:pt>
                <c:pt idx="24">
                  <c:v>40</c:v>
                </c:pt>
                <c:pt idx="25">
                  <c:v>29</c:v>
                </c:pt>
                <c:pt idx="26">
                  <c:v>29</c:v>
                </c:pt>
                <c:pt idx="27">
                  <c:v>27</c:v>
                </c:pt>
                <c:pt idx="28">
                  <c:v>40</c:v>
                </c:pt>
              </c:numCache>
            </c:numRef>
          </c:yVal>
          <c:smooth val="0"/>
        </c:ser>
        <c:ser>
          <c:idx val="1"/>
          <c:order val="1"/>
          <c:tx>
            <c:v>Predicted Infant and Child Mortality Rates (per 1000 live births) - Infant mortality rate (IMR)</c:v>
          </c:tx>
          <c:spPr>
            <a:ln w="28575">
              <a:noFill/>
            </a:ln>
          </c:spPr>
          <c:xVal>
            <c:numRef>
              <c:f>'FINAL FACTORS'!$B$2:$B$30</c:f>
              <c:numCache>
                <c:formatCode>General</c:formatCode>
                <c:ptCount val="29"/>
                <c:pt idx="0">
                  <c:v>43.9</c:v>
                </c:pt>
                <c:pt idx="1">
                  <c:v>18.100000000000001</c:v>
                </c:pt>
                <c:pt idx="2">
                  <c:v>3.3</c:v>
                </c:pt>
                <c:pt idx="3">
                  <c:v>21.7</c:v>
                </c:pt>
                <c:pt idx="4">
                  <c:v>30.7</c:v>
                </c:pt>
                <c:pt idx="5">
                  <c:v>19.5</c:v>
                </c:pt>
                <c:pt idx="6">
                  <c:v>8</c:v>
                </c:pt>
                <c:pt idx="7">
                  <c:v>32.9</c:v>
                </c:pt>
                <c:pt idx="8">
                  <c:v>61.2</c:v>
                </c:pt>
                <c:pt idx="9">
                  <c:v>11.4</c:v>
                </c:pt>
                <c:pt idx="10">
                  <c:v>32.4</c:v>
                </c:pt>
                <c:pt idx="11">
                  <c:v>23.1</c:v>
                </c:pt>
                <c:pt idx="12">
                  <c:v>30.7</c:v>
                </c:pt>
                <c:pt idx="13">
                  <c:v>9.6999999999999993</c:v>
                </c:pt>
                <c:pt idx="14">
                  <c:v>45</c:v>
                </c:pt>
                <c:pt idx="15">
                  <c:v>42.2</c:v>
                </c:pt>
                <c:pt idx="16">
                  <c:v>5.9</c:v>
                </c:pt>
                <c:pt idx="17">
                  <c:v>21.8</c:v>
                </c:pt>
                <c:pt idx="18">
                  <c:v>3.6</c:v>
                </c:pt>
                <c:pt idx="19">
                  <c:v>63.4</c:v>
                </c:pt>
                <c:pt idx="20">
                  <c:v>36.9</c:v>
                </c:pt>
                <c:pt idx="21">
                  <c:v>26.8</c:v>
                </c:pt>
                <c:pt idx="22">
                  <c:v>33.9</c:v>
                </c:pt>
                <c:pt idx="23">
                  <c:v>23.5</c:v>
                </c:pt>
                <c:pt idx="24">
                  <c:v>38.5</c:v>
                </c:pt>
                <c:pt idx="25">
                  <c:v>2.4</c:v>
                </c:pt>
                <c:pt idx="26">
                  <c:v>39</c:v>
                </c:pt>
                <c:pt idx="27">
                  <c:v>7.6</c:v>
                </c:pt>
                <c:pt idx="28">
                  <c:v>11.5</c:v>
                </c:pt>
              </c:numCache>
            </c:numRef>
          </c:xVal>
          <c:yVal>
            <c:numRef>
              <c:f>'MULTI-6 VS IMR'!$B$30:$B$58</c:f>
              <c:numCache>
                <c:formatCode>General</c:formatCode>
                <c:ptCount val="29"/>
                <c:pt idx="0">
                  <c:v>34.739235415894584</c:v>
                </c:pt>
                <c:pt idx="1">
                  <c:v>46.473610415773649</c:v>
                </c:pt>
                <c:pt idx="2">
                  <c:v>49.168831301693906</c:v>
                </c:pt>
                <c:pt idx="3">
                  <c:v>54.555098342836992</c:v>
                </c:pt>
                <c:pt idx="4">
                  <c:v>29.655906913517782</c:v>
                </c:pt>
                <c:pt idx="5">
                  <c:v>33.188971719036601</c:v>
                </c:pt>
                <c:pt idx="6">
                  <c:v>48.310396020154016</c:v>
                </c:pt>
                <c:pt idx="7">
                  <c:v>27.268317126715203</c:v>
                </c:pt>
                <c:pt idx="8">
                  <c:v>11.961460309222971</c:v>
                </c:pt>
                <c:pt idx="9">
                  <c:v>51.024052082165589</c:v>
                </c:pt>
                <c:pt idx="10">
                  <c:v>26.381624279999187</c:v>
                </c:pt>
                <c:pt idx="11">
                  <c:v>44.111960282583823</c:v>
                </c:pt>
                <c:pt idx="12">
                  <c:v>30.368957400852501</c:v>
                </c:pt>
                <c:pt idx="13">
                  <c:v>41.862484342184828</c:v>
                </c:pt>
                <c:pt idx="14">
                  <c:v>29.353628068408213</c:v>
                </c:pt>
                <c:pt idx="15">
                  <c:v>25.934055449266669</c:v>
                </c:pt>
                <c:pt idx="16">
                  <c:v>47.090954244193782</c:v>
                </c:pt>
                <c:pt idx="17">
                  <c:v>25.084189565836716</c:v>
                </c:pt>
                <c:pt idx="18">
                  <c:v>26.548638311366041</c:v>
                </c:pt>
                <c:pt idx="19">
                  <c:v>14.580452343925362</c:v>
                </c:pt>
                <c:pt idx="20">
                  <c:v>24.901171220015542</c:v>
                </c:pt>
                <c:pt idx="21">
                  <c:v>35.859168277756282</c:v>
                </c:pt>
                <c:pt idx="22">
                  <c:v>15.748230551276139</c:v>
                </c:pt>
                <c:pt idx="23">
                  <c:v>37.426117219370255</c:v>
                </c:pt>
                <c:pt idx="24">
                  <c:v>30.085238087709609</c:v>
                </c:pt>
                <c:pt idx="25">
                  <c:v>32.470441468346067</c:v>
                </c:pt>
                <c:pt idx="26">
                  <c:v>25.849220815027966</c:v>
                </c:pt>
                <c:pt idx="27">
                  <c:v>32.091708235640759</c:v>
                </c:pt>
                <c:pt idx="28">
                  <c:v>41.905880189228874</c:v>
                </c:pt>
              </c:numCache>
            </c:numRef>
          </c:yVal>
          <c:smooth val="0"/>
        </c:ser>
        <c:dLbls>
          <c:showLegendKey val="0"/>
          <c:showVal val="0"/>
          <c:showCatName val="0"/>
          <c:showSerName val="0"/>
          <c:showPercent val="0"/>
          <c:showBubbleSize val="0"/>
        </c:dLbls>
        <c:axId val="455926144"/>
        <c:axId val="455928064"/>
      </c:scatterChart>
      <c:valAx>
        <c:axId val="455926144"/>
        <c:scaling>
          <c:orientation val="minMax"/>
        </c:scaling>
        <c:delete val="0"/>
        <c:axPos val="b"/>
        <c:title>
          <c:tx>
            <c:rich>
              <a:bodyPr/>
              <a:lstStyle/>
              <a:p>
                <a:pPr>
                  <a:defRPr/>
                </a:pPr>
                <a:r>
                  <a:rPr lang="en-US"/>
                  <a:t>Maternity Care (for last birth in the 5 years before the survey) - Mothers who had full antenatal care (%)</a:t>
                </a:r>
              </a:p>
            </c:rich>
          </c:tx>
          <c:layout/>
          <c:overlay val="0"/>
        </c:title>
        <c:numFmt formatCode="General" sourceLinked="1"/>
        <c:majorTickMark val="out"/>
        <c:minorTickMark val="none"/>
        <c:tickLblPos val="nextTo"/>
        <c:crossAx val="455928064"/>
        <c:crosses val="autoZero"/>
        <c:crossBetween val="midCat"/>
      </c:valAx>
      <c:valAx>
        <c:axId val="455928064"/>
        <c:scaling>
          <c:orientation val="minMax"/>
        </c:scaling>
        <c:delete val="0"/>
        <c:axPos val="l"/>
        <c:title>
          <c:tx>
            <c:rich>
              <a:bodyPr/>
              <a:lstStyle/>
              <a:p>
                <a:pPr>
                  <a:defRPr/>
                </a:pPr>
                <a:r>
                  <a:rPr lang="en-US"/>
                  <a:t>Infant and Child Mortality Rates (per 1000 live births) - Infant mortality rate (IMR)</a:t>
                </a:r>
              </a:p>
            </c:rich>
          </c:tx>
          <c:layout/>
          <c:overlay val="0"/>
        </c:title>
        <c:numFmt formatCode="General" sourceLinked="1"/>
        <c:majorTickMark val="out"/>
        <c:minorTickMark val="none"/>
        <c:tickLblPos val="nextTo"/>
        <c:crossAx val="45592614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Maternity Care (for last birth in the 5 years before the survey) - Mothers who received financial assistance under Janani Suraksha Yojana (JSY) for births delivered in an institution (%) Line Fit  Plot</a:t>
            </a:r>
          </a:p>
        </c:rich>
      </c:tx>
      <c:layout/>
      <c:overlay val="0"/>
    </c:title>
    <c:autoTitleDeleted val="0"/>
    <c:plotArea>
      <c:layout/>
      <c:scatterChart>
        <c:scatterStyle val="lineMarker"/>
        <c:varyColors val="0"/>
        <c:ser>
          <c:idx val="0"/>
          <c:order val="0"/>
          <c:tx>
            <c:v>Infant and Child Mortality Rates (per 1000 live births) - Infant mortality rate (IMR)</c:v>
          </c:tx>
          <c:spPr>
            <a:ln w="28575">
              <a:noFill/>
            </a:ln>
          </c:spPr>
          <c:xVal>
            <c:numRef>
              <c:f>'FINAL FACTORS'!$G$2:$G$30</c:f>
              <c:numCache>
                <c:formatCode>General</c:formatCode>
                <c:ptCount val="29"/>
                <c:pt idx="0">
                  <c:v>17.399999999999999</c:v>
                </c:pt>
                <c:pt idx="1">
                  <c:v>66.099999999999994</c:v>
                </c:pt>
                <c:pt idx="2">
                  <c:v>53.9</c:v>
                </c:pt>
                <c:pt idx="3">
                  <c:v>66.2</c:v>
                </c:pt>
                <c:pt idx="4">
                  <c:v>8.9</c:v>
                </c:pt>
                <c:pt idx="5">
                  <c:v>13.5</c:v>
                </c:pt>
                <c:pt idx="6">
                  <c:v>41.6</c:v>
                </c:pt>
                <c:pt idx="7">
                  <c:v>19.899999999999999</c:v>
                </c:pt>
                <c:pt idx="8">
                  <c:v>20.399999999999999</c:v>
                </c:pt>
                <c:pt idx="9">
                  <c:v>61.1</c:v>
                </c:pt>
                <c:pt idx="10">
                  <c:v>8.6999999999999993</c:v>
                </c:pt>
                <c:pt idx="11">
                  <c:v>72.599999999999994</c:v>
                </c:pt>
                <c:pt idx="12">
                  <c:v>19.100000000000001</c:v>
                </c:pt>
                <c:pt idx="13">
                  <c:v>56.1</c:v>
                </c:pt>
                <c:pt idx="14">
                  <c:v>29.5</c:v>
                </c:pt>
                <c:pt idx="15">
                  <c:v>12.2</c:v>
                </c:pt>
                <c:pt idx="16">
                  <c:v>48.7</c:v>
                </c:pt>
                <c:pt idx="17">
                  <c:v>28.7</c:v>
                </c:pt>
                <c:pt idx="18">
                  <c:v>20.5</c:v>
                </c:pt>
                <c:pt idx="19">
                  <c:v>7.4</c:v>
                </c:pt>
                <c:pt idx="20">
                  <c:v>13.1</c:v>
                </c:pt>
                <c:pt idx="21">
                  <c:v>54</c:v>
                </c:pt>
                <c:pt idx="22">
                  <c:v>26.2</c:v>
                </c:pt>
                <c:pt idx="23">
                  <c:v>28</c:v>
                </c:pt>
                <c:pt idx="24">
                  <c:v>47.5</c:v>
                </c:pt>
                <c:pt idx="25">
                  <c:v>29.7</c:v>
                </c:pt>
                <c:pt idx="26">
                  <c:v>29.4</c:v>
                </c:pt>
                <c:pt idx="27">
                  <c:v>32.6</c:v>
                </c:pt>
                <c:pt idx="28">
                  <c:v>49.4</c:v>
                </c:pt>
              </c:numCache>
            </c:numRef>
          </c:xVal>
          <c:yVal>
            <c:numRef>
              <c:f>'FINAL FACTORS'!$H$2:$H$30</c:f>
              <c:numCache>
                <c:formatCode>General</c:formatCode>
                <c:ptCount val="29"/>
                <c:pt idx="0">
                  <c:v>35</c:v>
                </c:pt>
                <c:pt idx="1">
                  <c:v>48</c:v>
                </c:pt>
                <c:pt idx="2">
                  <c:v>48</c:v>
                </c:pt>
                <c:pt idx="3">
                  <c:v>54</c:v>
                </c:pt>
                <c:pt idx="4">
                  <c:v>34</c:v>
                </c:pt>
                <c:pt idx="5">
                  <c:v>33</c:v>
                </c:pt>
                <c:pt idx="6">
                  <c:v>44</c:v>
                </c:pt>
                <c:pt idx="7">
                  <c:v>28</c:v>
                </c:pt>
                <c:pt idx="8">
                  <c:v>6</c:v>
                </c:pt>
                <c:pt idx="9">
                  <c:v>51</c:v>
                </c:pt>
                <c:pt idx="10">
                  <c:v>24</c:v>
                </c:pt>
                <c:pt idx="11">
                  <c:v>40</c:v>
                </c:pt>
                <c:pt idx="12">
                  <c:v>29</c:v>
                </c:pt>
                <c:pt idx="13">
                  <c:v>41</c:v>
                </c:pt>
                <c:pt idx="14">
                  <c:v>21</c:v>
                </c:pt>
                <c:pt idx="15">
                  <c:v>28</c:v>
                </c:pt>
                <c:pt idx="16">
                  <c:v>64</c:v>
                </c:pt>
                <c:pt idx="17">
                  <c:v>27</c:v>
                </c:pt>
                <c:pt idx="18">
                  <c:v>23</c:v>
                </c:pt>
                <c:pt idx="19">
                  <c:v>13</c:v>
                </c:pt>
                <c:pt idx="20">
                  <c:v>34</c:v>
                </c:pt>
                <c:pt idx="21">
                  <c:v>32</c:v>
                </c:pt>
                <c:pt idx="22">
                  <c:v>22</c:v>
                </c:pt>
                <c:pt idx="23">
                  <c:v>30</c:v>
                </c:pt>
                <c:pt idx="24">
                  <c:v>40</c:v>
                </c:pt>
                <c:pt idx="25">
                  <c:v>29</c:v>
                </c:pt>
                <c:pt idx="26">
                  <c:v>29</c:v>
                </c:pt>
                <c:pt idx="27">
                  <c:v>27</c:v>
                </c:pt>
                <c:pt idx="28">
                  <c:v>40</c:v>
                </c:pt>
              </c:numCache>
            </c:numRef>
          </c:yVal>
          <c:smooth val="0"/>
        </c:ser>
        <c:ser>
          <c:idx val="1"/>
          <c:order val="1"/>
          <c:tx>
            <c:v>Predicted Infant and Child Mortality Rates (per 1000 live births) - Infant mortality rate (IMR)</c:v>
          </c:tx>
          <c:spPr>
            <a:ln w="28575">
              <a:noFill/>
            </a:ln>
          </c:spPr>
          <c:xVal>
            <c:numRef>
              <c:f>'FINAL FACTORS'!$G$2:$G$30</c:f>
              <c:numCache>
                <c:formatCode>General</c:formatCode>
                <c:ptCount val="29"/>
                <c:pt idx="0">
                  <c:v>17.399999999999999</c:v>
                </c:pt>
                <c:pt idx="1">
                  <c:v>66.099999999999994</c:v>
                </c:pt>
                <c:pt idx="2">
                  <c:v>53.9</c:v>
                </c:pt>
                <c:pt idx="3">
                  <c:v>66.2</c:v>
                </c:pt>
                <c:pt idx="4">
                  <c:v>8.9</c:v>
                </c:pt>
                <c:pt idx="5">
                  <c:v>13.5</c:v>
                </c:pt>
                <c:pt idx="6">
                  <c:v>41.6</c:v>
                </c:pt>
                <c:pt idx="7">
                  <c:v>19.899999999999999</c:v>
                </c:pt>
                <c:pt idx="8">
                  <c:v>20.399999999999999</c:v>
                </c:pt>
                <c:pt idx="9">
                  <c:v>61.1</c:v>
                </c:pt>
                <c:pt idx="10">
                  <c:v>8.6999999999999993</c:v>
                </c:pt>
                <c:pt idx="11">
                  <c:v>72.599999999999994</c:v>
                </c:pt>
                <c:pt idx="12">
                  <c:v>19.100000000000001</c:v>
                </c:pt>
                <c:pt idx="13">
                  <c:v>56.1</c:v>
                </c:pt>
                <c:pt idx="14">
                  <c:v>29.5</c:v>
                </c:pt>
                <c:pt idx="15">
                  <c:v>12.2</c:v>
                </c:pt>
                <c:pt idx="16">
                  <c:v>48.7</c:v>
                </c:pt>
                <c:pt idx="17">
                  <c:v>28.7</c:v>
                </c:pt>
                <c:pt idx="18">
                  <c:v>20.5</c:v>
                </c:pt>
                <c:pt idx="19">
                  <c:v>7.4</c:v>
                </c:pt>
                <c:pt idx="20">
                  <c:v>13.1</c:v>
                </c:pt>
                <c:pt idx="21">
                  <c:v>54</c:v>
                </c:pt>
                <c:pt idx="22">
                  <c:v>26.2</c:v>
                </c:pt>
                <c:pt idx="23">
                  <c:v>28</c:v>
                </c:pt>
                <c:pt idx="24">
                  <c:v>47.5</c:v>
                </c:pt>
                <c:pt idx="25">
                  <c:v>29.7</c:v>
                </c:pt>
                <c:pt idx="26">
                  <c:v>29.4</c:v>
                </c:pt>
                <c:pt idx="27">
                  <c:v>32.6</c:v>
                </c:pt>
                <c:pt idx="28">
                  <c:v>49.4</c:v>
                </c:pt>
              </c:numCache>
            </c:numRef>
          </c:xVal>
          <c:yVal>
            <c:numRef>
              <c:f>'MULTI-6 VS IMR'!$B$30:$B$58</c:f>
              <c:numCache>
                <c:formatCode>General</c:formatCode>
                <c:ptCount val="29"/>
                <c:pt idx="0">
                  <c:v>34.739235415894584</c:v>
                </c:pt>
                <c:pt idx="1">
                  <c:v>46.473610415773649</c:v>
                </c:pt>
                <c:pt idx="2">
                  <c:v>49.168831301693906</c:v>
                </c:pt>
                <c:pt idx="3">
                  <c:v>54.555098342836992</c:v>
                </c:pt>
                <c:pt idx="4">
                  <c:v>29.655906913517782</c:v>
                </c:pt>
                <c:pt idx="5">
                  <c:v>33.188971719036601</c:v>
                </c:pt>
                <c:pt idx="6">
                  <c:v>48.310396020154016</c:v>
                </c:pt>
                <c:pt idx="7">
                  <c:v>27.268317126715203</c:v>
                </c:pt>
                <c:pt idx="8">
                  <c:v>11.961460309222971</c:v>
                </c:pt>
                <c:pt idx="9">
                  <c:v>51.024052082165589</c:v>
                </c:pt>
                <c:pt idx="10">
                  <c:v>26.381624279999187</c:v>
                </c:pt>
                <c:pt idx="11">
                  <c:v>44.111960282583823</c:v>
                </c:pt>
                <c:pt idx="12">
                  <c:v>30.368957400852501</c:v>
                </c:pt>
                <c:pt idx="13">
                  <c:v>41.862484342184828</c:v>
                </c:pt>
                <c:pt idx="14">
                  <c:v>29.353628068408213</c:v>
                </c:pt>
                <c:pt idx="15">
                  <c:v>25.934055449266669</c:v>
                </c:pt>
                <c:pt idx="16">
                  <c:v>47.090954244193782</c:v>
                </c:pt>
                <c:pt idx="17">
                  <c:v>25.084189565836716</c:v>
                </c:pt>
                <c:pt idx="18">
                  <c:v>26.548638311366041</c:v>
                </c:pt>
                <c:pt idx="19">
                  <c:v>14.580452343925362</c:v>
                </c:pt>
                <c:pt idx="20">
                  <c:v>24.901171220015542</c:v>
                </c:pt>
                <c:pt idx="21">
                  <c:v>35.859168277756282</c:v>
                </c:pt>
                <c:pt idx="22">
                  <c:v>15.748230551276139</c:v>
                </c:pt>
                <c:pt idx="23">
                  <c:v>37.426117219370255</c:v>
                </c:pt>
                <c:pt idx="24">
                  <c:v>30.085238087709609</c:v>
                </c:pt>
                <c:pt idx="25">
                  <c:v>32.470441468346067</c:v>
                </c:pt>
                <c:pt idx="26">
                  <c:v>25.849220815027966</c:v>
                </c:pt>
                <c:pt idx="27">
                  <c:v>32.091708235640759</c:v>
                </c:pt>
                <c:pt idx="28">
                  <c:v>41.905880189228874</c:v>
                </c:pt>
              </c:numCache>
            </c:numRef>
          </c:yVal>
          <c:smooth val="0"/>
        </c:ser>
        <c:dLbls>
          <c:showLegendKey val="0"/>
          <c:showVal val="0"/>
          <c:showCatName val="0"/>
          <c:showSerName val="0"/>
          <c:showPercent val="0"/>
          <c:showBubbleSize val="0"/>
        </c:dLbls>
        <c:axId val="455712768"/>
        <c:axId val="455714688"/>
      </c:scatterChart>
      <c:valAx>
        <c:axId val="455712768"/>
        <c:scaling>
          <c:orientation val="minMax"/>
        </c:scaling>
        <c:delete val="0"/>
        <c:axPos val="b"/>
        <c:title>
          <c:tx>
            <c:rich>
              <a:bodyPr/>
              <a:lstStyle/>
              <a:p>
                <a:pPr>
                  <a:defRPr/>
                </a:pPr>
                <a:r>
                  <a:rPr lang="en-US"/>
                  <a:t>Maternity Care (for last birth in the 5 years before the survey) - Mothers who received financial assistance under Janani Suraksha Yojana (JSY) for births delivered in an institution (%)</a:t>
                </a:r>
              </a:p>
            </c:rich>
          </c:tx>
          <c:layout/>
          <c:overlay val="0"/>
        </c:title>
        <c:numFmt formatCode="General" sourceLinked="1"/>
        <c:majorTickMark val="out"/>
        <c:minorTickMark val="none"/>
        <c:tickLblPos val="nextTo"/>
        <c:crossAx val="455714688"/>
        <c:crosses val="autoZero"/>
        <c:crossBetween val="midCat"/>
      </c:valAx>
      <c:valAx>
        <c:axId val="455714688"/>
        <c:scaling>
          <c:orientation val="minMax"/>
        </c:scaling>
        <c:delete val="0"/>
        <c:axPos val="l"/>
        <c:title>
          <c:tx>
            <c:rich>
              <a:bodyPr/>
              <a:lstStyle/>
              <a:p>
                <a:pPr>
                  <a:defRPr/>
                </a:pPr>
                <a:r>
                  <a:rPr lang="en-US"/>
                  <a:t>Infant and Child Mortality Rates (per 1000 live births) - Infant mortality rate (IMR)</a:t>
                </a:r>
              </a:p>
            </c:rich>
          </c:tx>
          <c:layout/>
          <c:overlay val="0"/>
        </c:title>
        <c:numFmt formatCode="General" sourceLinked="1"/>
        <c:majorTickMark val="out"/>
        <c:minorTickMark val="none"/>
        <c:tickLblPos val="nextTo"/>
        <c:crossAx val="45571276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Characteristics of Adults (age 15-49) - Women with 10 or more years of schooling (%) Line Fit  Plot</a:t>
            </a:r>
          </a:p>
        </c:rich>
      </c:tx>
      <c:layout/>
      <c:overlay val="0"/>
    </c:title>
    <c:autoTitleDeleted val="0"/>
    <c:plotArea>
      <c:layout/>
      <c:scatterChart>
        <c:scatterStyle val="lineMarker"/>
        <c:varyColors val="0"/>
        <c:ser>
          <c:idx val="0"/>
          <c:order val="0"/>
          <c:tx>
            <c:v>Infant and Child Mortality Rates (per 1000 live births) - Infant mortality rate (IMR)</c:v>
          </c:tx>
          <c:spPr>
            <a:ln w="28575">
              <a:noFill/>
            </a:ln>
          </c:spPr>
          <c:xVal>
            <c:numRef>
              <c:f>'NFHS 4 DATA RELEVANT INDICATOR'!$G$2:$G$30</c:f>
              <c:numCache>
                <c:formatCode>General</c:formatCode>
                <c:ptCount val="29"/>
                <c:pt idx="0">
                  <c:v>34.299999999999997</c:v>
                </c:pt>
                <c:pt idx="1">
                  <c:v>26.2</c:v>
                </c:pt>
                <c:pt idx="2">
                  <c:v>22.8</c:v>
                </c:pt>
                <c:pt idx="3">
                  <c:v>26.5</c:v>
                </c:pt>
                <c:pt idx="4">
                  <c:v>33</c:v>
                </c:pt>
                <c:pt idx="5">
                  <c:v>45.8</c:v>
                </c:pt>
                <c:pt idx="6">
                  <c:v>28.7</c:v>
                </c:pt>
                <c:pt idx="7">
                  <c:v>45.5</c:v>
                </c:pt>
                <c:pt idx="8">
                  <c:v>72.2</c:v>
                </c:pt>
                <c:pt idx="9">
                  <c:v>23.2</c:v>
                </c:pt>
                <c:pt idx="10">
                  <c:v>42</c:v>
                </c:pt>
                <c:pt idx="11">
                  <c:v>26.7</c:v>
                </c:pt>
                <c:pt idx="12">
                  <c:v>55.1</c:v>
                </c:pt>
                <c:pt idx="13">
                  <c:v>25.1</c:v>
                </c:pt>
                <c:pt idx="14">
                  <c:v>50.9</c:v>
                </c:pt>
                <c:pt idx="15">
                  <c:v>43.3</c:v>
                </c:pt>
                <c:pt idx="16">
                  <c:v>32.9</c:v>
                </c:pt>
                <c:pt idx="17">
                  <c:v>26.5</c:v>
                </c:pt>
                <c:pt idx="18">
                  <c:v>31</c:v>
                </c:pt>
                <c:pt idx="19">
                  <c:v>58.2</c:v>
                </c:pt>
                <c:pt idx="20">
                  <c:v>59.4</c:v>
                </c:pt>
                <c:pt idx="21">
                  <c:v>37.200000000000003</c:v>
                </c:pt>
                <c:pt idx="22">
                  <c:v>45.9</c:v>
                </c:pt>
                <c:pt idx="23">
                  <c:v>33.6</c:v>
                </c:pt>
                <c:pt idx="24">
                  <c:v>40.200000000000003</c:v>
                </c:pt>
                <c:pt idx="25">
                  <c:v>33.299999999999997</c:v>
                </c:pt>
                <c:pt idx="26">
                  <c:v>40.700000000000003</c:v>
                </c:pt>
                <c:pt idx="27">
                  <c:v>23.4</c:v>
                </c:pt>
                <c:pt idx="28">
                  <c:v>44.6</c:v>
                </c:pt>
              </c:numCache>
            </c:numRef>
          </c:xVal>
          <c:yVal>
            <c:numRef>
              <c:f>'NFHS 4 DATA RELEVANT INDICATOR'!$I$2:$I$30</c:f>
              <c:numCache>
                <c:formatCode>General</c:formatCode>
                <c:ptCount val="29"/>
                <c:pt idx="0">
                  <c:v>35</c:v>
                </c:pt>
                <c:pt idx="1">
                  <c:v>48</c:v>
                </c:pt>
                <c:pt idx="2">
                  <c:v>48</c:v>
                </c:pt>
                <c:pt idx="3">
                  <c:v>54</c:v>
                </c:pt>
                <c:pt idx="4">
                  <c:v>34</c:v>
                </c:pt>
                <c:pt idx="5">
                  <c:v>33</c:v>
                </c:pt>
                <c:pt idx="6">
                  <c:v>44</c:v>
                </c:pt>
                <c:pt idx="7">
                  <c:v>28</c:v>
                </c:pt>
                <c:pt idx="8">
                  <c:v>6</c:v>
                </c:pt>
                <c:pt idx="9">
                  <c:v>51</c:v>
                </c:pt>
                <c:pt idx="10">
                  <c:v>24</c:v>
                </c:pt>
                <c:pt idx="11">
                  <c:v>40</c:v>
                </c:pt>
                <c:pt idx="12">
                  <c:v>29</c:v>
                </c:pt>
                <c:pt idx="13">
                  <c:v>41</c:v>
                </c:pt>
                <c:pt idx="14">
                  <c:v>21</c:v>
                </c:pt>
                <c:pt idx="15">
                  <c:v>28</c:v>
                </c:pt>
                <c:pt idx="16">
                  <c:v>64</c:v>
                </c:pt>
                <c:pt idx="17">
                  <c:v>27</c:v>
                </c:pt>
                <c:pt idx="18">
                  <c:v>23</c:v>
                </c:pt>
                <c:pt idx="19">
                  <c:v>13</c:v>
                </c:pt>
                <c:pt idx="20">
                  <c:v>34</c:v>
                </c:pt>
                <c:pt idx="21">
                  <c:v>32</c:v>
                </c:pt>
                <c:pt idx="22">
                  <c:v>22</c:v>
                </c:pt>
                <c:pt idx="23">
                  <c:v>30</c:v>
                </c:pt>
                <c:pt idx="24">
                  <c:v>40</c:v>
                </c:pt>
                <c:pt idx="25">
                  <c:v>29</c:v>
                </c:pt>
                <c:pt idx="26">
                  <c:v>29</c:v>
                </c:pt>
                <c:pt idx="27">
                  <c:v>27</c:v>
                </c:pt>
                <c:pt idx="28">
                  <c:v>40</c:v>
                </c:pt>
              </c:numCache>
            </c:numRef>
          </c:yVal>
          <c:smooth val="0"/>
        </c:ser>
        <c:ser>
          <c:idx val="1"/>
          <c:order val="1"/>
          <c:tx>
            <c:v>Predicted Infant and Child Mortality Rates (per 1000 live births) - Infant mortality rate (IMR)</c:v>
          </c:tx>
          <c:spPr>
            <a:ln w="28575">
              <a:noFill/>
            </a:ln>
          </c:spPr>
          <c:xVal>
            <c:numRef>
              <c:f>'NFHS 4 DATA RELEVANT INDICATOR'!$G$2:$G$30</c:f>
              <c:numCache>
                <c:formatCode>General</c:formatCode>
                <c:ptCount val="29"/>
                <c:pt idx="0">
                  <c:v>34.299999999999997</c:v>
                </c:pt>
                <c:pt idx="1">
                  <c:v>26.2</c:v>
                </c:pt>
                <c:pt idx="2">
                  <c:v>22.8</c:v>
                </c:pt>
                <c:pt idx="3">
                  <c:v>26.5</c:v>
                </c:pt>
                <c:pt idx="4">
                  <c:v>33</c:v>
                </c:pt>
                <c:pt idx="5">
                  <c:v>45.8</c:v>
                </c:pt>
                <c:pt idx="6">
                  <c:v>28.7</c:v>
                </c:pt>
                <c:pt idx="7">
                  <c:v>45.5</c:v>
                </c:pt>
                <c:pt idx="8">
                  <c:v>72.2</c:v>
                </c:pt>
                <c:pt idx="9">
                  <c:v>23.2</c:v>
                </c:pt>
                <c:pt idx="10">
                  <c:v>42</c:v>
                </c:pt>
                <c:pt idx="11">
                  <c:v>26.7</c:v>
                </c:pt>
                <c:pt idx="12">
                  <c:v>55.1</c:v>
                </c:pt>
                <c:pt idx="13">
                  <c:v>25.1</c:v>
                </c:pt>
                <c:pt idx="14">
                  <c:v>50.9</c:v>
                </c:pt>
                <c:pt idx="15">
                  <c:v>43.3</c:v>
                </c:pt>
                <c:pt idx="16">
                  <c:v>32.9</c:v>
                </c:pt>
                <c:pt idx="17">
                  <c:v>26.5</c:v>
                </c:pt>
                <c:pt idx="18">
                  <c:v>31</c:v>
                </c:pt>
                <c:pt idx="19">
                  <c:v>58.2</c:v>
                </c:pt>
                <c:pt idx="20">
                  <c:v>59.4</c:v>
                </c:pt>
                <c:pt idx="21">
                  <c:v>37.200000000000003</c:v>
                </c:pt>
                <c:pt idx="22">
                  <c:v>45.9</c:v>
                </c:pt>
                <c:pt idx="23">
                  <c:v>33.6</c:v>
                </c:pt>
                <c:pt idx="24">
                  <c:v>40.200000000000003</c:v>
                </c:pt>
                <c:pt idx="25">
                  <c:v>33.299999999999997</c:v>
                </c:pt>
                <c:pt idx="26">
                  <c:v>40.700000000000003</c:v>
                </c:pt>
                <c:pt idx="27">
                  <c:v>23.4</c:v>
                </c:pt>
                <c:pt idx="28">
                  <c:v>44.6</c:v>
                </c:pt>
              </c:numCache>
            </c:numRef>
          </c:xVal>
          <c:yVal>
            <c:numRef>
              <c:f>'%women with schooling vs IMR'!$B$25:$B$53</c:f>
              <c:numCache>
                <c:formatCode>General</c:formatCode>
                <c:ptCount val="29"/>
                <c:pt idx="0">
                  <c:v>36.070497470950158</c:v>
                </c:pt>
                <c:pt idx="1">
                  <c:v>41.211993998934247</c:v>
                </c:pt>
                <c:pt idx="2">
                  <c:v>43.370153035372013</c:v>
                </c:pt>
                <c:pt idx="3">
                  <c:v>41.021568201601511</c:v>
                </c:pt>
                <c:pt idx="4">
                  <c:v>36.895675926058715</c:v>
                </c:pt>
                <c:pt idx="5">
                  <c:v>28.770841906528304</c:v>
                </c:pt>
                <c:pt idx="6">
                  <c:v>39.625112354494718</c:v>
                </c:pt>
                <c:pt idx="7">
                  <c:v>28.961267703861047</c:v>
                </c:pt>
                <c:pt idx="8">
                  <c:v>12.013371741246822</c:v>
                </c:pt>
                <c:pt idx="9">
                  <c:v>43.116251972261693</c:v>
                </c:pt>
                <c:pt idx="10">
                  <c:v>31.182902006076393</c:v>
                </c:pt>
                <c:pt idx="11">
                  <c:v>40.894617670046344</c:v>
                </c:pt>
                <c:pt idx="12">
                  <c:v>22.867642189213235</c:v>
                </c:pt>
                <c:pt idx="13">
                  <c:v>41.910221922487644</c:v>
                </c:pt>
                <c:pt idx="14">
                  <c:v>25.533603351871655</c:v>
                </c:pt>
                <c:pt idx="15">
                  <c:v>30.35772355096784</c:v>
                </c:pt>
                <c:pt idx="16">
                  <c:v>36.959151191836298</c:v>
                </c:pt>
                <c:pt idx="17">
                  <c:v>41.021568201601511</c:v>
                </c:pt>
                <c:pt idx="18">
                  <c:v>38.165181241610341</c:v>
                </c:pt>
                <c:pt idx="19">
                  <c:v>20.899908950108212</c:v>
                </c:pt>
                <c:pt idx="20">
                  <c:v>20.13820576077724</c:v>
                </c:pt>
                <c:pt idx="21">
                  <c:v>34.229714763400295</c:v>
                </c:pt>
                <c:pt idx="22">
                  <c:v>28.70736664075072</c:v>
                </c:pt>
                <c:pt idx="23">
                  <c:v>36.514824331393228</c:v>
                </c:pt>
                <c:pt idx="24">
                  <c:v>32.325456790072856</c:v>
                </c:pt>
                <c:pt idx="25">
                  <c:v>36.705250128725979</c:v>
                </c:pt>
                <c:pt idx="26">
                  <c:v>32.008080461184946</c:v>
                </c:pt>
                <c:pt idx="27">
                  <c:v>42.989301440706527</c:v>
                </c:pt>
                <c:pt idx="28">
                  <c:v>29.532545095859277</c:v>
                </c:pt>
              </c:numCache>
            </c:numRef>
          </c:yVal>
          <c:smooth val="0"/>
        </c:ser>
        <c:dLbls>
          <c:showLegendKey val="0"/>
          <c:showVal val="0"/>
          <c:showCatName val="0"/>
          <c:showSerName val="0"/>
          <c:showPercent val="0"/>
          <c:showBubbleSize val="0"/>
        </c:dLbls>
        <c:axId val="440632064"/>
        <c:axId val="440633984"/>
      </c:scatterChart>
      <c:valAx>
        <c:axId val="440632064"/>
        <c:scaling>
          <c:orientation val="minMax"/>
        </c:scaling>
        <c:delete val="0"/>
        <c:axPos val="b"/>
        <c:title>
          <c:tx>
            <c:rich>
              <a:bodyPr/>
              <a:lstStyle/>
              <a:p>
                <a:pPr>
                  <a:defRPr/>
                </a:pPr>
                <a:r>
                  <a:rPr lang="en-US"/>
                  <a:t>Characteristics of Adults (age 15-49) - Women with 10 or more years of schooling (%)</a:t>
                </a:r>
              </a:p>
            </c:rich>
          </c:tx>
          <c:layout/>
          <c:overlay val="0"/>
        </c:title>
        <c:numFmt formatCode="General" sourceLinked="1"/>
        <c:majorTickMark val="out"/>
        <c:minorTickMark val="none"/>
        <c:tickLblPos val="nextTo"/>
        <c:crossAx val="440633984"/>
        <c:crosses val="autoZero"/>
        <c:crossBetween val="midCat"/>
      </c:valAx>
      <c:valAx>
        <c:axId val="440633984"/>
        <c:scaling>
          <c:orientation val="minMax"/>
        </c:scaling>
        <c:delete val="0"/>
        <c:axPos val="l"/>
        <c:title>
          <c:tx>
            <c:rich>
              <a:bodyPr/>
              <a:lstStyle/>
              <a:p>
                <a:pPr>
                  <a:defRPr/>
                </a:pPr>
                <a:r>
                  <a:rPr lang="en-US"/>
                  <a:t>Infant and Child Mortality Rates (per 1000 live births) - Infant mortality rate (IMR)</a:t>
                </a:r>
              </a:p>
            </c:rich>
          </c:tx>
          <c:layout/>
          <c:overlay val="0"/>
        </c:title>
        <c:numFmt formatCode="General" sourceLinked="1"/>
        <c:majorTickMark val="out"/>
        <c:minorTickMark val="none"/>
        <c:tickLblPos val="nextTo"/>
        <c:crossAx val="44063206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Maternity Care (for last birth in the 5 years before the survey) - Average out of pocket expenditure per delivery in public health facility (Rs.) Line Fit  Plot</a:t>
            </a:r>
          </a:p>
        </c:rich>
      </c:tx>
      <c:layout/>
      <c:overlay val="0"/>
    </c:title>
    <c:autoTitleDeleted val="0"/>
    <c:plotArea>
      <c:layout/>
      <c:scatterChart>
        <c:scatterStyle val="lineMarker"/>
        <c:varyColors val="0"/>
        <c:ser>
          <c:idx val="0"/>
          <c:order val="0"/>
          <c:tx>
            <c:v>Infant and Child Mortality Rates (per 1000 live births) - Infant mortality rate (IMR)</c:v>
          </c:tx>
          <c:spPr>
            <a:ln w="28575">
              <a:noFill/>
            </a:ln>
          </c:spPr>
          <c:xVal>
            <c:numRef>
              <c:f>'FINAL FACTORS'!$F$2:$F$30</c:f>
              <c:numCache>
                <c:formatCode>General</c:formatCode>
                <c:ptCount val="29"/>
                <c:pt idx="0">
                  <c:v>2138</c:v>
                </c:pt>
                <c:pt idx="1">
                  <c:v>3210</c:v>
                </c:pt>
                <c:pt idx="2">
                  <c:v>1724</c:v>
                </c:pt>
                <c:pt idx="3">
                  <c:v>1480</c:v>
                </c:pt>
                <c:pt idx="4">
                  <c:v>2136</c:v>
                </c:pt>
                <c:pt idx="5">
                  <c:v>1503</c:v>
                </c:pt>
                <c:pt idx="6">
                  <c:v>1476</c:v>
                </c:pt>
                <c:pt idx="7">
                  <c:v>3893</c:v>
                </c:pt>
                <c:pt idx="8">
                  <c:v>6901</c:v>
                </c:pt>
                <c:pt idx="9">
                  <c:v>1387</c:v>
                </c:pt>
                <c:pt idx="10">
                  <c:v>3487</c:v>
                </c:pt>
                <c:pt idx="11">
                  <c:v>4225</c:v>
                </c:pt>
                <c:pt idx="12">
                  <c:v>1890</c:v>
                </c:pt>
                <c:pt idx="13">
                  <c:v>3052</c:v>
                </c:pt>
                <c:pt idx="14">
                  <c:v>2496</c:v>
                </c:pt>
                <c:pt idx="15">
                  <c:v>4020</c:v>
                </c:pt>
                <c:pt idx="16">
                  <c:v>1956</c:v>
                </c:pt>
                <c:pt idx="17">
                  <c:v>7782</c:v>
                </c:pt>
                <c:pt idx="18">
                  <c:v>6474</c:v>
                </c:pt>
                <c:pt idx="19">
                  <c:v>4836</c:v>
                </c:pt>
                <c:pt idx="20">
                  <c:v>3329</c:v>
                </c:pt>
                <c:pt idx="21">
                  <c:v>4192</c:v>
                </c:pt>
                <c:pt idx="22">
                  <c:v>10076</c:v>
                </c:pt>
                <c:pt idx="23">
                  <c:v>2892</c:v>
                </c:pt>
                <c:pt idx="24">
                  <c:v>4327</c:v>
                </c:pt>
                <c:pt idx="25">
                  <c:v>5835</c:v>
                </c:pt>
                <c:pt idx="26">
                  <c:v>2509</c:v>
                </c:pt>
                <c:pt idx="27">
                  <c:v>4412</c:v>
                </c:pt>
                <c:pt idx="28">
                  <c:v>2399</c:v>
                </c:pt>
              </c:numCache>
            </c:numRef>
          </c:xVal>
          <c:yVal>
            <c:numRef>
              <c:f>'FINAL FACTORS'!$H$2:$H$30</c:f>
              <c:numCache>
                <c:formatCode>General</c:formatCode>
                <c:ptCount val="29"/>
                <c:pt idx="0">
                  <c:v>35</c:v>
                </c:pt>
                <c:pt idx="1">
                  <c:v>48</c:v>
                </c:pt>
                <c:pt idx="2">
                  <c:v>48</c:v>
                </c:pt>
                <c:pt idx="3">
                  <c:v>54</c:v>
                </c:pt>
                <c:pt idx="4">
                  <c:v>34</c:v>
                </c:pt>
                <c:pt idx="5">
                  <c:v>33</c:v>
                </c:pt>
                <c:pt idx="6">
                  <c:v>44</c:v>
                </c:pt>
                <c:pt idx="7">
                  <c:v>28</c:v>
                </c:pt>
                <c:pt idx="8">
                  <c:v>6</c:v>
                </c:pt>
                <c:pt idx="9">
                  <c:v>51</c:v>
                </c:pt>
                <c:pt idx="10">
                  <c:v>24</c:v>
                </c:pt>
                <c:pt idx="11">
                  <c:v>40</c:v>
                </c:pt>
                <c:pt idx="12">
                  <c:v>29</c:v>
                </c:pt>
                <c:pt idx="13">
                  <c:v>41</c:v>
                </c:pt>
                <c:pt idx="14">
                  <c:v>21</c:v>
                </c:pt>
                <c:pt idx="15">
                  <c:v>28</c:v>
                </c:pt>
                <c:pt idx="16">
                  <c:v>64</c:v>
                </c:pt>
                <c:pt idx="17">
                  <c:v>27</c:v>
                </c:pt>
                <c:pt idx="18">
                  <c:v>23</c:v>
                </c:pt>
                <c:pt idx="19">
                  <c:v>13</c:v>
                </c:pt>
                <c:pt idx="20">
                  <c:v>34</c:v>
                </c:pt>
                <c:pt idx="21">
                  <c:v>32</c:v>
                </c:pt>
                <c:pt idx="22">
                  <c:v>22</c:v>
                </c:pt>
                <c:pt idx="23">
                  <c:v>30</c:v>
                </c:pt>
                <c:pt idx="24">
                  <c:v>40</c:v>
                </c:pt>
                <c:pt idx="25">
                  <c:v>29</c:v>
                </c:pt>
                <c:pt idx="26">
                  <c:v>29</c:v>
                </c:pt>
                <c:pt idx="27">
                  <c:v>27</c:v>
                </c:pt>
                <c:pt idx="28">
                  <c:v>40</c:v>
                </c:pt>
              </c:numCache>
            </c:numRef>
          </c:yVal>
          <c:smooth val="0"/>
        </c:ser>
        <c:ser>
          <c:idx val="1"/>
          <c:order val="1"/>
          <c:tx>
            <c:v>Predicted Infant and Child Mortality Rates (per 1000 live births) - Infant mortality rate (IMR)</c:v>
          </c:tx>
          <c:spPr>
            <a:ln w="28575">
              <a:noFill/>
            </a:ln>
          </c:spPr>
          <c:xVal>
            <c:numRef>
              <c:f>'FINAL FACTORS'!$F$2:$F$30</c:f>
              <c:numCache>
                <c:formatCode>General</c:formatCode>
                <c:ptCount val="29"/>
                <c:pt idx="0">
                  <c:v>2138</c:v>
                </c:pt>
                <c:pt idx="1">
                  <c:v>3210</c:v>
                </c:pt>
                <c:pt idx="2">
                  <c:v>1724</c:v>
                </c:pt>
                <c:pt idx="3">
                  <c:v>1480</c:v>
                </c:pt>
                <c:pt idx="4">
                  <c:v>2136</c:v>
                </c:pt>
                <c:pt idx="5">
                  <c:v>1503</c:v>
                </c:pt>
                <c:pt idx="6">
                  <c:v>1476</c:v>
                </c:pt>
                <c:pt idx="7">
                  <c:v>3893</c:v>
                </c:pt>
                <c:pt idx="8">
                  <c:v>6901</c:v>
                </c:pt>
                <c:pt idx="9">
                  <c:v>1387</c:v>
                </c:pt>
                <c:pt idx="10">
                  <c:v>3487</c:v>
                </c:pt>
                <c:pt idx="11">
                  <c:v>4225</c:v>
                </c:pt>
                <c:pt idx="12">
                  <c:v>1890</c:v>
                </c:pt>
                <c:pt idx="13">
                  <c:v>3052</c:v>
                </c:pt>
                <c:pt idx="14">
                  <c:v>2496</c:v>
                </c:pt>
                <c:pt idx="15">
                  <c:v>4020</c:v>
                </c:pt>
                <c:pt idx="16">
                  <c:v>1956</c:v>
                </c:pt>
                <c:pt idx="17">
                  <c:v>7782</c:v>
                </c:pt>
                <c:pt idx="18">
                  <c:v>6474</c:v>
                </c:pt>
                <c:pt idx="19">
                  <c:v>4836</c:v>
                </c:pt>
                <c:pt idx="20">
                  <c:v>3329</c:v>
                </c:pt>
                <c:pt idx="21">
                  <c:v>4192</c:v>
                </c:pt>
                <c:pt idx="22">
                  <c:v>10076</c:v>
                </c:pt>
                <c:pt idx="23">
                  <c:v>2892</c:v>
                </c:pt>
                <c:pt idx="24">
                  <c:v>4327</c:v>
                </c:pt>
                <c:pt idx="25">
                  <c:v>5835</c:v>
                </c:pt>
                <c:pt idx="26">
                  <c:v>2509</c:v>
                </c:pt>
                <c:pt idx="27">
                  <c:v>4412</c:v>
                </c:pt>
                <c:pt idx="28">
                  <c:v>2399</c:v>
                </c:pt>
              </c:numCache>
            </c:numRef>
          </c:xVal>
          <c:yVal>
            <c:numRef>
              <c:f>'MULTI-6 VS IMR'!$B$30:$B$58</c:f>
              <c:numCache>
                <c:formatCode>General</c:formatCode>
                <c:ptCount val="29"/>
                <c:pt idx="0">
                  <c:v>34.739235415894584</c:v>
                </c:pt>
                <c:pt idx="1">
                  <c:v>46.473610415773649</c:v>
                </c:pt>
                <c:pt idx="2">
                  <c:v>49.168831301693906</c:v>
                </c:pt>
                <c:pt idx="3">
                  <c:v>54.555098342836992</c:v>
                </c:pt>
                <c:pt idx="4">
                  <c:v>29.655906913517782</c:v>
                </c:pt>
                <c:pt idx="5">
                  <c:v>33.188971719036601</c:v>
                </c:pt>
                <c:pt idx="6">
                  <c:v>48.310396020154016</c:v>
                </c:pt>
                <c:pt idx="7">
                  <c:v>27.268317126715203</c:v>
                </c:pt>
                <c:pt idx="8">
                  <c:v>11.961460309222971</c:v>
                </c:pt>
                <c:pt idx="9">
                  <c:v>51.024052082165589</c:v>
                </c:pt>
                <c:pt idx="10">
                  <c:v>26.381624279999187</c:v>
                </c:pt>
                <c:pt idx="11">
                  <c:v>44.111960282583823</c:v>
                </c:pt>
                <c:pt idx="12">
                  <c:v>30.368957400852501</c:v>
                </c:pt>
                <c:pt idx="13">
                  <c:v>41.862484342184828</c:v>
                </c:pt>
                <c:pt idx="14">
                  <c:v>29.353628068408213</c:v>
                </c:pt>
                <c:pt idx="15">
                  <c:v>25.934055449266669</c:v>
                </c:pt>
                <c:pt idx="16">
                  <c:v>47.090954244193782</c:v>
                </c:pt>
                <c:pt idx="17">
                  <c:v>25.084189565836716</c:v>
                </c:pt>
                <c:pt idx="18">
                  <c:v>26.548638311366041</c:v>
                </c:pt>
                <c:pt idx="19">
                  <c:v>14.580452343925362</c:v>
                </c:pt>
                <c:pt idx="20">
                  <c:v>24.901171220015542</c:v>
                </c:pt>
                <c:pt idx="21">
                  <c:v>35.859168277756282</c:v>
                </c:pt>
                <c:pt idx="22">
                  <c:v>15.748230551276139</c:v>
                </c:pt>
                <c:pt idx="23">
                  <c:v>37.426117219370255</c:v>
                </c:pt>
                <c:pt idx="24">
                  <c:v>30.085238087709609</c:v>
                </c:pt>
                <c:pt idx="25">
                  <c:v>32.470441468346067</c:v>
                </c:pt>
                <c:pt idx="26">
                  <c:v>25.849220815027966</c:v>
                </c:pt>
                <c:pt idx="27">
                  <c:v>32.091708235640759</c:v>
                </c:pt>
                <c:pt idx="28">
                  <c:v>41.905880189228874</c:v>
                </c:pt>
              </c:numCache>
            </c:numRef>
          </c:yVal>
          <c:smooth val="0"/>
        </c:ser>
        <c:dLbls>
          <c:showLegendKey val="0"/>
          <c:showVal val="0"/>
          <c:showCatName val="0"/>
          <c:showSerName val="0"/>
          <c:showPercent val="0"/>
          <c:showBubbleSize val="0"/>
        </c:dLbls>
        <c:axId val="455756800"/>
        <c:axId val="455763072"/>
      </c:scatterChart>
      <c:valAx>
        <c:axId val="455756800"/>
        <c:scaling>
          <c:orientation val="minMax"/>
        </c:scaling>
        <c:delete val="0"/>
        <c:axPos val="b"/>
        <c:title>
          <c:tx>
            <c:rich>
              <a:bodyPr/>
              <a:lstStyle/>
              <a:p>
                <a:pPr>
                  <a:defRPr/>
                </a:pPr>
                <a:r>
                  <a:rPr lang="en-US"/>
                  <a:t>Maternity Care (for last birth in the 5 years before the survey) - Average out of pocket expenditure per delivery in public health facility (Rs.)</a:t>
                </a:r>
              </a:p>
            </c:rich>
          </c:tx>
          <c:layout/>
          <c:overlay val="0"/>
        </c:title>
        <c:numFmt formatCode="General" sourceLinked="1"/>
        <c:majorTickMark val="out"/>
        <c:minorTickMark val="none"/>
        <c:tickLblPos val="nextTo"/>
        <c:crossAx val="455763072"/>
        <c:crosses val="autoZero"/>
        <c:crossBetween val="midCat"/>
      </c:valAx>
      <c:valAx>
        <c:axId val="455763072"/>
        <c:scaling>
          <c:orientation val="minMax"/>
        </c:scaling>
        <c:delete val="0"/>
        <c:axPos val="l"/>
        <c:title>
          <c:tx>
            <c:rich>
              <a:bodyPr/>
              <a:lstStyle/>
              <a:p>
                <a:pPr>
                  <a:defRPr/>
                </a:pPr>
                <a:r>
                  <a:rPr lang="en-US"/>
                  <a:t>Infant and Child Mortality Rates (per 1000 live births) - Infant mortality rate (IMR)</a:t>
                </a:r>
              </a:p>
            </c:rich>
          </c:tx>
          <c:layout/>
          <c:overlay val="0"/>
        </c:title>
        <c:numFmt formatCode="General" sourceLinked="1"/>
        <c:majorTickMark val="out"/>
        <c:minorTickMark val="none"/>
        <c:tickLblPos val="nextTo"/>
        <c:crossAx val="45575680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Delivery Care (for births in the 5 years before the survey) - Institutional births (%) Line Fit  Plot</a:t>
            </a:r>
          </a:p>
        </c:rich>
      </c:tx>
      <c:layout/>
      <c:overlay val="0"/>
    </c:title>
    <c:autoTitleDeleted val="0"/>
    <c:plotArea>
      <c:layout/>
      <c:scatterChart>
        <c:scatterStyle val="lineMarker"/>
        <c:varyColors val="0"/>
        <c:ser>
          <c:idx val="0"/>
          <c:order val="0"/>
          <c:tx>
            <c:v>Infant and Child Mortality Rates (per 1000 live births) - Infant mortality rate (IMR)</c:v>
          </c:tx>
          <c:spPr>
            <a:ln w="28575">
              <a:noFill/>
            </a:ln>
          </c:spPr>
          <c:xVal>
            <c:numRef>
              <c:f>'FINAL FACTORS'!$D$2:$D$30</c:f>
              <c:numCache>
                <c:formatCode>General</c:formatCode>
                <c:ptCount val="29"/>
                <c:pt idx="0">
                  <c:v>91.6</c:v>
                </c:pt>
                <c:pt idx="1">
                  <c:v>70.599999999999994</c:v>
                </c:pt>
                <c:pt idx="2">
                  <c:v>63.8</c:v>
                </c:pt>
                <c:pt idx="3">
                  <c:v>70.2</c:v>
                </c:pt>
                <c:pt idx="4">
                  <c:v>88.7</c:v>
                </c:pt>
                <c:pt idx="5">
                  <c:v>80.5</c:v>
                </c:pt>
                <c:pt idx="6">
                  <c:v>61.9</c:v>
                </c:pt>
                <c:pt idx="7">
                  <c:v>94.3</c:v>
                </c:pt>
                <c:pt idx="8">
                  <c:v>99.9</c:v>
                </c:pt>
                <c:pt idx="9">
                  <c:v>80.8</c:v>
                </c:pt>
                <c:pt idx="10">
                  <c:v>90.3</c:v>
                </c:pt>
                <c:pt idx="11">
                  <c:v>85.4</c:v>
                </c:pt>
                <c:pt idx="12">
                  <c:v>90.5</c:v>
                </c:pt>
                <c:pt idx="13">
                  <c:v>84</c:v>
                </c:pt>
                <c:pt idx="14">
                  <c:v>99</c:v>
                </c:pt>
                <c:pt idx="15">
                  <c:v>91.5</c:v>
                </c:pt>
                <c:pt idx="16">
                  <c:v>67.8</c:v>
                </c:pt>
                <c:pt idx="17">
                  <c:v>75.2</c:v>
                </c:pt>
                <c:pt idx="18">
                  <c:v>52.3</c:v>
                </c:pt>
                <c:pt idx="19">
                  <c:v>96.9</c:v>
                </c:pt>
                <c:pt idx="20">
                  <c:v>76.400000000000006</c:v>
                </c:pt>
                <c:pt idx="21">
                  <c:v>85.7</c:v>
                </c:pt>
                <c:pt idx="22">
                  <c:v>69.099999999999994</c:v>
                </c:pt>
                <c:pt idx="23">
                  <c:v>51.4</c:v>
                </c:pt>
                <c:pt idx="24">
                  <c:v>80.099999999999994</c:v>
                </c:pt>
                <c:pt idx="25">
                  <c:v>32.799999999999997</c:v>
                </c:pt>
                <c:pt idx="26">
                  <c:v>94.7</c:v>
                </c:pt>
                <c:pt idx="27">
                  <c:v>79.900000000000006</c:v>
                </c:pt>
                <c:pt idx="28">
                  <c:v>68.599999999999994</c:v>
                </c:pt>
              </c:numCache>
            </c:numRef>
          </c:xVal>
          <c:yVal>
            <c:numRef>
              <c:f>'FINAL FACTORS'!$H$2:$H$30</c:f>
              <c:numCache>
                <c:formatCode>General</c:formatCode>
                <c:ptCount val="29"/>
                <c:pt idx="0">
                  <c:v>35</c:v>
                </c:pt>
                <c:pt idx="1">
                  <c:v>48</c:v>
                </c:pt>
                <c:pt idx="2">
                  <c:v>48</c:v>
                </c:pt>
                <c:pt idx="3">
                  <c:v>54</c:v>
                </c:pt>
                <c:pt idx="4">
                  <c:v>34</c:v>
                </c:pt>
                <c:pt idx="5">
                  <c:v>33</c:v>
                </c:pt>
                <c:pt idx="6">
                  <c:v>44</c:v>
                </c:pt>
                <c:pt idx="7">
                  <c:v>28</c:v>
                </c:pt>
                <c:pt idx="8">
                  <c:v>6</c:v>
                </c:pt>
                <c:pt idx="9">
                  <c:v>51</c:v>
                </c:pt>
                <c:pt idx="10">
                  <c:v>24</c:v>
                </c:pt>
                <c:pt idx="11">
                  <c:v>40</c:v>
                </c:pt>
                <c:pt idx="12">
                  <c:v>29</c:v>
                </c:pt>
                <c:pt idx="13">
                  <c:v>41</c:v>
                </c:pt>
                <c:pt idx="14">
                  <c:v>21</c:v>
                </c:pt>
                <c:pt idx="15">
                  <c:v>28</c:v>
                </c:pt>
                <c:pt idx="16">
                  <c:v>64</c:v>
                </c:pt>
                <c:pt idx="17">
                  <c:v>27</c:v>
                </c:pt>
                <c:pt idx="18">
                  <c:v>23</c:v>
                </c:pt>
                <c:pt idx="19">
                  <c:v>13</c:v>
                </c:pt>
                <c:pt idx="20">
                  <c:v>34</c:v>
                </c:pt>
                <c:pt idx="21">
                  <c:v>32</c:v>
                </c:pt>
                <c:pt idx="22">
                  <c:v>22</c:v>
                </c:pt>
                <c:pt idx="23">
                  <c:v>30</c:v>
                </c:pt>
                <c:pt idx="24">
                  <c:v>40</c:v>
                </c:pt>
                <c:pt idx="25">
                  <c:v>29</c:v>
                </c:pt>
                <c:pt idx="26">
                  <c:v>29</c:v>
                </c:pt>
                <c:pt idx="27">
                  <c:v>27</c:v>
                </c:pt>
                <c:pt idx="28">
                  <c:v>40</c:v>
                </c:pt>
              </c:numCache>
            </c:numRef>
          </c:yVal>
          <c:smooth val="0"/>
        </c:ser>
        <c:ser>
          <c:idx val="1"/>
          <c:order val="1"/>
          <c:tx>
            <c:v>Predicted Infant and Child Mortality Rates (per 1000 live births) - Infant mortality rate (IMR)</c:v>
          </c:tx>
          <c:spPr>
            <a:ln w="28575">
              <a:noFill/>
            </a:ln>
          </c:spPr>
          <c:xVal>
            <c:numRef>
              <c:f>'FINAL FACTORS'!$D$2:$D$30</c:f>
              <c:numCache>
                <c:formatCode>General</c:formatCode>
                <c:ptCount val="29"/>
                <c:pt idx="0">
                  <c:v>91.6</c:v>
                </c:pt>
                <c:pt idx="1">
                  <c:v>70.599999999999994</c:v>
                </c:pt>
                <c:pt idx="2">
                  <c:v>63.8</c:v>
                </c:pt>
                <c:pt idx="3">
                  <c:v>70.2</c:v>
                </c:pt>
                <c:pt idx="4">
                  <c:v>88.7</c:v>
                </c:pt>
                <c:pt idx="5">
                  <c:v>80.5</c:v>
                </c:pt>
                <c:pt idx="6">
                  <c:v>61.9</c:v>
                </c:pt>
                <c:pt idx="7">
                  <c:v>94.3</c:v>
                </c:pt>
                <c:pt idx="8">
                  <c:v>99.9</c:v>
                </c:pt>
                <c:pt idx="9">
                  <c:v>80.8</c:v>
                </c:pt>
                <c:pt idx="10">
                  <c:v>90.3</c:v>
                </c:pt>
                <c:pt idx="11">
                  <c:v>85.4</c:v>
                </c:pt>
                <c:pt idx="12">
                  <c:v>90.5</c:v>
                </c:pt>
                <c:pt idx="13">
                  <c:v>84</c:v>
                </c:pt>
                <c:pt idx="14">
                  <c:v>99</c:v>
                </c:pt>
                <c:pt idx="15">
                  <c:v>91.5</c:v>
                </c:pt>
                <c:pt idx="16">
                  <c:v>67.8</c:v>
                </c:pt>
                <c:pt idx="17">
                  <c:v>75.2</c:v>
                </c:pt>
                <c:pt idx="18">
                  <c:v>52.3</c:v>
                </c:pt>
                <c:pt idx="19">
                  <c:v>96.9</c:v>
                </c:pt>
                <c:pt idx="20">
                  <c:v>76.400000000000006</c:v>
                </c:pt>
                <c:pt idx="21">
                  <c:v>85.7</c:v>
                </c:pt>
                <c:pt idx="22">
                  <c:v>69.099999999999994</c:v>
                </c:pt>
                <c:pt idx="23">
                  <c:v>51.4</c:v>
                </c:pt>
                <c:pt idx="24">
                  <c:v>80.099999999999994</c:v>
                </c:pt>
                <c:pt idx="25">
                  <c:v>32.799999999999997</c:v>
                </c:pt>
                <c:pt idx="26">
                  <c:v>94.7</c:v>
                </c:pt>
                <c:pt idx="27">
                  <c:v>79.900000000000006</c:v>
                </c:pt>
                <c:pt idx="28">
                  <c:v>68.599999999999994</c:v>
                </c:pt>
              </c:numCache>
            </c:numRef>
          </c:xVal>
          <c:yVal>
            <c:numRef>
              <c:f>'MULTI-6 VS IMR'!$B$30:$B$58</c:f>
              <c:numCache>
                <c:formatCode>General</c:formatCode>
                <c:ptCount val="29"/>
                <c:pt idx="0">
                  <c:v>34.739235415894584</c:v>
                </c:pt>
                <c:pt idx="1">
                  <c:v>46.473610415773649</c:v>
                </c:pt>
                <c:pt idx="2">
                  <c:v>49.168831301693906</c:v>
                </c:pt>
                <c:pt idx="3">
                  <c:v>54.555098342836992</c:v>
                </c:pt>
                <c:pt idx="4">
                  <c:v>29.655906913517782</c:v>
                </c:pt>
                <c:pt idx="5">
                  <c:v>33.188971719036601</c:v>
                </c:pt>
                <c:pt idx="6">
                  <c:v>48.310396020154016</c:v>
                </c:pt>
                <c:pt idx="7">
                  <c:v>27.268317126715203</c:v>
                </c:pt>
                <c:pt idx="8">
                  <c:v>11.961460309222971</c:v>
                </c:pt>
                <c:pt idx="9">
                  <c:v>51.024052082165589</c:v>
                </c:pt>
                <c:pt idx="10">
                  <c:v>26.381624279999187</c:v>
                </c:pt>
                <c:pt idx="11">
                  <c:v>44.111960282583823</c:v>
                </c:pt>
                <c:pt idx="12">
                  <c:v>30.368957400852501</c:v>
                </c:pt>
                <c:pt idx="13">
                  <c:v>41.862484342184828</c:v>
                </c:pt>
                <c:pt idx="14">
                  <c:v>29.353628068408213</c:v>
                </c:pt>
                <c:pt idx="15">
                  <c:v>25.934055449266669</c:v>
                </c:pt>
                <c:pt idx="16">
                  <c:v>47.090954244193782</c:v>
                </c:pt>
                <c:pt idx="17">
                  <c:v>25.084189565836716</c:v>
                </c:pt>
                <c:pt idx="18">
                  <c:v>26.548638311366041</c:v>
                </c:pt>
                <c:pt idx="19">
                  <c:v>14.580452343925362</c:v>
                </c:pt>
                <c:pt idx="20">
                  <c:v>24.901171220015542</c:v>
                </c:pt>
                <c:pt idx="21">
                  <c:v>35.859168277756282</c:v>
                </c:pt>
                <c:pt idx="22">
                  <c:v>15.748230551276139</c:v>
                </c:pt>
                <c:pt idx="23">
                  <c:v>37.426117219370255</c:v>
                </c:pt>
                <c:pt idx="24">
                  <c:v>30.085238087709609</c:v>
                </c:pt>
                <c:pt idx="25">
                  <c:v>32.470441468346067</c:v>
                </c:pt>
                <c:pt idx="26">
                  <c:v>25.849220815027966</c:v>
                </c:pt>
                <c:pt idx="27">
                  <c:v>32.091708235640759</c:v>
                </c:pt>
                <c:pt idx="28">
                  <c:v>41.905880189228874</c:v>
                </c:pt>
              </c:numCache>
            </c:numRef>
          </c:yVal>
          <c:smooth val="0"/>
        </c:ser>
        <c:dLbls>
          <c:showLegendKey val="0"/>
          <c:showVal val="0"/>
          <c:showCatName val="0"/>
          <c:showSerName val="0"/>
          <c:showPercent val="0"/>
          <c:showBubbleSize val="0"/>
        </c:dLbls>
        <c:axId val="455784704"/>
        <c:axId val="455790976"/>
      </c:scatterChart>
      <c:valAx>
        <c:axId val="455784704"/>
        <c:scaling>
          <c:orientation val="minMax"/>
        </c:scaling>
        <c:delete val="0"/>
        <c:axPos val="b"/>
        <c:title>
          <c:tx>
            <c:rich>
              <a:bodyPr/>
              <a:lstStyle/>
              <a:p>
                <a:pPr>
                  <a:defRPr/>
                </a:pPr>
                <a:r>
                  <a:rPr lang="en-US"/>
                  <a:t>Delivery Care (for births in the 5 years before the survey) - Institutional births (%)</a:t>
                </a:r>
              </a:p>
            </c:rich>
          </c:tx>
          <c:layout/>
          <c:overlay val="0"/>
        </c:title>
        <c:numFmt formatCode="General" sourceLinked="1"/>
        <c:majorTickMark val="out"/>
        <c:minorTickMark val="none"/>
        <c:tickLblPos val="nextTo"/>
        <c:crossAx val="455790976"/>
        <c:crosses val="autoZero"/>
        <c:crossBetween val="midCat"/>
      </c:valAx>
      <c:valAx>
        <c:axId val="455790976"/>
        <c:scaling>
          <c:orientation val="minMax"/>
        </c:scaling>
        <c:delete val="0"/>
        <c:axPos val="l"/>
        <c:title>
          <c:tx>
            <c:rich>
              <a:bodyPr/>
              <a:lstStyle/>
              <a:p>
                <a:pPr>
                  <a:defRPr/>
                </a:pPr>
                <a:r>
                  <a:rPr lang="en-US"/>
                  <a:t>Infant and Child Mortality Rates (per 1000 live births) - Infant mortality rate (IMR)</a:t>
                </a:r>
              </a:p>
            </c:rich>
          </c:tx>
          <c:layout/>
          <c:overlay val="0"/>
        </c:title>
        <c:numFmt formatCode="General" sourceLinked="1"/>
        <c:majorTickMark val="out"/>
        <c:minorTickMark val="none"/>
        <c:tickLblPos val="nextTo"/>
        <c:crossAx val="45578470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Women's Empowerment and Gender Based Violence (age 15-49 years) - Women having a mobile phone that they themselves use (%) Line Fit  Plot</a:t>
            </a:r>
          </a:p>
        </c:rich>
      </c:tx>
      <c:layout/>
      <c:overlay val="0"/>
    </c:title>
    <c:autoTitleDeleted val="0"/>
    <c:plotArea>
      <c:layout/>
      <c:scatterChart>
        <c:scatterStyle val="lineMarker"/>
        <c:varyColors val="0"/>
        <c:ser>
          <c:idx val="0"/>
          <c:order val="0"/>
          <c:tx>
            <c:v>Infant and Child Mortality Rates (per 1000 live births) - Infant mortality rate (IMR)</c:v>
          </c:tx>
          <c:spPr>
            <a:ln w="28575">
              <a:noFill/>
            </a:ln>
          </c:spPr>
          <c:xVal>
            <c:numRef>
              <c:f>'FINAL FACTORS'!$E$2:$E$30</c:f>
              <c:numCache>
                <c:formatCode>General</c:formatCode>
                <c:ptCount val="29"/>
                <c:pt idx="0">
                  <c:v>36.200000000000003</c:v>
                </c:pt>
                <c:pt idx="1">
                  <c:v>46</c:v>
                </c:pt>
                <c:pt idx="2">
                  <c:v>40.9</c:v>
                </c:pt>
                <c:pt idx="3">
                  <c:v>31</c:v>
                </c:pt>
                <c:pt idx="4">
                  <c:v>47.9</c:v>
                </c:pt>
                <c:pt idx="5">
                  <c:v>50.5</c:v>
                </c:pt>
                <c:pt idx="6">
                  <c:v>35.200000000000003</c:v>
                </c:pt>
                <c:pt idx="7">
                  <c:v>47.1</c:v>
                </c:pt>
                <c:pt idx="8">
                  <c:v>81.2</c:v>
                </c:pt>
                <c:pt idx="9">
                  <c:v>28.7</c:v>
                </c:pt>
                <c:pt idx="10">
                  <c:v>45.6</c:v>
                </c:pt>
                <c:pt idx="11">
                  <c:v>39.200000000000003</c:v>
                </c:pt>
                <c:pt idx="12">
                  <c:v>57.2</c:v>
                </c:pt>
                <c:pt idx="13">
                  <c:v>41.4</c:v>
                </c:pt>
                <c:pt idx="14">
                  <c:v>62</c:v>
                </c:pt>
                <c:pt idx="15">
                  <c:v>47.8</c:v>
                </c:pt>
                <c:pt idx="16">
                  <c:v>37.1</c:v>
                </c:pt>
                <c:pt idx="17">
                  <c:v>41.9</c:v>
                </c:pt>
                <c:pt idx="18">
                  <c:v>59.8</c:v>
                </c:pt>
                <c:pt idx="19">
                  <c:v>80.900000000000006</c:v>
                </c:pt>
                <c:pt idx="20">
                  <c:v>73.900000000000006</c:v>
                </c:pt>
                <c:pt idx="21">
                  <c:v>54.2</c:v>
                </c:pt>
                <c:pt idx="22">
                  <c:v>63.1</c:v>
                </c:pt>
                <c:pt idx="23">
                  <c:v>64.3</c:v>
                </c:pt>
                <c:pt idx="24">
                  <c:v>77.3</c:v>
                </c:pt>
                <c:pt idx="25">
                  <c:v>70.5</c:v>
                </c:pt>
                <c:pt idx="26">
                  <c:v>79.8</c:v>
                </c:pt>
                <c:pt idx="27">
                  <c:v>43.9</c:v>
                </c:pt>
                <c:pt idx="28">
                  <c:v>55.4</c:v>
                </c:pt>
              </c:numCache>
            </c:numRef>
          </c:xVal>
          <c:yVal>
            <c:numRef>
              <c:f>'FINAL FACTORS'!$H$2:$H$30</c:f>
              <c:numCache>
                <c:formatCode>General</c:formatCode>
                <c:ptCount val="29"/>
                <c:pt idx="0">
                  <c:v>35</c:v>
                </c:pt>
                <c:pt idx="1">
                  <c:v>48</c:v>
                </c:pt>
                <c:pt idx="2">
                  <c:v>48</c:v>
                </c:pt>
                <c:pt idx="3">
                  <c:v>54</c:v>
                </c:pt>
                <c:pt idx="4">
                  <c:v>34</c:v>
                </c:pt>
                <c:pt idx="5">
                  <c:v>33</c:v>
                </c:pt>
                <c:pt idx="6">
                  <c:v>44</c:v>
                </c:pt>
                <c:pt idx="7">
                  <c:v>28</c:v>
                </c:pt>
                <c:pt idx="8">
                  <c:v>6</c:v>
                </c:pt>
                <c:pt idx="9">
                  <c:v>51</c:v>
                </c:pt>
                <c:pt idx="10">
                  <c:v>24</c:v>
                </c:pt>
                <c:pt idx="11">
                  <c:v>40</c:v>
                </c:pt>
                <c:pt idx="12">
                  <c:v>29</c:v>
                </c:pt>
                <c:pt idx="13">
                  <c:v>41</c:v>
                </c:pt>
                <c:pt idx="14">
                  <c:v>21</c:v>
                </c:pt>
                <c:pt idx="15">
                  <c:v>28</c:v>
                </c:pt>
                <c:pt idx="16">
                  <c:v>64</c:v>
                </c:pt>
                <c:pt idx="17">
                  <c:v>27</c:v>
                </c:pt>
                <c:pt idx="18">
                  <c:v>23</c:v>
                </c:pt>
                <c:pt idx="19">
                  <c:v>13</c:v>
                </c:pt>
                <c:pt idx="20">
                  <c:v>34</c:v>
                </c:pt>
                <c:pt idx="21">
                  <c:v>32</c:v>
                </c:pt>
                <c:pt idx="22">
                  <c:v>22</c:v>
                </c:pt>
                <c:pt idx="23">
                  <c:v>30</c:v>
                </c:pt>
                <c:pt idx="24">
                  <c:v>40</c:v>
                </c:pt>
                <c:pt idx="25">
                  <c:v>29</c:v>
                </c:pt>
                <c:pt idx="26">
                  <c:v>29</c:v>
                </c:pt>
                <c:pt idx="27">
                  <c:v>27</c:v>
                </c:pt>
                <c:pt idx="28">
                  <c:v>40</c:v>
                </c:pt>
              </c:numCache>
            </c:numRef>
          </c:yVal>
          <c:smooth val="0"/>
        </c:ser>
        <c:ser>
          <c:idx val="1"/>
          <c:order val="1"/>
          <c:tx>
            <c:v>Predicted Infant and Child Mortality Rates (per 1000 live births) - Infant mortality rate (IMR)</c:v>
          </c:tx>
          <c:spPr>
            <a:ln w="28575">
              <a:noFill/>
            </a:ln>
          </c:spPr>
          <c:xVal>
            <c:numRef>
              <c:f>'FINAL FACTORS'!$E$2:$E$30</c:f>
              <c:numCache>
                <c:formatCode>General</c:formatCode>
                <c:ptCount val="29"/>
                <c:pt idx="0">
                  <c:v>36.200000000000003</c:v>
                </c:pt>
                <c:pt idx="1">
                  <c:v>46</c:v>
                </c:pt>
                <c:pt idx="2">
                  <c:v>40.9</c:v>
                </c:pt>
                <c:pt idx="3">
                  <c:v>31</c:v>
                </c:pt>
                <c:pt idx="4">
                  <c:v>47.9</c:v>
                </c:pt>
                <c:pt idx="5">
                  <c:v>50.5</c:v>
                </c:pt>
                <c:pt idx="6">
                  <c:v>35.200000000000003</c:v>
                </c:pt>
                <c:pt idx="7">
                  <c:v>47.1</c:v>
                </c:pt>
                <c:pt idx="8">
                  <c:v>81.2</c:v>
                </c:pt>
                <c:pt idx="9">
                  <c:v>28.7</c:v>
                </c:pt>
                <c:pt idx="10">
                  <c:v>45.6</c:v>
                </c:pt>
                <c:pt idx="11">
                  <c:v>39.200000000000003</c:v>
                </c:pt>
                <c:pt idx="12">
                  <c:v>57.2</c:v>
                </c:pt>
                <c:pt idx="13">
                  <c:v>41.4</c:v>
                </c:pt>
                <c:pt idx="14">
                  <c:v>62</c:v>
                </c:pt>
                <c:pt idx="15">
                  <c:v>47.8</c:v>
                </c:pt>
                <c:pt idx="16">
                  <c:v>37.1</c:v>
                </c:pt>
                <c:pt idx="17">
                  <c:v>41.9</c:v>
                </c:pt>
                <c:pt idx="18">
                  <c:v>59.8</c:v>
                </c:pt>
                <c:pt idx="19">
                  <c:v>80.900000000000006</c:v>
                </c:pt>
                <c:pt idx="20">
                  <c:v>73.900000000000006</c:v>
                </c:pt>
                <c:pt idx="21">
                  <c:v>54.2</c:v>
                </c:pt>
                <c:pt idx="22">
                  <c:v>63.1</c:v>
                </c:pt>
                <c:pt idx="23">
                  <c:v>64.3</c:v>
                </c:pt>
                <c:pt idx="24">
                  <c:v>77.3</c:v>
                </c:pt>
                <c:pt idx="25">
                  <c:v>70.5</c:v>
                </c:pt>
                <c:pt idx="26">
                  <c:v>79.8</c:v>
                </c:pt>
                <c:pt idx="27">
                  <c:v>43.9</c:v>
                </c:pt>
                <c:pt idx="28">
                  <c:v>55.4</c:v>
                </c:pt>
              </c:numCache>
            </c:numRef>
          </c:xVal>
          <c:yVal>
            <c:numRef>
              <c:f>'MULTI-6 VS IMR'!$B$30:$B$58</c:f>
              <c:numCache>
                <c:formatCode>General</c:formatCode>
                <c:ptCount val="29"/>
                <c:pt idx="0">
                  <c:v>34.739235415894584</c:v>
                </c:pt>
                <c:pt idx="1">
                  <c:v>46.473610415773649</c:v>
                </c:pt>
                <c:pt idx="2">
                  <c:v>49.168831301693906</c:v>
                </c:pt>
                <c:pt idx="3">
                  <c:v>54.555098342836992</c:v>
                </c:pt>
                <c:pt idx="4">
                  <c:v>29.655906913517782</c:v>
                </c:pt>
                <c:pt idx="5">
                  <c:v>33.188971719036601</c:v>
                </c:pt>
                <c:pt idx="6">
                  <c:v>48.310396020154016</c:v>
                </c:pt>
                <c:pt idx="7">
                  <c:v>27.268317126715203</c:v>
                </c:pt>
                <c:pt idx="8">
                  <c:v>11.961460309222971</c:v>
                </c:pt>
                <c:pt idx="9">
                  <c:v>51.024052082165589</c:v>
                </c:pt>
                <c:pt idx="10">
                  <c:v>26.381624279999187</c:v>
                </c:pt>
                <c:pt idx="11">
                  <c:v>44.111960282583823</c:v>
                </c:pt>
                <c:pt idx="12">
                  <c:v>30.368957400852501</c:v>
                </c:pt>
                <c:pt idx="13">
                  <c:v>41.862484342184828</c:v>
                </c:pt>
                <c:pt idx="14">
                  <c:v>29.353628068408213</c:v>
                </c:pt>
                <c:pt idx="15">
                  <c:v>25.934055449266669</c:v>
                </c:pt>
                <c:pt idx="16">
                  <c:v>47.090954244193782</c:v>
                </c:pt>
                <c:pt idx="17">
                  <c:v>25.084189565836716</c:v>
                </c:pt>
                <c:pt idx="18">
                  <c:v>26.548638311366041</c:v>
                </c:pt>
                <c:pt idx="19">
                  <c:v>14.580452343925362</c:v>
                </c:pt>
                <c:pt idx="20">
                  <c:v>24.901171220015542</c:v>
                </c:pt>
                <c:pt idx="21">
                  <c:v>35.859168277756282</c:v>
                </c:pt>
                <c:pt idx="22">
                  <c:v>15.748230551276139</c:v>
                </c:pt>
                <c:pt idx="23">
                  <c:v>37.426117219370255</c:v>
                </c:pt>
                <c:pt idx="24">
                  <c:v>30.085238087709609</c:v>
                </c:pt>
                <c:pt idx="25">
                  <c:v>32.470441468346067</c:v>
                </c:pt>
                <c:pt idx="26">
                  <c:v>25.849220815027966</c:v>
                </c:pt>
                <c:pt idx="27">
                  <c:v>32.091708235640759</c:v>
                </c:pt>
                <c:pt idx="28">
                  <c:v>41.905880189228874</c:v>
                </c:pt>
              </c:numCache>
            </c:numRef>
          </c:yVal>
          <c:smooth val="0"/>
        </c:ser>
        <c:dLbls>
          <c:showLegendKey val="0"/>
          <c:showVal val="0"/>
          <c:showCatName val="0"/>
          <c:showSerName val="0"/>
          <c:showPercent val="0"/>
          <c:showBubbleSize val="0"/>
        </c:dLbls>
        <c:axId val="456553984"/>
        <c:axId val="456555904"/>
      </c:scatterChart>
      <c:valAx>
        <c:axId val="456553984"/>
        <c:scaling>
          <c:orientation val="minMax"/>
        </c:scaling>
        <c:delete val="0"/>
        <c:axPos val="b"/>
        <c:title>
          <c:tx>
            <c:rich>
              <a:bodyPr/>
              <a:lstStyle/>
              <a:p>
                <a:pPr>
                  <a:defRPr/>
                </a:pPr>
                <a:r>
                  <a:rPr lang="en-US"/>
                  <a:t>Women's Empowerment and Gender Based Violence (age 15-49 years) - Women having a mobile phone that they themselves use (%)</a:t>
                </a:r>
              </a:p>
            </c:rich>
          </c:tx>
          <c:layout/>
          <c:overlay val="0"/>
        </c:title>
        <c:numFmt formatCode="General" sourceLinked="1"/>
        <c:majorTickMark val="out"/>
        <c:minorTickMark val="none"/>
        <c:tickLblPos val="nextTo"/>
        <c:crossAx val="456555904"/>
        <c:crosses val="autoZero"/>
        <c:crossBetween val="midCat"/>
      </c:valAx>
      <c:valAx>
        <c:axId val="456555904"/>
        <c:scaling>
          <c:orientation val="minMax"/>
        </c:scaling>
        <c:delete val="0"/>
        <c:axPos val="l"/>
        <c:title>
          <c:tx>
            <c:rich>
              <a:bodyPr/>
              <a:lstStyle/>
              <a:p>
                <a:pPr>
                  <a:defRPr/>
                </a:pPr>
                <a:r>
                  <a:rPr lang="en-US"/>
                  <a:t>Infant and Child Mortality Rates (per 1000 live births) - Infant mortality rate (IMR)</a:t>
                </a:r>
              </a:p>
            </c:rich>
          </c:tx>
          <c:layout/>
          <c:overlay val="0"/>
        </c:title>
        <c:numFmt formatCode="General" sourceLinked="1"/>
        <c:majorTickMark val="out"/>
        <c:minorTickMark val="none"/>
        <c:tickLblPos val="nextTo"/>
        <c:crossAx val="45655398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layout/>
      <c:overlay val="0"/>
    </c:title>
    <c:autoTitleDeleted val="0"/>
    <c:plotArea>
      <c:layout/>
      <c:scatterChart>
        <c:scatterStyle val="lineMarker"/>
        <c:varyColors val="0"/>
        <c:ser>
          <c:idx val="0"/>
          <c:order val="0"/>
          <c:spPr>
            <a:ln w="28575">
              <a:noFill/>
            </a:ln>
          </c:spPr>
          <c:xVal>
            <c:numRef>
              <c:f>'MULTI-6 VS IMR'!$F$30:$F$58</c:f>
              <c:numCache>
                <c:formatCode>General</c:formatCode>
                <c:ptCount val="29"/>
                <c:pt idx="0">
                  <c:v>1.7241379310344827</c:v>
                </c:pt>
                <c:pt idx="1">
                  <c:v>5.1724137931034484</c:v>
                </c:pt>
                <c:pt idx="2">
                  <c:v>8.6206896551724128</c:v>
                </c:pt>
                <c:pt idx="3">
                  <c:v>12.068965517241379</c:v>
                </c:pt>
                <c:pt idx="4">
                  <c:v>15.517241379310343</c:v>
                </c:pt>
                <c:pt idx="5">
                  <c:v>18.96551724137931</c:v>
                </c:pt>
                <c:pt idx="6">
                  <c:v>22.413793103448278</c:v>
                </c:pt>
                <c:pt idx="7">
                  <c:v>25.862068965517242</c:v>
                </c:pt>
                <c:pt idx="8">
                  <c:v>29.310344827586206</c:v>
                </c:pt>
                <c:pt idx="9">
                  <c:v>32.758620689655167</c:v>
                </c:pt>
                <c:pt idx="10">
                  <c:v>36.206896551724135</c:v>
                </c:pt>
                <c:pt idx="11">
                  <c:v>39.655172413793103</c:v>
                </c:pt>
                <c:pt idx="12">
                  <c:v>43.103448275862071</c:v>
                </c:pt>
                <c:pt idx="13">
                  <c:v>46.551724137931032</c:v>
                </c:pt>
                <c:pt idx="14">
                  <c:v>50</c:v>
                </c:pt>
                <c:pt idx="15">
                  <c:v>53.448275862068961</c:v>
                </c:pt>
                <c:pt idx="16">
                  <c:v>56.896551724137929</c:v>
                </c:pt>
                <c:pt idx="17">
                  <c:v>60.344827586206897</c:v>
                </c:pt>
                <c:pt idx="18">
                  <c:v>63.793103448275858</c:v>
                </c:pt>
                <c:pt idx="19">
                  <c:v>67.241379310344811</c:v>
                </c:pt>
                <c:pt idx="20">
                  <c:v>70.689655172413779</c:v>
                </c:pt>
                <c:pt idx="21">
                  <c:v>74.137931034482747</c:v>
                </c:pt>
                <c:pt idx="22">
                  <c:v>77.586206896551715</c:v>
                </c:pt>
                <c:pt idx="23">
                  <c:v>81.034482758620683</c:v>
                </c:pt>
                <c:pt idx="24">
                  <c:v>84.482758620689651</c:v>
                </c:pt>
                <c:pt idx="25">
                  <c:v>87.931034482758605</c:v>
                </c:pt>
                <c:pt idx="26">
                  <c:v>91.379310344827573</c:v>
                </c:pt>
                <c:pt idx="27">
                  <c:v>94.827586206896541</c:v>
                </c:pt>
                <c:pt idx="28">
                  <c:v>98.275862068965509</c:v>
                </c:pt>
              </c:numCache>
            </c:numRef>
          </c:xVal>
          <c:yVal>
            <c:numRef>
              <c:f>'MULTI-6 VS IMR'!$G$30:$G$58</c:f>
              <c:numCache>
                <c:formatCode>General</c:formatCode>
                <c:ptCount val="29"/>
                <c:pt idx="0">
                  <c:v>6</c:v>
                </c:pt>
                <c:pt idx="1">
                  <c:v>13</c:v>
                </c:pt>
                <c:pt idx="2">
                  <c:v>21</c:v>
                </c:pt>
                <c:pt idx="3">
                  <c:v>22</c:v>
                </c:pt>
                <c:pt idx="4">
                  <c:v>23</c:v>
                </c:pt>
                <c:pt idx="5">
                  <c:v>24</c:v>
                </c:pt>
                <c:pt idx="6">
                  <c:v>27</c:v>
                </c:pt>
                <c:pt idx="7">
                  <c:v>27</c:v>
                </c:pt>
                <c:pt idx="8">
                  <c:v>28</c:v>
                </c:pt>
                <c:pt idx="9">
                  <c:v>28</c:v>
                </c:pt>
                <c:pt idx="10">
                  <c:v>29</c:v>
                </c:pt>
                <c:pt idx="11">
                  <c:v>29</c:v>
                </c:pt>
                <c:pt idx="12">
                  <c:v>29</c:v>
                </c:pt>
                <c:pt idx="13">
                  <c:v>30</c:v>
                </c:pt>
                <c:pt idx="14">
                  <c:v>32</c:v>
                </c:pt>
                <c:pt idx="15">
                  <c:v>33</c:v>
                </c:pt>
                <c:pt idx="16">
                  <c:v>34</c:v>
                </c:pt>
                <c:pt idx="17">
                  <c:v>34</c:v>
                </c:pt>
                <c:pt idx="18">
                  <c:v>35</c:v>
                </c:pt>
                <c:pt idx="19">
                  <c:v>40</c:v>
                </c:pt>
                <c:pt idx="20">
                  <c:v>40</c:v>
                </c:pt>
                <c:pt idx="21">
                  <c:v>40</c:v>
                </c:pt>
                <c:pt idx="22">
                  <c:v>41</c:v>
                </c:pt>
                <c:pt idx="23">
                  <c:v>44</c:v>
                </c:pt>
                <c:pt idx="24">
                  <c:v>48</c:v>
                </c:pt>
                <c:pt idx="25">
                  <c:v>48</c:v>
                </c:pt>
                <c:pt idx="26">
                  <c:v>51</c:v>
                </c:pt>
                <c:pt idx="27">
                  <c:v>54</c:v>
                </c:pt>
                <c:pt idx="28">
                  <c:v>64</c:v>
                </c:pt>
              </c:numCache>
            </c:numRef>
          </c:yVal>
          <c:smooth val="0"/>
        </c:ser>
        <c:dLbls>
          <c:showLegendKey val="0"/>
          <c:showVal val="0"/>
          <c:showCatName val="0"/>
          <c:showSerName val="0"/>
          <c:showPercent val="0"/>
          <c:showBubbleSize val="0"/>
        </c:dLbls>
        <c:axId val="456589312"/>
        <c:axId val="456591232"/>
      </c:scatterChart>
      <c:valAx>
        <c:axId val="456589312"/>
        <c:scaling>
          <c:orientation val="minMax"/>
        </c:scaling>
        <c:delete val="0"/>
        <c:axPos val="b"/>
        <c:title>
          <c:tx>
            <c:rich>
              <a:bodyPr/>
              <a:lstStyle/>
              <a:p>
                <a:pPr>
                  <a:defRPr/>
                </a:pPr>
                <a:r>
                  <a:rPr lang="en-US"/>
                  <a:t>Sample Percentile</a:t>
                </a:r>
              </a:p>
            </c:rich>
          </c:tx>
          <c:layout/>
          <c:overlay val="0"/>
        </c:title>
        <c:numFmt formatCode="General" sourceLinked="1"/>
        <c:majorTickMark val="out"/>
        <c:minorTickMark val="none"/>
        <c:tickLblPos val="nextTo"/>
        <c:crossAx val="456591232"/>
        <c:crosses val="autoZero"/>
        <c:crossBetween val="midCat"/>
      </c:valAx>
      <c:valAx>
        <c:axId val="456591232"/>
        <c:scaling>
          <c:orientation val="minMax"/>
        </c:scaling>
        <c:delete val="0"/>
        <c:axPos val="l"/>
        <c:title>
          <c:tx>
            <c:rich>
              <a:bodyPr/>
              <a:lstStyle/>
              <a:p>
                <a:pPr>
                  <a:defRPr/>
                </a:pPr>
                <a:r>
                  <a:rPr lang="en-US"/>
                  <a:t>Infant and Child Mortality Rates (per 1000 live births) - Infant mortality rate (IMR)</a:t>
                </a:r>
              </a:p>
            </c:rich>
          </c:tx>
          <c:layout/>
          <c:overlay val="0"/>
        </c:title>
        <c:numFmt formatCode="General" sourceLinked="1"/>
        <c:majorTickMark val="out"/>
        <c:minorTickMark val="none"/>
        <c:tickLblPos val="nextTo"/>
        <c:crossAx val="456589312"/>
        <c:crosses val="autoZero"/>
        <c:crossBetween val="midCat"/>
      </c:valAx>
    </c:plotArea>
    <c:plotVisOnly val="1"/>
    <c:dispBlanksAs val="gap"/>
    <c:showDLblsOverMax val="0"/>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Delivery Care (for births in the 5 years before the survey) - Institutional births (%) Line Fit  Plot</a:t>
            </a:r>
          </a:p>
        </c:rich>
      </c:tx>
      <c:layout/>
      <c:overlay val="0"/>
    </c:title>
    <c:autoTitleDeleted val="0"/>
    <c:plotArea>
      <c:layout/>
      <c:scatterChart>
        <c:scatterStyle val="lineMarker"/>
        <c:varyColors val="0"/>
        <c:ser>
          <c:idx val="0"/>
          <c:order val="0"/>
          <c:tx>
            <c:v>Infant and Child Mortality Rates (per 1000 live births) - Infant mortality rate (IMR)</c:v>
          </c:tx>
          <c:spPr>
            <a:ln w="28575">
              <a:noFill/>
            </a:ln>
          </c:spPr>
          <c:xVal>
            <c:numRef>
              <c:f>'FINAL FACTORS'!$D$2:$D$30</c:f>
              <c:numCache>
                <c:formatCode>General</c:formatCode>
                <c:ptCount val="29"/>
                <c:pt idx="0">
                  <c:v>91.6</c:v>
                </c:pt>
                <c:pt idx="1">
                  <c:v>70.599999999999994</c:v>
                </c:pt>
                <c:pt idx="2">
                  <c:v>63.8</c:v>
                </c:pt>
                <c:pt idx="3">
                  <c:v>70.2</c:v>
                </c:pt>
                <c:pt idx="4">
                  <c:v>88.7</c:v>
                </c:pt>
                <c:pt idx="5">
                  <c:v>80.5</c:v>
                </c:pt>
                <c:pt idx="6">
                  <c:v>61.9</c:v>
                </c:pt>
                <c:pt idx="7">
                  <c:v>94.3</c:v>
                </c:pt>
                <c:pt idx="8">
                  <c:v>99.9</c:v>
                </c:pt>
                <c:pt idx="9">
                  <c:v>80.8</c:v>
                </c:pt>
                <c:pt idx="10">
                  <c:v>90.3</c:v>
                </c:pt>
                <c:pt idx="11">
                  <c:v>85.4</c:v>
                </c:pt>
                <c:pt idx="12">
                  <c:v>90.5</c:v>
                </c:pt>
                <c:pt idx="13">
                  <c:v>84</c:v>
                </c:pt>
                <c:pt idx="14">
                  <c:v>99</c:v>
                </c:pt>
                <c:pt idx="15">
                  <c:v>91.5</c:v>
                </c:pt>
                <c:pt idx="16">
                  <c:v>67.8</c:v>
                </c:pt>
                <c:pt idx="17">
                  <c:v>75.2</c:v>
                </c:pt>
                <c:pt idx="18">
                  <c:v>52.3</c:v>
                </c:pt>
                <c:pt idx="19">
                  <c:v>96.9</c:v>
                </c:pt>
                <c:pt idx="20">
                  <c:v>76.400000000000006</c:v>
                </c:pt>
                <c:pt idx="21">
                  <c:v>85.7</c:v>
                </c:pt>
                <c:pt idx="22">
                  <c:v>69.099999999999994</c:v>
                </c:pt>
                <c:pt idx="23">
                  <c:v>51.4</c:v>
                </c:pt>
                <c:pt idx="24">
                  <c:v>80.099999999999994</c:v>
                </c:pt>
                <c:pt idx="25">
                  <c:v>32.799999999999997</c:v>
                </c:pt>
                <c:pt idx="26">
                  <c:v>94.7</c:v>
                </c:pt>
                <c:pt idx="27">
                  <c:v>79.900000000000006</c:v>
                </c:pt>
                <c:pt idx="28">
                  <c:v>68.599999999999994</c:v>
                </c:pt>
              </c:numCache>
            </c:numRef>
          </c:xVal>
          <c:yVal>
            <c:numRef>
              <c:f>'FINAL FACTORS'!$H$2:$H$30</c:f>
              <c:numCache>
                <c:formatCode>General</c:formatCode>
                <c:ptCount val="29"/>
                <c:pt idx="0">
                  <c:v>35</c:v>
                </c:pt>
                <c:pt idx="1">
                  <c:v>48</c:v>
                </c:pt>
                <c:pt idx="2">
                  <c:v>48</c:v>
                </c:pt>
                <c:pt idx="3">
                  <c:v>54</c:v>
                </c:pt>
                <c:pt idx="4">
                  <c:v>34</c:v>
                </c:pt>
                <c:pt idx="5">
                  <c:v>33</c:v>
                </c:pt>
                <c:pt idx="6">
                  <c:v>44</c:v>
                </c:pt>
                <c:pt idx="7">
                  <c:v>28</c:v>
                </c:pt>
                <c:pt idx="8">
                  <c:v>6</c:v>
                </c:pt>
                <c:pt idx="9">
                  <c:v>51</c:v>
                </c:pt>
                <c:pt idx="10">
                  <c:v>24</c:v>
                </c:pt>
                <c:pt idx="11">
                  <c:v>40</c:v>
                </c:pt>
                <c:pt idx="12">
                  <c:v>29</c:v>
                </c:pt>
                <c:pt idx="13">
                  <c:v>41</c:v>
                </c:pt>
                <c:pt idx="14">
                  <c:v>21</c:v>
                </c:pt>
                <c:pt idx="15">
                  <c:v>28</c:v>
                </c:pt>
                <c:pt idx="16">
                  <c:v>64</c:v>
                </c:pt>
                <c:pt idx="17">
                  <c:v>27</c:v>
                </c:pt>
                <c:pt idx="18">
                  <c:v>23</c:v>
                </c:pt>
                <c:pt idx="19">
                  <c:v>13</c:v>
                </c:pt>
                <c:pt idx="20">
                  <c:v>34</c:v>
                </c:pt>
                <c:pt idx="21">
                  <c:v>32</c:v>
                </c:pt>
                <c:pt idx="22">
                  <c:v>22</c:v>
                </c:pt>
                <c:pt idx="23">
                  <c:v>30</c:v>
                </c:pt>
                <c:pt idx="24">
                  <c:v>40</c:v>
                </c:pt>
                <c:pt idx="25">
                  <c:v>29</c:v>
                </c:pt>
                <c:pt idx="26">
                  <c:v>29</c:v>
                </c:pt>
                <c:pt idx="27">
                  <c:v>27</c:v>
                </c:pt>
                <c:pt idx="28">
                  <c:v>40</c:v>
                </c:pt>
              </c:numCache>
            </c:numRef>
          </c:yVal>
          <c:smooth val="0"/>
        </c:ser>
        <c:ser>
          <c:idx val="1"/>
          <c:order val="1"/>
          <c:tx>
            <c:v>Predicted Infant and Child Mortality Rates (per 1000 live births) - Infant mortality rate (IMR)</c:v>
          </c:tx>
          <c:spPr>
            <a:ln w="28575">
              <a:noFill/>
            </a:ln>
          </c:spPr>
          <c:xVal>
            <c:numRef>
              <c:f>'FINAL FACTORS'!$D$2:$D$30</c:f>
              <c:numCache>
                <c:formatCode>General</c:formatCode>
                <c:ptCount val="29"/>
                <c:pt idx="0">
                  <c:v>91.6</c:v>
                </c:pt>
                <c:pt idx="1">
                  <c:v>70.599999999999994</c:v>
                </c:pt>
                <c:pt idx="2">
                  <c:v>63.8</c:v>
                </c:pt>
                <c:pt idx="3">
                  <c:v>70.2</c:v>
                </c:pt>
                <c:pt idx="4">
                  <c:v>88.7</c:v>
                </c:pt>
                <c:pt idx="5">
                  <c:v>80.5</c:v>
                </c:pt>
                <c:pt idx="6">
                  <c:v>61.9</c:v>
                </c:pt>
                <c:pt idx="7">
                  <c:v>94.3</c:v>
                </c:pt>
                <c:pt idx="8">
                  <c:v>99.9</c:v>
                </c:pt>
                <c:pt idx="9">
                  <c:v>80.8</c:v>
                </c:pt>
                <c:pt idx="10">
                  <c:v>90.3</c:v>
                </c:pt>
                <c:pt idx="11">
                  <c:v>85.4</c:v>
                </c:pt>
                <c:pt idx="12">
                  <c:v>90.5</c:v>
                </c:pt>
                <c:pt idx="13">
                  <c:v>84</c:v>
                </c:pt>
                <c:pt idx="14">
                  <c:v>99</c:v>
                </c:pt>
                <c:pt idx="15">
                  <c:v>91.5</c:v>
                </c:pt>
                <c:pt idx="16">
                  <c:v>67.8</c:v>
                </c:pt>
                <c:pt idx="17">
                  <c:v>75.2</c:v>
                </c:pt>
                <c:pt idx="18">
                  <c:v>52.3</c:v>
                </c:pt>
                <c:pt idx="19">
                  <c:v>96.9</c:v>
                </c:pt>
                <c:pt idx="20">
                  <c:v>76.400000000000006</c:v>
                </c:pt>
                <c:pt idx="21">
                  <c:v>85.7</c:v>
                </c:pt>
                <c:pt idx="22">
                  <c:v>69.099999999999994</c:v>
                </c:pt>
                <c:pt idx="23">
                  <c:v>51.4</c:v>
                </c:pt>
                <c:pt idx="24">
                  <c:v>80.099999999999994</c:v>
                </c:pt>
                <c:pt idx="25">
                  <c:v>32.799999999999997</c:v>
                </c:pt>
                <c:pt idx="26">
                  <c:v>94.7</c:v>
                </c:pt>
                <c:pt idx="27">
                  <c:v>79.900000000000006</c:v>
                </c:pt>
                <c:pt idx="28">
                  <c:v>68.599999999999994</c:v>
                </c:pt>
              </c:numCache>
            </c:numRef>
          </c:xVal>
          <c:yVal>
            <c:numRef>
              <c:f>'IB, MOB vs IMR'!$B$26:$B$54</c:f>
              <c:numCache>
                <c:formatCode>General</c:formatCode>
                <c:ptCount val="29"/>
                <c:pt idx="0">
                  <c:v>39.016676360070541</c:v>
                </c:pt>
                <c:pt idx="1">
                  <c:v>38.831823478056059</c:v>
                </c:pt>
                <c:pt idx="2">
                  <c:v>42.862625410741565</c:v>
                </c:pt>
                <c:pt idx="3">
                  <c:v>46.337183478391211</c:v>
                </c:pt>
                <c:pt idx="4">
                  <c:v>33.875353041594821</c:v>
                </c:pt>
                <c:pt idx="5">
                  <c:v>34.409684291198346</c:v>
                </c:pt>
                <c:pt idx="6">
                  <c:v>46.102605821753535</c:v>
                </c:pt>
                <c:pt idx="7">
                  <c:v>33.028064336586354</c:v>
                </c:pt>
                <c:pt idx="8">
                  <c:v>14.924852859476566</c:v>
                </c:pt>
                <c:pt idx="9">
                  <c:v>45.121874824412558</c:v>
                </c:pt>
                <c:pt idx="10">
                  <c:v>34.657465725122762</c:v>
                </c:pt>
                <c:pt idx="11">
                  <c:v>38.909360582174784</c:v>
                </c:pt>
                <c:pt idx="12">
                  <c:v>28.877585628519221</c:v>
                </c:pt>
                <c:pt idx="13">
                  <c:v>38.132304662604483</c:v>
                </c:pt>
                <c:pt idx="14">
                  <c:v>24.617824713122513</c:v>
                </c:pt>
                <c:pt idx="15">
                  <c:v>33.303376974717224</c:v>
                </c:pt>
                <c:pt idx="16">
                  <c:v>43.85375097613457</c:v>
                </c:pt>
                <c:pt idx="17">
                  <c:v>39.838119335321991</c:v>
                </c:pt>
                <c:pt idx="18">
                  <c:v>36.069988003144758</c:v>
                </c:pt>
                <c:pt idx="19">
                  <c:v>15.738991686352129</c:v>
                </c:pt>
                <c:pt idx="20">
                  <c:v>23.749746957162309</c:v>
                </c:pt>
                <c:pt idx="21">
                  <c:v>31.426194152256379</c:v>
                </c:pt>
                <c:pt idx="22">
                  <c:v>30.709819315025427</c:v>
                </c:pt>
                <c:pt idx="23">
                  <c:v>34.044754421294947</c:v>
                </c:pt>
                <c:pt idx="24">
                  <c:v>21.247492088844815</c:v>
                </c:pt>
                <c:pt idx="25">
                  <c:v>35.107236421759069</c:v>
                </c:pt>
                <c:pt idx="26">
                  <c:v>16.771133188222741</c:v>
                </c:pt>
                <c:pt idx="27">
                  <c:v>37.806143429912787</c:v>
                </c:pt>
                <c:pt idx="28">
                  <c:v>34.627967836025462</c:v>
                </c:pt>
              </c:numCache>
            </c:numRef>
          </c:yVal>
          <c:smooth val="0"/>
        </c:ser>
        <c:dLbls>
          <c:showLegendKey val="0"/>
          <c:showVal val="0"/>
          <c:showCatName val="0"/>
          <c:showSerName val="0"/>
          <c:showPercent val="0"/>
          <c:showBubbleSize val="0"/>
        </c:dLbls>
        <c:axId val="456670208"/>
        <c:axId val="456676480"/>
      </c:scatterChart>
      <c:valAx>
        <c:axId val="456670208"/>
        <c:scaling>
          <c:orientation val="minMax"/>
        </c:scaling>
        <c:delete val="0"/>
        <c:axPos val="b"/>
        <c:title>
          <c:tx>
            <c:rich>
              <a:bodyPr/>
              <a:lstStyle/>
              <a:p>
                <a:pPr>
                  <a:defRPr/>
                </a:pPr>
                <a:r>
                  <a:rPr lang="en-US"/>
                  <a:t>Delivery Care (for births in the 5 years before the survey) - Institutional births (%)</a:t>
                </a:r>
              </a:p>
            </c:rich>
          </c:tx>
          <c:layout/>
          <c:overlay val="0"/>
        </c:title>
        <c:numFmt formatCode="General" sourceLinked="1"/>
        <c:majorTickMark val="out"/>
        <c:minorTickMark val="none"/>
        <c:tickLblPos val="nextTo"/>
        <c:crossAx val="456676480"/>
        <c:crosses val="autoZero"/>
        <c:crossBetween val="midCat"/>
      </c:valAx>
      <c:valAx>
        <c:axId val="456676480"/>
        <c:scaling>
          <c:orientation val="minMax"/>
        </c:scaling>
        <c:delete val="0"/>
        <c:axPos val="l"/>
        <c:title>
          <c:tx>
            <c:rich>
              <a:bodyPr/>
              <a:lstStyle/>
              <a:p>
                <a:pPr>
                  <a:defRPr/>
                </a:pPr>
                <a:r>
                  <a:rPr lang="en-US"/>
                  <a:t>Infant and Child Mortality Rates (per 1000 live births) - Infant mortality rate (IMR)</a:t>
                </a:r>
              </a:p>
            </c:rich>
          </c:tx>
          <c:layout/>
          <c:overlay val="0"/>
        </c:title>
        <c:numFmt formatCode="General" sourceLinked="1"/>
        <c:majorTickMark val="out"/>
        <c:minorTickMark val="none"/>
        <c:tickLblPos val="nextTo"/>
        <c:crossAx val="45667020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Women's Empowerment and Gender Based Violence (age 15-49 years) - Women having a mobile phone that they themselves use (%) Line Fit  Plot</a:t>
            </a:r>
          </a:p>
        </c:rich>
      </c:tx>
      <c:layout/>
      <c:overlay val="0"/>
    </c:title>
    <c:autoTitleDeleted val="0"/>
    <c:plotArea>
      <c:layout/>
      <c:scatterChart>
        <c:scatterStyle val="lineMarker"/>
        <c:varyColors val="0"/>
        <c:ser>
          <c:idx val="0"/>
          <c:order val="0"/>
          <c:tx>
            <c:v>Infant and Child Mortality Rates (per 1000 live births) - Infant mortality rate (IMR)</c:v>
          </c:tx>
          <c:spPr>
            <a:ln w="28575">
              <a:noFill/>
            </a:ln>
          </c:spPr>
          <c:xVal>
            <c:numRef>
              <c:f>'FINAL FACTORS'!$E$2:$E$30</c:f>
              <c:numCache>
                <c:formatCode>General</c:formatCode>
                <c:ptCount val="29"/>
                <c:pt idx="0">
                  <c:v>36.200000000000003</c:v>
                </c:pt>
                <c:pt idx="1">
                  <c:v>46</c:v>
                </c:pt>
                <c:pt idx="2">
                  <c:v>40.9</c:v>
                </c:pt>
                <c:pt idx="3">
                  <c:v>31</c:v>
                </c:pt>
                <c:pt idx="4">
                  <c:v>47.9</c:v>
                </c:pt>
                <c:pt idx="5">
                  <c:v>50.5</c:v>
                </c:pt>
                <c:pt idx="6">
                  <c:v>35.200000000000003</c:v>
                </c:pt>
                <c:pt idx="7">
                  <c:v>47.1</c:v>
                </c:pt>
                <c:pt idx="8">
                  <c:v>81.2</c:v>
                </c:pt>
                <c:pt idx="9">
                  <c:v>28.7</c:v>
                </c:pt>
                <c:pt idx="10">
                  <c:v>45.6</c:v>
                </c:pt>
                <c:pt idx="11">
                  <c:v>39.200000000000003</c:v>
                </c:pt>
                <c:pt idx="12">
                  <c:v>57.2</c:v>
                </c:pt>
                <c:pt idx="13">
                  <c:v>41.4</c:v>
                </c:pt>
                <c:pt idx="14">
                  <c:v>62</c:v>
                </c:pt>
                <c:pt idx="15">
                  <c:v>47.8</c:v>
                </c:pt>
                <c:pt idx="16">
                  <c:v>37.1</c:v>
                </c:pt>
                <c:pt idx="17">
                  <c:v>41.9</c:v>
                </c:pt>
                <c:pt idx="18">
                  <c:v>59.8</c:v>
                </c:pt>
                <c:pt idx="19">
                  <c:v>80.900000000000006</c:v>
                </c:pt>
                <c:pt idx="20">
                  <c:v>73.900000000000006</c:v>
                </c:pt>
                <c:pt idx="21">
                  <c:v>54.2</c:v>
                </c:pt>
                <c:pt idx="22">
                  <c:v>63.1</c:v>
                </c:pt>
                <c:pt idx="23">
                  <c:v>64.3</c:v>
                </c:pt>
                <c:pt idx="24">
                  <c:v>77.3</c:v>
                </c:pt>
                <c:pt idx="25">
                  <c:v>70.5</c:v>
                </c:pt>
                <c:pt idx="26">
                  <c:v>79.8</c:v>
                </c:pt>
                <c:pt idx="27">
                  <c:v>43.9</c:v>
                </c:pt>
                <c:pt idx="28">
                  <c:v>55.4</c:v>
                </c:pt>
              </c:numCache>
            </c:numRef>
          </c:xVal>
          <c:yVal>
            <c:numRef>
              <c:f>'FINAL FACTORS'!$H$2:$H$30</c:f>
              <c:numCache>
                <c:formatCode>General</c:formatCode>
                <c:ptCount val="29"/>
                <c:pt idx="0">
                  <c:v>35</c:v>
                </c:pt>
                <c:pt idx="1">
                  <c:v>48</c:v>
                </c:pt>
                <c:pt idx="2">
                  <c:v>48</c:v>
                </c:pt>
                <c:pt idx="3">
                  <c:v>54</c:v>
                </c:pt>
                <c:pt idx="4">
                  <c:v>34</c:v>
                </c:pt>
                <c:pt idx="5">
                  <c:v>33</c:v>
                </c:pt>
                <c:pt idx="6">
                  <c:v>44</c:v>
                </c:pt>
                <c:pt idx="7">
                  <c:v>28</c:v>
                </c:pt>
                <c:pt idx="8">
                  <c:v>6</c:v>
                </c:pt>
                <c:pt idx="9">
                  <c:v>51</c:v>
                </c:pt>
                <c:pt idx="10">
                  <c:v>24</c:v>
                </c:pt>
                <c:pt idx="11">
                  <c:v>40</c:v>
                </c:pt>
                <c:pt idx="12">
                  <c:v>29</c:v>
                </c:pt>
                <c:pt idx="13">
                  <c:v>41</c:v>
                </c:pt>
                <c:pt idx="14">
                  <c:v>21</c:v>
                </c:pt>
                <c:pt idx="15">
                  <c:v>28</c:v>
                </c:pt>
                <c:pt idx="16">
                  <c:v>64</c:v>
                </c:pt>
                <c:pt idx="17">
                  <c:v>27</c:v>
                </c:pt>
                <c:pt idx="18">
                  <c:v>23</c:v>
                </c:pt>
                <c:pt idx="19">
                  <c:v>13</c:v>
                </c:pt>
                <c:pt idx="20">
                  <c:v>34</c:v>
                </c:pt>
                <c:pt idx="21">
                  <c:v>32</c:v>
                </c:pt>
                <c:pt idx="22">
                  <c:v>22</c:v>
                </c:pt>
                <c:pt idx="23">
                  <c:v>30</c:v>
                </c:pt>
                <c:pt idx="24">
                  <c:v>40</c:v>
                </c:pt>
                <c:pt idx="25">
                  <c:v>29</c:v>
                </c:pt>
                <c:pt idx="26">
                  <c:v>29</c:v>
                </c:pt>
                <c:pt idx="27">
                  <c:v>27</c:v>
                </c:pt>
                <c:pt idx="28">
                  <c:v>40</c:v>
                </c:pt>
              </c:numCache>
            </c:numRef>
          </c:yVal>
          <c:smooth val="0"/>
        </c:ser>
        <c:ser>
          <c:idx val="1"/>
          <c:order val="1"/>
          <c:tx>
            <c:v>Predicted Infant and Child Mortality Rates (per 1000 live births) - Infant mortality rate (IMR)</c:v>
          </c:tx>
          <c:spPr>
            <a:ln w="28575">
              <a:noFill/>
            </a:ln>
          </c:spPr>
          <c:xVal>
            <c:numRef>
              <c:f>'FINAL FACTORS'!$E$2:$E$30</c:f>
              <c:numCache>
                <c:formatCode>General</c:formatCode>
                <c:ptCount val="29"/>
                <c:pt idx="0">
                  <c:v>36.200000000000003</c:v>
                </c:pt>
                <c:pt idx="1">
                  <c:v>46</c:v>
                </c:pt>
                <c:pt idx="2">
                  <c:v>40.9</c:v>
                </c:pt>
                <c:pt idx="3">
                  <c:v>31</c:v>
                </c:pt>
                <c:pt idx="4">
                  <c:v>47.9</c:v>
                </c:pt>
                <c:pt idx="5">
                  <c:v>50.5</c:v>
                </c:pt>
                <c:pt idx="6">
                  <c:v>35.200000000000003</c:v>
                </c:pt>
                <c:pt idx="7">
                  <c:v>47.1</c:v>
                </c:pt>
                <c:pt idx="8">
                  <c:v>81.2</c:v>
                </c:pt>
                <c:pt idx="9">
                  <c:v>28.7</c:v>
                </c:pt>
                <c:pt idx="10">
                  <c:v>45.6</c:v>
                </c:pt>
                <c:pt idx="11">
                  <c:v>39.200000000000003</c:v>
                </c:pt>
                <c:pt idx="12">
                  <c:v>57.2</c:v>
                </c:pt>
                <c:pt idx="13">
                  <c:v>41.4</c:v>
                </c:pt>
                <c:pt idx="14">
                  <c:v>62</c:v>
                </c:pt>
                <c:pt idx="15">
                  <c:v>47.8</c:v>
                </c:pt>
                <c:pt idx="16">
                  <c:v>37.1</c:v>
                </c:pt>
                <c:pt idx="17">
                  <c:v>41.9</c:v>
                </c:pt>
                <c:pt idx="18">
                  <c:v>59.8</c:v>
                </c:pt>
                <c:pt idx="19">
                  <c:v>80.900000000000006</c:v>
                </c:pt>
                <c:pt idx="20">
                  <c:v>73.900000000000006</c:v>
                </c:pt>
                <c:pt idx="21">
                  <c:v>54.2</c:v>
                </c:pt>
                <c:pt idx="22">
                  <c:v>63.1</c:v>
                </c:pt>
                <c:pt idx="23">
                  <c:v>64.3</c:v>
                </c:pt>
                <c:pt idx="24">
                  <c:v>77.3</c:v>
                </c:pt>
                <c:pt idx="25">
                  <c:v>70.5</c:v>
                </c:pt>
                <c:pt idx="26">
                  <c:v>79.8</c:v>
                </c:pt>
                <c:pt idx="27">
                  <c:v>43.9</c:v>
                </c:pt>
                <c:pt idx="28">
                  <c:v>55.4</c:v>
                </c:pt>
              </c:numCache>
            </c:numRef>
          </c:xVal>
          <c:yVal>
            <c:numRef>
              <c:f>'IB, MOB vs IMR'!$B$26:$B$54</c:f>
              <c:numCache>
                <c:formatCode>General</c:formatCode>
                <c:ptCount val="29"/>
                <c:pt idx="0">
                  <c:v>39.016676360070541</c:v>
                </c:pt>
                <c:pt idx="1">
                  <c:v>38.831823478056059</c:v>
                </c:pt>
                <c:pt idx="2">
                  <c:v>42.862625410741565</c:v>
                </c:pt>
                <c:pt idx="3">
                  <c:v>46.337183478391211</c:v>
                </c:pt>
                <c:pt idx="4">
                  <c:v>33.875353041594821</c:v>
                </c:pt>
                <c:pt idx="5">
                  <c:v>34.409684291198346</c:v>
                </c:pt>
                <c:pt idx="6">
                  <c:v>46.102605821753535</c:v>
                </c:pt>
                <c:pt idx="7">
                  <c:v>33.028064336586354</c:v>
                </c:pt>
                <c:pt idx="8">
                  <c:v>14.924852859476566</c:v>
                </c:pt>
                <c:pt idx="9">
                  <c:v>45.121874824412558</c:v>
                </c:pt>
                <c:pt idx="10">
                  <c:v>34.657465725122762</c:v>
                </c:pt>
                <c:pt idx="11">
                  <c:v>38.909360582174784</c:v>
                </c:pt>
                <c:pt idx="12">
                  <c:v>28.877585628519221</c:v>
                </c:pt>
                <c:pt idx="13">
                  <c:v>38.132304662604483</c:v>
                </c:pt>
                <c:pt idx="14">
                  <c:v>24.617824713122513</c:v>
                </c:pt>
                <c:pt idx="15">
                  <c:v>33.303376974717224</c:v>
                </c:pt>
                <c:pt idx="16">
                  <c:v>43.85375097613457</c:v>
                </c:pt>
                <c:pt idx="17">
                  <c:v>39.838119335321991</c:v>
                </c:pt>
                <c:pt idx="18">
                  <c:v>36.069988003144758</c:v>
                </c:pt>
                <c:pt idx="19">
                  <c:v>15.738991686352129</c:v>
                </c:pt>
                <c:pt idx="20">
                  <c:v>23.749746957162309</c:v>
                </c:pt>
                <c:pt idx="21">
                  <c:v>31.426194152256379</c:v>
                </c:pt>
                <c:pt idx="22">
                  <c:v>30.709819315025427</c:v>
                </c:pt>
                <c:pt idx="23">
                  <c:v>34.044754421294947</c:v>
                </c:pt>
                <c:pt idx="24">
                  <c:v>21.247492088844815</c:v>
                </c:pt>
                <c:pt idx="25">
                  <c:v>35.107236421759069</c:v>
                </c:pt>
                <c:pt idx="26">
                  <c:v>16.771133188222741</c:v>
                </c:pt>
                <c:pt idx="27">
                  <c:v>37.806143429912787</c:v>
                </c:pt>
                <c:pt idx="28">
                  <c:v>34.627967836025462</c:v>
                </c:pt>
              </c:numCache>
            </c:numRef>
          </c:yVal>
          <c:smooth val="0"/>
        </c:ser>
        <c:dLbls>
          <c:showLegendKey val="0"/>
          <c:showVal val="0"/>
          <c:showCatName val="0"/>
          <c:showSerName val="0"/>
          <c:showPercent val="0"/>
          <c:showBubbleSize val="0"/>
        </c:dLbls>
        <c:axId val="456698112"/>
        <c:axId val="456720768"/>
      </c:scatterChart>
      <c:valAx>
        <c:axId val="456698112"/>
        <c:scaling>
          <c:orientation val="minMax"/>
        </c:scaling>
        <c:delete val="0"/>
        <c:axPos val="b"/>
        <c:title>
          <c:tx>
            <c:rich>
              <a:bodyPr/>
              <a:lstStyle/>
              <a:p>
                <a:pPr>
                  <a:defRPr/>
                </a:pPr>
                <a:r>
                  <a:rPr lang="en-US"/>
                  <a:t>Women's Empowerment and Gender Based Violence (age 15-49 years) - Women having a mobile phone that they themselves use (%)</a:t>
                </a:r>
              </a:p>
            </c:rich>
          </c:tx>
          <c:layout/>
          <c:overlay val="0"/>
        </c:title>
        <c:numFmt formatCode="General" sourceLinked="1"/>
        <c:majorTickMark val="out"/>
        <c:minorTickMark val="none"/>
        <c:tickLblPos val="nextTo"/>
        <c:crossAx val="456720768"/>
        <c:crosses val="autoZero"/>
        <c:crossBetween val="midCat"/>
      </c:valAx>
      <c:valAx>
        <c:axId val="456720768"/>
        <c:scaling>
          <c:orientation val="minMax"/>
        </c:scaling>
        <c:delete val="0"/>
        <c:axPos val="l"/>
        <c:title>
          <c:tx>
            <c:rich>
              <a:bodyPr/>
              <a:lstStyle/>
              <a:p>
                <a:pPr>
                  <a:defRPr/>
                </a:pPr>
                <a:r>
                  <a:rPr lang="en-US"/>
                  <a:t>Infant and Child Mortality Rates (per 1000 live births) - Infant mortality rate (IMR)</a:t>
                </a:r>
              </a:p>
            </c:rich>
          </c:tx>
          <c:layout/>
          <c:overlay val="0"/>
        </c:title>
        <c:numFmt formatCode="General" sourceLinked="1"/>
        <c:majorTickMark val="out"/>
        <c:minorTickMark val="none"/>
        <c:tickLblPos val="nextTo"/>
        <c:crossAx val="45669811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layout/>
      <c:overlay val="0"/>
    </c:title>
    <c:autoTitleDeleted val="0"/>
    <c:plotArea>
      <c:layout/>
      <c:scatterChart>
        <c:scatterStyle val="lineMarker"/>
        <c:varyColors val="0"/>
        <c:ser>
          <c:idx val="0"/>
          <c:order val="0"/>
          <c:spPr>
            <a:ln w="28575">
              <a:noFill/>
            </a:ln>
          </c:spPr>
          <c:xVal>
            <c:numRef>
              <c:f>'IB, MOB vs IMR'!$F$26:$F$54</c:f>
              <c:numCache>
                <c:formatCode>General</c:formatCode>
                <c:ptCount val="29"/>
                <c:pt idx="0">
                  <c:v>1.7241379310344827</c:v>
                </c:pt>
                <c:pt idx="1">
                  <c:v>5.1724137931034484</c:v>
                </c:pt>
                <c:pt idx="2">
                  <c:v>8.6206896551724128</c:v>
                </c:pt>
                <c:pt idx="3">
                  <c:v>12.068965517241379</c:v>
                </c:pt>
                <c:pt idx="4">
                  <c:v>15.517241379310343</c:v>
                </c:pt>
                <c:pt idx="5">
                  <c:v>18.96551724137931</c:v>
                </c:pt>
                <c:pt idx="6">
                  <c:v>22.413793103448278</c:v>
                </c:pt>
                <c:pt idx="7">
                  <c:v>25.862068965517242</c:v>
                </c:pt>
                <c:pt idx="8">
                  <c:v>29.310344827586206</c:v>
                </c:pt>
                <c:pt idx="9">
                  <c:v>32.758620689655167</c:v>
                </c:pt>
                <c:pt idx="10">
                  <c:v>36.206896551724135</c:v>
                </c:pt>
                <c:pt idx="11">
                  <c:v>39.655172413793103</c:v>
                </c:pt>
                <c:pt idx="12">
                  <c:v>43.103448275862071</c:v>
                </c:pt>
                <c:pt idx="13">
                  <c:v>46.551724137931032</c:v>
                </c:pt>
                <c:pt idx="14">
                  <c:v>50</c:v>
                </c:pt>
                <c:pt idx="15">
                  <c:v>53.448275862068961</c:v>
                </c:pt>
                <c:pt idx="16">
                  <c:v>56.896551724137929</c:v>
                </c:pt>
                <c:pt idx="17">
                  <c:v>60.344827586206897</c:v>
                </c:pt>
                <c:pt idx="18">
                  <c:v>63.793103448275858</c:v>
                </c:pt>
                <c:pt idx="19">
                  <c:v>67.241379310344811</c:v>
                </c:pt>
                <c:pt idx="20">
                  <c:v>70.689655172413779</c:v>
                </c:pt>
                <c:pt idx="21">
                  <c:v>74.137931034482747</c:v>
                </c:pt>
                <c:pt idx="22">
                  <c:v>77.586206896551715</c:v>
                </c:pt>
                <c:pt idx="23">
                  <c:v>81.034482758620683</c:v>
                </c:pt>
                <c:pt idx="24">
                  <c:v>84.482758620689651</c:v>
                </c:pt>
                <c:pt idx="25">
                  <c:v>87.931034482758605</c:v>
                </c:pt>
                <c:pt idx="26">
                  <c:v>91.379310344827573</c:v>
                </c:pt>
                <c:pt idx="27">
                  <c:v>94.827586206896541</c:v>
                </c:pt>
                <c:pt idx="28">
                  <c:v>98.275862068965509</c:v>
                </c:pt>
              </c:numCache>
            </c:numRef>
          </c:xVal>
          <c:yVal>
            <c:numRef>
              <c:f>'IB, MOB vs IMR'!$G$26:$G$54</c:f>
              <c:numCache>
                <c:formatCode>General</c:formatCode>
                <c:ptCount val="29"/>
                <c:pt idx="0">
                  <c:v>6</c:v>
                </c:pt>
                <c:pt idx="1">
                  <c:v>13</c:v>
                </c:pt>
                <c:pt idx="2">
                  <c:v>21</c:v>
                </c:pt>
                <c:pt idx="3">
                  <c:v>22</c:v>
                </c:pt>
                <c:pt idx="4">
                  <c:v>23</c:v>
                </c:pt>
                <c:pt idx="5">
                  <c:v>24</c:v>
                </c:pt>
                <c:pt idx="6">
                  <c:v>27</c:v>
                </c:pt>
                <c:pt idx="7">
                  <c:v>27</c:v>
                </c:pt>
                <c:pt idx="8">
                  <c:v>28</c:v>
                </c:pt>
                <c:pt idx="9">
                  <c:v>28</c:v>
                </c:pt>
                <c:pt idx="10">
                  <c:v>29</c:v>
                </c:pt>
                <c:pt idx="11">
                  <c:v>29</c:v>
                </c:pt>
                <c:pt idx="12">
                  <c:v>29</c:v>
                </c:pt>
                <c:pt idx="13">
                  <c:v>30</c:v>
                </c:pt>
                <c:pt idx="14">
                  <c:v>32</c:v>
                </c:pt>
                <c:pt idx="15">
                  <c:v>33</c:v>
                </c:pt>
                <c:pt idx="16">
                  <c:v>34</c:v>
                </c:pt>
                <c:pt idx="17">
                  <c:v>34</c:v>
                </c:pt>
                <c:pt idx="18">
                  <c:v>35</c:v>
                </c:pt>
                <c:pt idx="19">
                  <c:v>40</c:v>
                </c:pt>
                <c:pt idx="20">
                  <c:v>40</c:v>
                </c:pt>
                <c:pt idx="21">
                  <c:v>40</c:v>
                </c:pt>
                <c:pt idx="22">
                  <c:v>41</c:v>
                </c:pt>
                <c:pt idx="23">
                  <c:v>44</c:v>
                </c:pt>
                <c:pt idx="24">
                  <c:v>48</c:v>
                </c:pt>
                <c:pt idx="25">
                  <c:v>48</c:v>
                </c:pt>
                <c:pt idx="26">
                  <c:v>51</c:v>
                </c:pt>
                <c:pt idx="27">
                  <c:v>54</c:v>
                </c:pt>
                <c:pt idx="28">
                  <c:v>64</c:v>
                </c:pt>
              </c:numCache>
            </c:numRef>
          </c:yVal>
          <c:smooth val="0"/>
        </c:ser>
        <c:dLbls>
          <c:showLegendKey val="0"/>
          <c:showVal val="0"/>
          <c:showCatName val="0"/>
          <c:showSerName val="0"/>
          <c:showPercent val="0"/>
          <c:showBubbleSize val="0"/>
        </c:dLbls>
        <c:axId val="456762112"/>
        <c:axId val="456764032"/>
      </c:scatterChart>
      <c:valAx>
        <c:axId val="456762112"/>
        <c:scaling>
          <c:orientation val="minMax"/>
        </c:scaling>
        <c:delete val="0"/>
        <c:axPos val="b"/>
        <c:title>
          <c:tx>
            <c:rich>
              <a:bodyPr/>
              <a:lstStyle/>
              <a:p>
                <a:pPr>
                  <a:defRPr/>
                </a:pPr>
                <a:r>
                  <a:rPr lang="en-US"/>
                  <a:t>Sample Percentile</a:t>
                </a:r>
              </a:p>
            </c:rich>
          </c:tx>
          <c:layout/>
          <c:overlay val="0"/>
        </c:title>
        <c:numFmt formatCode="General" sourceLinked="1"/>
        <c:majorTickMark val="out"/>
        <c:minorTickMark val="none"/>
        <c:tickLblPos val="nextTo"/>
        <c:crossAx val="456764032"/>
        <c:crosses val="autoZero"/>
        <c:crossBetween val="midCat"/>
      </c:valAx>
      <c:valAx>
        <c:axId val="456764032"/>
        <c:scaling>
          <c:orientation val="minMax"/>
        </c:scaling>
        <c:delete val="0"/>
        <c:axPos val="l"/>
        <c:title>
          <c:tx>
            <c:rich>
              <a:bodyPr/>
              <a:lstStyle/>
              <a:p>
                <a:pPr>
                  <a:defRPr/>
                </a:pPr>
                <a:r>
                  <a:rPr lang="en-US"/>
                  <a:t>Infant and Child Mortality Rates (per 1000 live births) - Infant mortality rate (IMR)</a:t>
                </a:r>
              </a:p>
            </c:rich>
          </c:tx>
          <c:layout/>
          <c:overlay val="0"/>
        </c:title>
        <c:numFmt formatCode="General" sourceLinked="1"/>
        <c:majorTickMark val="out"/>
        <c:minorTickMark val="none"/>
        <c:tickLblPos val="nextTo"/>
        <c:crossAx val="456762112"/>
        <c:crosses val="autoZero"/>
        <c:crossBetween val="midCat"/>
      </c:valAx>
    </c:plotArea>
    <c:plotVisOnly val="1"/>
    <c:dispBlanksAs val="gap"/>
    <c:showDLblsOverMax val="0"/>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Characteristics of Adults (age 15-49) - Women who are literate (%) Line Fit  Plot</a:t>
            </a:r>
          </a:p>
        </c:rich>
      </c:tx>
      <c:layout/>
      <c:overlay val="0"/>
    </c:title>
    <c:autoTitleDeleted val="0"/>
    <c:plotArea>
      <c:layout/>
      <c:scatterChart>
        <c:scatterStyle val="lineMarker"/>
        <c:varyColors val="0"/>
        <c:ser>
          <c:idx val="0"/>
          <c:order val="0"/>
          <c:tx>
            <c:v>Infant and Child Mortality Rates (per 1000 live births) - Infant mortality rate (IMR)</c:v>
          </c:tx>
          <c:spPr>
            <a:ln w="28575">
              <a:noFill/>
            </a:ln>
          </c:spPr>
          <c:xVal>
            <c:numRef>
              <c:f>'FINAL FACTORS'!$C$2:$C$30</c:f>
              <c:numCache>
                <c:formatCode>General</c:formatCode>
                <c:ptCount val="29"/>
                <c:pt idx="0">
                  <c:v>62.9</c:v>
                </c:pt>
                <c:pt idx="1">
                  <c:v>71.8</c:v>
                </c:pt>
                <c:pt idx="2">
                  <c:v>49.6</c:v>
                </c:pt>
                <c:pt idx="3">
                  <c:v>66.3</c:v>
                </c:pt>
                <c:pt idx="4">
                  <c:v>72.900000000000006</c:v>
                </c:pt>
                <c:pt idx="5">
                  <c:v>75.400000000000006</c:v>
                </c:pt>
                <c:pt idx="6">
                  <c:v>59</c:v>
                </c:pt>
                <c:pt idx="7">
                  <c:v>71.7</c:v>
                </c:pt>
                <c:pt idx="8">
                  <c:v>97.9</c:v>
                </c:pt>
                <c:pt idx="9">
                  <c:v>59.4</c:v>
                </c:pt>
                <c:pt idx="10">
                  <c:v>80.3</c:v>
                </c:pt>
                <c:pt idx="11">
                  <c:v>67.400000000000006</c:v>
                </c:pt>
                <c:pt idx="12">
                  <c:v>81.400000000000006</c:v>
                </c:pt>
                <c:pt idx="13">
                  <c:v>56.5</c:v>
                </c:pt>
                <c:pt idx="14">
                  <c:v>79.400000000000006</c:v>
                </c:pt>
                <c:pt idx="15">
                  <c:v>65.2</c:v>
                </c:pt>
                <c:pt idx="16">
                  <c:v>61</c:v>
                </c:pt>
                <c:pt idx="17">
                  <c:v>71</c:v>
                </c:pt>
                <c:pt idx="18">
                  <c:v>65.599999999999994</c:v>
                </c:pt>
                <c:pt idx="19">
                  <c:v>89</c:v>
                </c:pt>
                <c:pt idx="20">
                  <c:v>88.2</c:v>
                </c:pt>
                <c:pt idx="21">
                  <c:v>69</c:v>
                </c:pt>
                <c:pt idx="22">
                  <c:v>85</c:v>
                </c:pt>
                <c:pt idx="23">
                  <c:v>82.8</c:v>
                </c:pt>
                <c:pt idx="24">
                  <c:v>93.5</c:v>
                </c:pt>
                <c:pt idx="25">
                  <c:v>81</c:v>
                </c:pt>
                <c:pt idx="26">
                  <c:v>86.6</c:v>
                </c:pt>
                <c:pt idx="27">
                  <c:v>80.400000000000006</c:v>
                </c:pt>
                <c:pt idx="28">
                  <c:v>76.5</c:v>
                </c:pt>
              </c:numCache>
            </c:numRef>
          </c:xVal>
          <c:yVal>
            <c:numRef>
              <c:f>'FINAL FACTORS'!$H$2:$H$30</c:f>
              <c:numCache>
                <c:formatCode>General</c:formatCode>
                <c:ptCount val="29"/>
                <c:pt idx="0">
                  <c:v>35</c:v>
                </c:pt>
                <c:pt idx="1">
                  <c:v>48</c:v>
                </c:pt>
                <c:pt idx="2">
                  <c:v>48</c:v>
                </c:pt>
                <c:pt idx="3">
                  <c:v>54</c:v>
                </c:pt>
                <c:pt idx="4">
                  <c:v>34</c:v>
                </c:pt>
                <c:pt idx="5">
                  <c:v>33</c:v>
                </c:pt>
                <c:pt idx="6">
                  <c:v>44</c:v>
                </c:pt>
                <c:pt idx="7">
                  <c:v>28</c:v>
                </c:pt>
                <c:pt idx="8">
                  <c:v>6</c:v>
                </c:pt>
                <c:pt idx="9">
                  <c:v>51</c:v>
                </c:pt>
                <c:pt idx="10">
                  <c:v>24</c:v>
                </c:pt>
                <c:pt idx="11">
                  <c:v>40</c:v>
                </c:pt>
                <c:pt idx="12">
                  <c:v>29</c:v>
                </c:pt>
                <c:pt idx="13">
                  <c:v>41</c:v>
                </c:pt>
                <c:pt idx="14">
                  <c:v>21</c:v>
                </c:pt>
                <c:pt idx="15">
                  <c:v>28</c:v>
                </c:pt>
                <c:pt idx="16">
                  <c:v>64</c:v>
                </c:pt>
                <c:pt idx="17">
                  <c:v>27</c:v>
                </c:pt>
                <c:pt idx="18">
                  <c:v>23</c:v>
                </c:pt>
                <c:pt idx="19">
                  <c:v>13</c:v>
                </c:pt>
                <c:pt idx="20">
                  <c:v>34</c:v>
                </c:pt>
                <c:pt idx="21">
                  <c:v>32</c:v>
                </c:pt>
                <c:pt idx="22">
                  <c:v>22</c:v>
                </c:pt>
                <c:pt idx="23">
                  <c:v>30</c:v>
                </c:pt>
                <c:pt idx="24">
                  <c:v>40</c:v>
                </c:pt>
                <c:pt idx="25">
                  <c:v>29</c:v>
                </c:pt>
                <c:pt idx="26">
                  <c:v>29</c:v>
                </c:pt>
                <c:pt idx="27">
                  <c:v>27</c:v>
                </c:pt>
                <c:pt idx="28">
                  <c:v>40</c:v>
                </c:pt>
              </c:numCache>
            </c:numRef>
          </c:yVal>
          <c:smooth val="0"/>
        </c:ser>
        <c:ser>
          <c:idx val="1"/>
          <c:order val="1"/>
          <c:tx>
            <c:v>Predicted Infant and Child Mortality Rates (per 1000 live births) - Infant mortality rate (IMR)</c:v>
          </c:tx>
          <c:spPr>
            <a:ln w="28575">
              <a:noFill/>
            </a:ln>
          </c:spPr>
          <c:xVal>
            <c:numRef>
              <c:f>'FINAL FACTORS'!$C$2:$C$30</c:f>
              <c:numCache>
                <c:formatCode>General</c:formatCode>
                <c:ptCount val="29"/>
                <c:pt idx="0">
                  <c:v>62.9</c:v>
                </c:pt>
                <c:pt idx="1">
                  <c:v>71.8</c:v>
                </c:pt>
                <c:pt idx="2">
                  <c:v>49.6</c:v>
                </c:pt>
                <c:pt idx="3">
                  <c:v>66.3</c:v>
                </c:pt>
                <c:pt idx="4">
                  <c:v>72.900000000000006</c:v>
                </c:pt>
                <c:pt idx="5">
                  <c:v>75.400000000000006</c:v>
                </c:pt>
                <c:pt idx="6">
                  <c:v>59</c:v>
                </c:pt>
                <c:pt idx="7">
                  <c:v>71.7</c:v>
                </c:pt>
                <c:pt idx="8">
                  <c:v>97.9</c:v>
                </c:pt>
                <c:pt idx="9">
                  <c:v>59.4</c:v>
                </c:pt>
                <c:pt idx="10">
                  <c:v>80.3</c:v>
                </c:pt>
                <c:pt idx="11">
                  <c:v>67.400000000000006</c:v>
                </c:pt>
                <c:pt idx="12">
                  <c:v>81.400000000000006</c:v>
                </c:pt>
                <c:pt idx="13">
                  <c:v>56.5</c:v>
                </c:pt>
                <c:pt idx="14">
                  <c:v>79.400000000000006</c:v>
                </c:pt>
                <c:pt idx="15">
                  <c:v>65.2</c:v>
                </c:pt>
                <c:pt idx="16">
                  <c:v>61</c:v>
                </c:pt>
                <c:pt idx="17">
                  <c:v>71</c:v>
                </c:pt>
                <c:pt idx="18">
                  <c:v>65.599999999999994</c:v>
                </c:pt>
                <c:pt idx="19">
                  <c:v>89</c:v>
                </c:pt>
                <c:pt idx="20">
                  <c:v>88.2</c:v>
                </c:pt>
                <c:pt idx="21">
                  <c:v>69</c:v>
                </c:pt>
                <c:pt idx="22">
                  <c:v>85</c:v>
                </c:pt>
                <c:pt idx="23">
                  <c:v>82.8</c:v>
                </c:pt>
                <c:pt idx="24">
                  <c:v>93.5</c:v>
                </c:pt>
                <c:pt idx="25">
                  <c:v>81</c:v>
                </c:pt>
                <c:pt idx="26">
                  <c:v>86.6</c:v>
                </c:pt>
                <c:pt idx="27">
                  <c:v>80.400000000000006</c:v>
                </c:pt>
                <c:pt idx="28">
                  <c:v>76.5</c:v>
                </c:pt>
              </c:numCache>
            </c:numRef>
          </c:xVal>
          <c:yVal>
            <c:numRef>
              <c:f>'FML,ANC vs IMR'!$B$26:$B$54</c:f>
              <c:numCache>
                <c:formatCode>General</c:formatCode>
                <c:ptCount val="29"/>
                <c:pt idx="0">
                  <c:v>33.826015480453286</c:v>
                </c:pt>
                <c:pt idx="1">
                  <c:v>36.614838733513238</c:v>
                </c:pt>
                <c:pt idx="2">
                  <c:v>50.482640121189071</c:v>
                </c:pt>
                <c:pt idx="3">
                  <c:v>38.138833301515788</c:v>
                </c:pt>
                <c:pt idx="4">
                  <c:v>32.805800792361858</c:v>
                </c:pt>
                <c:pt idx="5">
                  <c:v>34.629087084126681</c:v>
                </c:pt>
                <c:pt idx="6">
                  <c:v>45.022848428246476</c:v>
                </c:pt>
                <c:pt idx="7">
                  <c:v>32.766168653959006</c:v>
                </c:pt>
                <c:pt idx="8">
                  <c:v>13.549620059409566</c:v>
                </c:pt>
                <c:pt idx="9">
                  <c:v>43.948657641006619</c:v>
                </c:pt>
                <c:pt idx="10">
                  <c:v>29.033828922577111</c:v>
                </c:pt>
                <c:pt idx="11">
                  <c:v>37.276302650797575</c:v>
                </c:pt>
                <c:pt idx="12">
                  <c:v>28.986849396889497</c:v>
                </c:pt>
                <c:pt idx="13">
                  <c:v>45.698831713188362</c:v>
                </c:pt>
                <c:pt idx="14">
                  <c:v>26.123367780360404</c:v>
                </c:pt>
                <c:pt idx="15">
                  <c:v>33.239889875404877</c:v>
                </c:pt>
                <c:pt idx="16">
                  <c:v>44.676741746268029</c:v>
                </c:pt>
                <c:pt idx="17">
                  <c:v>36.000869723211864</c:v>
                </c:pt>
                <c:pt idx="18">
                  <c:v>43.215101427289376</c:v>
                </c:pt>
                <c:pt idx="19">
                  <c:v>16.969508596905211</c:v>
                </c:pt>
                <c:pt idx="20">
                  <c:v>24.300586030450397</c:v>
                </c:pt>
                <c:pt idx="21">
                  <c:v>35.584041481774598</c:v>
                </c:pt>
                <c:pt idx="22">
                  <c:v>26.527551932969047</c:v>
                </c:pt>
                <c:pt idx="23">
                  <c:v>30.252028895770835</c:v>
                </c:pt>
                <c:pt idx="24">
                  <c:v>21.498427900354493</c:v>
                </c:pt>
                <c:pt idx="25">
                  <c:v>36.611757285181653</c:v>
                </c:pt>
                <c:pt idx="26">
                  <c:v>24.466977352641919</c:v>
                </c:pt>
                <c:pt idx="27">
                  <c:v>35.513309082875224</c:v>
                </c:pt>
                <c:pt idx="28">
                  <c:v>36.239517909307729</c:v>
                </c:pt>
              </c:numCache>
            </c:numRef>
          </c:yVal>
          <c:smooth val="0"/>
        </c:ser>
        <c:dLbls>
          <c:showLegendKey val="0"/>
          <c:showVal val="0"/>
          <c:showCatName val="0"/>
          <c:showSerName val="0"/>
          <c:showPercent val="0"/>
          <c:showBubbleSize val="0"/>
        </c:dLbls>
        <c:axId val="455987200"/>
        <c:axId val="455989120"/>
      </c:scatterChart>
      <c:valAx>
        <c:axId val="455987200"/>
        <c:scaling>
          <c:orientation val="minMax"/>
        </c:scaling>
        <c:delete val="0"/>
        <c:axPos val="b"/>
        <c:title>
          <c:tx>
            <c:rich>
              <a:bodyPr/>
              <a:lstStyle/>
              <a:p>
                <a:pPr>
                  <a:defRPr/>
                </a:pPr>
                <a:r>
                  <a:rPr lang="en-US"/>
                  <a:t>Characteristics of Adults (age 15-49) - Women who are literate (%)</a:t>
                </a:r>
              </a:p>
            </c:rich>
          </c:tx>
          <c:layout/>
          <c:overlay val="0"/>
        </c:title>
        <c:numFmt formatCode="General" sourceLinked="1"/>
        <c:majorTickMark val="out"/>
        <c:minorTickMark val="none"/>
        <c:tickLblPos val="nextTo"/>
        <c:crossAx val="455989120"/>
        <c:crosses val="autoZero"/>
        <c:crossBetween val="midCat"/>
      </c:valAx>
      <c:valAx>
        <c:axId val="455989120"/>
        <c:scaling>
          <c:orientation val="minMax"/>
        </c:scaling>
        <c:delete val="0"/>
        <c:axPos val="l"/>
        <c:title>
          <c:tx>
            <c:rich>
              <a:bodyPr/>
              <a:lstStyle/>
              <a:p>
                <a:pPr>
                  <a:defRPr/>
                </a:pPr>
                <a:r>
                  <a:rPr lang="en-US"/>
                  <a:t>Infant and Child Mortality Rates (per 1000 live births) - Infant mortality rate (IMR)</a:t>
                </a:r>
              </a:p>
            </c:rich>
          </c:tx>
          <c:layout/>
          <c:overlay val="0"/>
        </c:title>
        <c:numFmt formatCode="General" sourceLinked="1"/>
        <c:majorTickMark val="out"/>
        <c:minorTickMark val="none"/>
        <c:tickLblPos val="nextTo"/>
        <c:crossAx val="45598720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Maternity Care (for last birth in the 5 years before the survey) - Mothers who had full antenatal care (%) Line Fit  Plot</a:t>
            </a:r>
          </a:p>
        </c:rich>
      </c:tx>
      <c:layout/>
      <c:overlay val="0"/>
    </c:title>
    <c:autoTitleDeleted val="0"/>
    <c:plotArea>
      <c:layout/>
      <c:scatterChart>
        <c:scatterStyle val="lineMarker"/>
        <c:varyColors val="0"/>
        <c:ser>
          <c:idx val="0"/>
          <c:order val="0"/>
          <c:tx>
            <c:v>Infant and Child Mortality Rates (per 1000 live births) - Infant mortality rate (IMR)</c:v>
          </c:tx>
          <c:spPr>
            <a:ln w="28575">
              <a:noFill/>
            </a:ln>
          </c:spPr>
          <c:xVal>
            <c:numRef>
              <c:f>'FINAL FACTORS'!$B$2:$B$30</c:f>
              <c:numCache>
                <c:formatCode>General</c:formatCode>
                <c:ptCount val="29"/>
                <c:pt idx="0">
                  <c:v>43.9</c:v>
                </c:pt>
                <c:pt idx="1">
                  <c:v>18.100000000000001</c:v>
                </c:pt>
                <c:pt idx="2">
                  <c:v>3.3</c:v>
                </c:pt>
                <c:pt idx="3">
                  <c:v>21.7</c:v>
                </c:pt>
                <c:pt idx="4">
                  <c:v>30.7</c:v>
                </c:pt>
                <c:pt idx="5">
                  <c:v>19.5</c:v>
                </c:pt>
                <c:pt idx="6">
                  <c:v>8</c:v>
                </c:pt>
                <c:pt idx="7">
                  <c:v>32.9</c:v>
                </c:pt>
                <c:pt idx="8">
                  <c:v>61.2</c:v>
                </c:pt>
                <c:pt idx="9">
                  <c:v>11.4</c:v>
                </c:pt>
                <c:pt idx="10">
                  <c:v>32.4</c:v>
                </c:pt>
                <c:pt idx="11">
                  <c:v>23.1</c:v>
                </c:pt>
                <c:pt idx="12">
                  <c:v>30.7</c:v>
                </c:pt>
                <c:pt idx="13">
                  <c:v>9.6999999999999993</c:v>
                </c:pt>
                <c:pt idx="14">
                  <c:v>45</c:v>
                </c:pt>
                <c:pt idx="15">
                  <c:v>42.2</c:v>
                </c:pt>
                <c:pt idx="16">
                  <c:v>5.9</c:v>
                </c:pt>
                <c:pt idx="17">
                  <c:v>21.8</c:v>
                </c:pt>
                <c:pt idx="18">
                  <c:v>3.6</c:v>
                </c:pt>
                <c:pt idx="19">
                  <c:v>63.4</c:v>
                </c:pt>
                <c:pt idx="20">
                  <c:v>36.9</c:v>
                </c:pt>
                <c:pt idx="21">
                  <c:v>26.8</c:v>
                </c:pt>
                <c:pt idx="22">
                  <c:v>33.9</c:v>
                </c:pt>
                <c:pt idx="23">
                  <c:v>23.5</c:v>
                </c:pt>
                <c:pt idx="24">
                  <c:v>38.5</c:v>
                </c:pt>
                <c:pt idx="25">
                  <c:v>2.4</c:v>
                </c:pt>
                <c:pt idx="26">
                  <c:v>39</c:v>
                </c:pt>
                <c:pt idx="27">
                  <c:v>7.6</c:v>
                </c:pt>
                <c:pt idx="28">
                  <c:v>11.5</c:v>
                </c:pt>
              </c:numCache>
            </c:numRef>
          </c:xVal>
          <c:yVal>
            <c:numRef>
              <c:f>'FINAL FACTORS'!$H$2:$H$30</c:f>
              <c:numCache>
                <c:formatCode>General</c:formatCode>
                <c:ptCount val="29"/>
                <c:pt idx="0">
                  <c:v>35</c:v>
                </c:pt>
                <c:pt idx="1">
                  <c:v>48</c:v>
                </c:pt>
                <c:pt idx="2">
                  <c:v>48</c:v>
                </c:pt>
                <c:pt idx="3">
                  <c:v>54</c:v>
                </c:pt>
                <c:pt idx="4">
                  <c:v>34</c:v>
                </c:pt>
                <c:pt idx="5">
                  <c:v>33</c:v>
                </c:pt>
                <c:pt idx="6">
                  <c:v>44</c:v>
                </c:pt>
                <c:pt idx="7">
                  <c:v>28</c:v>
                </c:pt>
                <c:pt idx="8">
                  <c:v>6</c:v>
                </c:pt>
                <c:pt idx="9">
                  <c:v>51</c:v>
                </c:pt>
                <c:pt idx="10">
                  <c:v>24</c:v>
                </c:pt>
                <c:pt idx="11">
                  <c:v>40</c:v>
                </c:pt>
                <c:pt idx="12">
                  <c:v>29</c:v>
                </c:pt>
                <c:pt idx="13">
                  <c:v>41</c:v>
                </c:pt>
                <c:pt idx="14">
                  <c:v>21</c:v>
                </c:pt>
                <c:pt idx="15">
                  <c:v>28</c:v>
                </c:pt>
                <c:pt idx="16">
                  <c:v>64</c:v>
                </c:pt>
                <c:pt idx="17">
                  <c:v>27</c:v>
                </c:pt>
                <c:pt idx="18">
                  <c:v>23</c:v>
                </c:pt>
                <c:pt idx="19">
                  <c:v>13</c:v>
                </c:pt>
                <c:pt idx="20">
                  <c:v>34</c:v>
                </c:pt>
                <c:pt idx="21">
                  <c:v>32</c:v>
                </c:pt>
                <c:pt idx="22">
                  <c:v>22</c:v>
                </c:pt>
                <c:pt idx="23">
                  <c:v>30</c:v>
                </c:pt>
                <c:pt idx="24">
                  <c:v>40</c:v>
                </c:pt>
                <c:pt idx="25">
                  <c:v>29</c:v>
                </c:pt>
                <c:pt idx="26">
                  <c:v>29</c:v>
                </c:pt>
                <c:pt idx="27">
                  <c:v>27</c:v>
                </c:pt>
                <c:pt idx="28">
                  <c:v>40</c:v>
                </c:pt>
              </c:numCache>
            </c:numRef>
          </c:yVal>
          <c:smooth val="0"/>
        </c:ser>
        <c:ser>
          <c:idx val="1"/>
          <c:order val="1"/>
          <c:tx>
            <c:v>Predicted Infant and Child Mortality Rates (per 1000 live births) - Infant mortality rate (IMR)</c:v>
          </c:tx>
          <c:spPr>
            <a:ln w="28575">
              <a:noFill/>
            </a:ln>
          </c:spPr>
          <c:xVal>
            <c:numRef>
              <c:f>'FINAL FACTORS'!$B$2:$B$30</c:f>
              <c:numCache>
                <c:formatCode>General</c:formatCode>
                <c:ptCount val="29"/>
                <c:pt idx="0">
                  <c:v>43.9</c:v>
                </c:pt>
                <c:pt idx="1">
                  <c:v>18.100000000000001</c:v>
                </c:pt>
                <c:pt idx="2">
                  <c:v>3.3</c:v>
                </c:pt>
                <c:pt idx="3">
                  <c:v>21.7</c:v>
                </c:pt>
                <c:pt idx="4">
                  <c:v>30.7</c:v>
                </c:pt>
                <c:pt idx="5">
                  <c:v>19.5</c:v>
                </c:pt>
                <c:pt idx="6">
                  <c:v>8</c:v>
                </c:pt>
                <c:pt idx="7">
                  <c:v>32.9</c:v>
                </c:pt>
                <c:pt idx="8">
                  <c:v>61.2</c:v>
                </c:pt>
                <c:pt idx="9">
                  <c:v>11.4</c:v>
                </c:pt>
                <c:pt idx="10">
                  <c:v>32.4</c:v>
                </c:pt>
                <c:pt idx="11">
                  <c:v>23.1</c:v>
                </c:pt>
                <c:pt idx="12">
                  <c:v>30.7</c:v>
                </c:pt>
                <c:pt idx="13">
                  <c:v>9.6999999999999993</c:v>
                </c:pt>
                <c:pt idx="14">
                  <c:v>45</c:v>
                </c:pt>
                <c:pt idx="15">
                  <c:v>42.2</c:v>
                </c:pt>
                <c:pt idx="16">
                  <c:v>5.9</c:v>
                </c:pt>
                <c:pt idx="17">
                  <c:v>21.8</c:v>
                </c:pt>
                <c:pt idx="18">
                  <c:v>3.6</c:v>
                </c:pt>
                <c:pt idx="19">
                  <c:v>63.4</c:v>
                </c:pt>
                <c:pt idx="20">
                  <c:v>36.9</c:v>
                </c:pt>
                <c:pt idx="21">
                  <c:v>26.8</c:v>
                </c:pt>
                <c:pt idx="22">
                  <c:v>33.9</c:v>
                </c:pt>
                <c:pt idx="23">
                  <c:v>23.5</c:v>
                </c:pt>
                <c:pt idx="24">
                  <c:v>38.5</c:v>
                </c:pt>
                <c:pt idx="25">
                  <c:v>2.4</c:v>
                </c:pt>
                <c:pt idx="26">
                  <c:v>39</c:v>
                </c:pt>
                <c:pt idx="27">
                  <c:v>7.6</c:v>
                </c:pt>
                <c:pt idx="28">
                  <c:v>11.5</c:v>
                </c:pt>
              </c:numCache>
            </c:numRef>
          </c:xVal>
          <c:yVal>
            <c:numRef>
              <c:f>'FML,ANC vs IMR'!$B$26:$B$54</c:f>
              <c:numCache>
                <c:formatCode>General</c:formatCode>
                <c:ptCount val="29"/>
                <c:pt idx="0">
                  <c:v>33.826015480453286</c:v>
                </c:pt>
                <c:pt idx="1">
                  <c:v>36.614838733513238</c:v>
                </c:pt>
                <c:pt idx="2">
                  <c:v>50.482640121189071</c:v>
                </c:pt>
                <c:pt idx="3">
                  <c:v>38.138833301515788</c:v>
                </c:pt>
                <c:pt idx="4">
                  <c:v>32.805800792361858</c:v>
                </c:pt>
                <c:pt idx="5">
                  <c:v>34.629087084126681</c:v>
                </c:pt>
                <c:pt idx="6">
                  <c:v>45.022848428246476</c:v>
                </c:pt>
                <c:pt idx="7">
                  <c:v>32.766168653959006</c:v>
                </c:pt>
                <c:pt idx="8">
                  <c:v>13.549620059409566</c:v>
                </c:pt>
                <c:pt idx="9">
                  <c:v>43.948657641006619</c:v>
                </c:pt>
                <c:pt idx="10">
                  <c:v>29.033828922577111</c:v>
                </c:pt>
                <c:pt idx="11">
                  <c:v>37.276302650797575</c:v>
                </c:pt>
                <c:pt idx="12">
                  <c:v>28.986849396889497</c:v>
                </c:pt>
                <c:pt idx="13">
                  <c:v>45.698831713188362</c:v>
                </c:pt>
                <c:pt idx="14">
                  <c:v>26.123367780360404</c:v>
                </c:pt>
                <c:pt idx="15">
                  <c:v>33.239889875404877</c:v>
                </c:pt>
                <c:pt idx="16">
                  <c:v>44.676741746268029</c:v>
                </c:pt>
                <c:pt idx="17">
                  <c:v>36.000869723211864</c:v>
                </c:pt>
                <c:pt idx="18">
                  <c:v>43.215101427289376</c:v>
                </c:pt>
                <c:pt idx="19">
                  <c:v>16.969508596905211</c:v>
                </c:pt>
                <c:pt idx="20">
                  <c:v>24.300586030450397</c:v>
                </c:pt>
                <c:pt idx="21">
                  <c:v>35.584041481774598</c:v>
                </c:pt>
                <c:pt idx="22">
                  <c:v>26.527551932969047</c:v>
                </c:pt>
                <c:pt idx="23">
                  <c:v>30.252028895770835</c:v>
                </c:pt>
                <c:pt idx="24">
                  <c:v>21.498427900354493</c:v>
                </c:pt>
                <c:pt idx="25">
                  <c:v>36.611757285181653</c:v>
                </c:pt>
                <c:pt idx="26">
                  <c:v>24.466977352641919</c:v>
                </c:pt>
                <c:pt idx="27">
                  <c:v>35.513309082875224</c:v>
                </c:pt>
                <c:pt idx="28">
                  <c:v>36.239517909307729</c:v>
                </c:pt>
              </c:numCache>
            </c:numRef>
          </c:yVal>
          <c:smooth val="0"/>
        </c:ser>
        <c:dLbls>
          <c:showLegendKey val="0"/>
          <c:showVal val="0"/>
          <c:showCatName val="0"/>
          <c:showSerName val="0"/>
          <c:showPercent val="0"/>
          <c:showBubbleSize val="0"/>
        </c:dLbls>
        <c:axId val="456002560"/>
        <c:axId val="456021120"/>
      </c:scatterChart>
      <c:valAx>
        <c:axId val="456002560"/>
        <c:scaling>
          <c:orientation val="minMax"/>
        </c:scaling>
        <c:delete val="0"/>
        <c:axPos val="b"/>
        <c:title>
          <c:tx>
            <c:rich>
              <a:bodyPr/>
              <a:lstStyle/>
              <a:p>
                <a:pPr>
                  <a:defRPr/>
                </a:pPr>
                <a:r>
                  <a:rPr lang="en-US"/>
                  <a:t>Maternity Care (for last birth in the 5 years before the survey) - Mothers who had full antenatal care (%)</a:t>
                </a:r>
              </a:p>
            </c:rich>
          </c:tx>
          <c:layout/>
          <c:overlay val="0"/>
        </c:title>
        <c:numFmt formatCode="General" sourceLinked="1"/>
        <c:majorTickMark val="out"/>
        <c:minorTickMark val="none"/>
        <c:tickLblPos val="nextTo"/>
        <c:crossAx val="456021120"/>
        <c:crosses val="autoZero"/>
        <c:crossBetween val="midCat"/>
      </c:valAx>
      <c:valAx>
        <c:axId val="456021120"/>
        <c:scaling>
          <c:orientation val="minMax"/>
        </c:scaling>
        <c:delete val="0"/>
        <c:axPos val="l"/>
        <c:title>
          <c:tx>
            <c:rich>
              <a:bodyPr/>
              <a:lstStyle/>
              <a:p>
                <a:pPr>
                  <a:defRPr/>
                </a:pPr>
                <a:r>
                  <a:rPr lang="en-US"/>
                  <a:t>Infant and Child Mortality Rates (per 1000 live births) - Infant mortality rate (IMR)</a:t>
                </a:r>
              </a:p>
            </c:rich>
          </c:tx>
          <c:layout/>
          <c:overlay val="0"/>
        </c:title>
        <c:numFmt formatCode="General" sourceLinked="1"/>
        <c:majorTickMark val="out"/>
        <c:minorTickMark val="none"/>
        <c:tickLblPos val="nextTo"/>
        <c:crossAx val="45600256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layout/>
      <c:overlay val="0"/>
    </c:title>
    <c:autoTitleDeleted val="0"/>
    <c:plotArea>
      <c:layout/>
      <c:scatterChart>
        <c:scatterStyle val="lineMarker"/>
        <c:varyColors val="0"/>
        <c:ser>
          <c:idx val="0"/>
          <c:order val="0"/>
          <c:spPr>
            <a:ln w="28575">
              <a:noFill/>
            </a:ln>
          </c:spPr>
          <c:xVal>
            <c:numRef>
              <c:f>'FML,ANC vs IMR'!$F$26:$F$54</c:f>
              <c:numCache>
                <c:formatCode>General</c:formatCode>
                <c:ptCount val="29"/>
                <c:pt idx="0">
                  <c:v>1.7241379310344827</c:v>
                </c:pt>
                <c:pt idx="1">
                  <c:v>5.1724137931034484</c:v>
                </c:pt>
                <c:pt idx="2">
                  <c:v>8.6206896551724128</c:v>
                </c:pt>
                <c:pt idx="3">
                  <c:v>12.068965517241379</c:v>
                </c:pt>
                <c:pt idx="4">
                  <c:v>15.517241379310343</c:v>
                </c:pt>
                <c:pt idx="5">
                  <c:v>18.96551724137931</c:v>
                </c:pt>
                <c:pt idx="6">
                  <c:v>22.413793103448278</c:v>
                </c:pt>
                <c:pt idx="7">
                  <c:v>25.862068965517242</c:v>
                </c:pt>
                <c:pt idx="8">
                  <c:v>29.310344827586206</c:v>
                </c:pt>
                <c:pt idx="9">
                  <c:v>32.758620689655167</c:v>
                </c:pt>
                <c:pt idx="10">
                  <c:v>36.206896551724135</c:v>
                </c:pt>
                <c:pt idx="11">
                  <c:v>39.655172413793103</c:v>
                </c:pt>
                <c:pt idx="12">
                  <c:v>43.103448275862071</c:v>
                </c:pt>
                <c:pt idx="13">
                  <c:v>46.551724137931032</c:v>
                </c:pt>
                <c:pt idx="14">
                  <c:v>50</c:v>
                </c:pt>
                <c:pt idx="15">
                  <c:v>53.448275862068961</c:v>
                </c:pt>
                <c:pt idx="16">
                  <c:v>56.896551724137929</c:v>
                </c:pt>
                <c:pt idx="17">
                  <c:v>60.344827586206897</c:v>
                </c:pt>
                <c:pt idx="18">
                  <c:v>63.793103448275858</c:v>
                </c:pt>
                <c:pt idx="19">
                  <c:v>67.241379310344811</c:v>
                </c:pt>
                <c:pt idx="20">
                  <c:v>70.689655172413779</c:v>
                </c:pt>
                <c:pt idx="21">
                  <c:v>74.137931034482747</c:v>
                </c:pt>
                <c:pt idx="22">
                  <c:v>77.586206896551715</c:v>
                </c:pt>
                <c:pt idx="23">
                  <c:v>81.034482758620683</c:v>
                </c:pt>
                <c:pt idx="24">
                  <c:v>84.482758620689651</c:v>
                </c:pt>
                <c:pt idx="25">
                  <c:v>87.931034482758605</c:v>
                </c:pt>
                <c:pt idx="26">
                  <c:v>91.379310344827573</c:v>
                </c:pt>
                <c:pt idx="27">
                  <c:v>94.827586206896541</c:v>
                </c:pt>
                <c:pt idx="28">
                  <c:v>98.275862068965509</c:v>
                </c:pt>
              </c:numCache>
            </c:numRef>
          </c:xVal>
          <c:yVal>
            <c:numRef>
              <c:f>'FML,ANC vs IMR'!$G$26:$G$54</c:f>
              <c:numCache>
                <c:formatCode>General</c:formatCode>
                <c:ptCount val="29"/>
                <c:pt idx="0">
                  <c:v>6</c:v>
                </c:pt>
                <c:pt idx="1">
                  <c:v>13</c:v>
                </c:pt>
                <c:pt idx="2">
                  <c:v>21</c:v>
                </c:pt>
                <c:pt idx="3">
                  <c:v>22</c:v>
                </c:pt>
                <c:pt idx="4">
                  <c:v>23</c:v>
                </c:pt>
                <c:pt idx="5">
                  <c:v>24</c:v>
                </c:pt>
                <c:pt idx="6">
                  <c:v>27</c:v>
                </c:pt>
                <c:pt idx="7">
                  <c:v>27</c:v>
                </c:pt>
                <c:pt idx="8">
                  <c:v>28</c:v>
                </c:pt>
                <c:pt idx="9">
                  <c:v>28</c:v>
                </c:pt>
                <c:pt idx="10">
                  <c:v>29</c:v>
                </c:pt>
                <c:pt idx="11">
                  <c:v>29</c:v>
                </c:pt>
                <c:pt idx="12">
                  <c:v>29</c:v>
                </c:pt>
                <c:pt idx="13">
                  <c:v>30</c:v>
                </c:pt>
                <c:pt idx="14">
                  <c:v>32</c:v>
                </c:pt>
                <c:pt idx="15">
                  <c:v>33</c:v>
                </c:pt>
                <c:pt idx="16">
                  <c:v>34</c:v>
                </c:pt>
                <c:pt idx="17">
                  <c:v>34</c:v>
                </c:pt>
                <c:pt idx="18">
                  <c:v>35</c:v>
                </c:pt>
                <c:pt idx="19">
                  <c:v>40</c:v>
                </c:pt>
                <c:pt idx="20">
                  <c:v>40</c:v>
                </c:pt>
                <c:pt idx="21">
                  <c:v>40</c:v>
                </c:pt>
                <c:pt idx="22">
                  <c:v>41</c:v>
                </c:pt>
                <c:pt idx="23">
                  <c:v>44</c:v>
                </c:pt>
                <c:pt idx="24">
                  <c:v>48</c:v>
                </c:pt>
                <c:pt idx="25">
                  <c:v>48</c:v>
                </c:pt>
                <c:pt idx="26">
                  <c:v>51</c:v>
                </c:pt>
                <c:pt idx="27">
                  <c:v>54</c:v>
                </c:pt>
                <c:pt idx="28">
                  <c:v>64</c:v>
                </c:pt>
              </c:numCache>
            </c:numRef>
          </c:yVal>
          <c:smooth val="0"/>
        </c:ser>
        <c:dLbls>
          <c:showLegendKey val="0"/>
          <c:showVal val="0"/>
          <c:showCatName val="0"/>
          <c:showSerName val="0"/>
          <c:showPercent val="0"/>
          <c:showBubbleSize val="0"/>
        </c:dLbls>
        <c:axId val="456070656"/>
        <c:axId val="456072576"/>
      </c:scatterChart>
      <c:valAx>
        <c:axId val="456070656"/>
        <c:scaling>
          <c:orientation val="minMax"/>
        </c:scaling>
        <c:delete val="0"/>
        <c:axPos val="b"/>
        <c:title>
          <c:tx>
            <c:rich>
              <a:bodyPr/>
              <a:lstStyle/>
              <a:p>
                <a:pPr>
                  <a:defRPr/>
                </a:pPr>
                <a:r>
                  <a:rPr lang="en-US"/>
                  <a:t>Sample Percentile</a:t>
                </a:r>
              </a:p>
            </c:rich>
          </c:tx>
          <c:layout/>
          <c:overlay val="0"/>
        </c:title>
        <c:numFmt formatCode="General" sourceLinked="1"/>
        <c:majorTickMark val="out"/>
        <c:minorTickMark val="none"/>
        <c:tickLblPos val="nextTo"/>
        <c:crossAx val="456072576"/>
        <c:crosses val="autoZero"/>
        <c:crossBetween val="midCat"/>
      </c:valAx>
      <c:valAx>
        <c:axId val="456072576"/>
        <c:scaling>
          <c:orientation val="minMax"/>
        </c:scaling>
        <c:delete val="0"/>
        <c:axPos val="l"/>
        <c:title>
          <c:tx>
            <c:rich>
              <a:bodyPr/>
              <a:lstStyle/>
              <a:p>
                <a:pPr>
                  <a:defRPr/>
                </a:pPr>
                <a:r>
                  <a:rPr lang="en-US"/>
                  <a:t>Infant and Child Mortality Rates (per 1000 live births) - Infant mortality rate (IMR)</a:t>
                </a:r>
              </a:p>
            </c:rich>
          </c:tx>
          <c:layout/>
          <c:overlay val="0"/>
        </c:title>
        <c:numFmt formatCode="General" sourceLinked="1"/>
        <c:majorTickMark val="out"/>
        <c:minorTickMark val="none"/>
        <c:tickLblPos val="nextTo"/>
        <c:crossAx val="456070656"/>
        <c:crosses val="autoZero"/>
        <c:crossBetween val="midCat"/>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layout/>
      <c:overlay val="0"/>
    </c:title>
    <c:autoTitleDeleted val="0"/>
    <c:plotArea>
      <c:layout/>
      <c:scatterChart>
        <c:scatterStyle val="lineMarker"/>
        <c:varyColors val="0"/>
        <c:ser>
          <c:idx val="0"/>
          <c:order val="0"/>
          <c:spPr>
            <a:ln w="28575">
              <a:noFill/>
            </a:ln>
          </c:spPr>
          <c:xVal>
            <c:numRef>
              <c:f>'%women with schooling vs IMR'!$F$25:$F$53</c:f>
              <c:numCache>
                <c:formatCode>General</c:formatCode>
                <c:ptCount val="29"/>
                <c:pt idx="0">
                  <c:v>1.7241379310344827</c:v>
                </c:pt>
                <c:pt idx="1">
                  <c:v>5.1724137931034484</c:v>
                </c:pt>
                <c:pt idx="2">
                  <c:v>8.6206896551724128</c:v>
                </c:pt>
                <c:pt idx="3">
                  <c:v>12.068965517241379</c:v>
                </c:pt>
                <c:pt idx="4">
                  <c:v>15.517241379310343</c:v>
                </c:pt>
                <c:pt idx="5">
                  <c:v>18.96551724137931</c:v>
                </c:pt>
                <c:pt idx="6">
                  <c:v>22.413793103448278</c:v>
                </c:pt>
                <c:pt idx="7">
                  <c:v>25.862068965517242</c:v>
                </c:pt>
                <c:pt idx="8">
                  <c:v>29.310344827586206</c:v>
                </c:pt>
                <c:pt idx="9">
                  <c:v>32.758620689655167</c:v>
                </c:pt>
                <c:pt idx="10">
                  <c:v>36.206896551724135</c:v>
                </c:pt>
                <c:pt idx="11">
                  <c:v>39.655172413793103</c:v>
                </c:pt>
                <c:pt idx="12">
                  <c:v>43.103448275862071</c:v>
                </c:pt>
                <c:pt idx="13">
                  <c:v>46.551724137931032</c:v>
                </c:pt>
                <c:pt idx="14">
                  <c:v>50</c:v>
                </c:pt>
                <c:pt idx="15">
                  <c:v>53.448275862068961</c:v>
                </c:pt>
                <c:pt idx="16">
                  <c:v>56.896551724137929</c:v>
                </c:pt>
                <c:pt idx="17">
                  <c:v>60.344827586206897</c:v>
                </c:pt>
                <c:pt idx="18">
                  <c:v>63.793103448275858</c:v>
                </c:pt>
                <c:pt idx="19">
                  <c:v>67.241379310344811</c:v>
                </c:pt>
                <c:pt idx="20">
                  <c:v>70.689655172413779</c:v>
                </c:pt>
                <c:pt idx="21">
                  <c:v>74.137931034482747</c:v>
                </c:pt>
                <c:pt idx="22">
                  <c:v>77.586206896551715</c:v>
                </c:pt>
                <c:pt idx="23">
                  <c:v>81.034482758620683</c:v>
                </c:pt>
                <c:pt idx="24">
                  <c:v>84.482758620689651</c:v>
                </c:pt>
                <c:pt idx="25">
                  <c:v>87.931034482758605</c:v>
                </c:pt>
                <c:pt idx="26">
                  <c:v>91.379310344827573</c:v>
                </c:pt>
                <c:pt idx="27">
                  <c:v>94.827586206896541</c:v>
                </c:pt>
                <c:pt idx="28">
                  <c:v>98.275862068965509</c:v>
                </c:pt>
              </c:numCache>
            </c:numRef>
          </c:xVal>
          <c:yVal>
            <c:numRef>
              <c:f>'%women with schooling vs IMR'!$G$25:$G$53</c:f>
              <c:numCache>
                <c:formatCode>General</c:formatCode>
                <c:ptCount val="29"/>
                <c:pt idx="0">
                  <c:v>6</c:v>
                </c:pt>
                <c:pt idx="1">
                  <c:v>13</c:v>
                </c:pt>
                <c:pt idx="2">
                  <c:v>21</c:v>
                </c:pt>
                <c:pt idx="3">
                  <c:v>22</c:v>
                </c:pt>
                <c:pt idx="4">
                  <c:v>23</c:v>
                </c:pt>
                <c:pt idx="5">
                  <c:v>24</c:v>
                </c:pt>
                <c:pt idx="6">
                  <c:v>27</c:v>
                </c:pt>
                <c:pt idx="7">
                  <c:v>27</c:v>
                </c:pt>
                <c:pt idx="8">
                  <c:v>28</c:v>
                </c:pt>
                <c:pt idx="9">
                  <c:v>28</c:v>
                </c:pt>
                <c:pt idx="10">
                  <c:v>29</c:v>
                </c:pt>
                <c:pt idx="11">
                  <c:v>29</c:v>
                </c:pt>
                <c:pt idx="12">
                  <c:v>29</c:v>
                </c:pt>
                <c:pt idx="13">
                  <c:v>30</c:v>
                </c:pt>
                <c:pt idx="14">
                  <c:v>32</c:v>
                </c:pt>
                <c:pt idx="15">
                  <c:v>33</c:v>
                </c:pt>
                <c:pt idx="16">
                  <c:v>34</c:v>
                </c:pt>
                <c:pt idx="17">
                  <c:v>34</c:v>
                </c:pt>
                <c:pt idx="18">
                  <c:v>35</c:v>
                </c:pt>
                <c:pt idx="19">
                  <c:v>40</c:v>
                </c:pt>
                <c:pt idx="20">
                  <c:v>40</c:v>
                </c:pt>
                <c:pt idx="21">
                  <c:v>40</c:v>
                </c:pt>
                <c:pt idx="22">
                  <c:v>41</c:v>
                </c:pt>
                <c:pt idx="23">
                  <c:v>44</c:v>
                </c:pt>
                <c:pt idx="24">
                  <c:v>48</c:v>
                </c:pt>
                <c:pt idx="25">
                  <c:v>48</c:v>
                </c:pt>
                <c:pt idx="26">
                  <c:v>51</c:v>
                </c:pt>
                <c:pt idx="27">
                  <c:v>54</c:v>
                </c:pt>
                <c:pt idx="28">
                  <c:v>64</c:v>
                </c:pt>
              </c:numCache>
            </c:numRef>
          </c:yVal>
          <c:smooth val="0"/>
        </c:ser>
        <c:dLbls>
          <c:showLegendKey val="0"/>
          <c:showVal val="0"/>
          <c:showCatName val="0"/>
          <c:showSerName val="0"/>
          <c:showPercent val="0"/>
          <c:showBubbleSize val="0"/>
        </c:dLbls>
        <c:axId val="440658944"/>
        <c:axId val="452990080"/>
      </c:scatterChart>
      <c:valAx>
        <c:axId val="440658944"/>
        <c:scaling>
          <c:orientation val="minMax"/>
        </c:scaling>
        <c:delete val="0"/>
        <c:axPos val="b"/>
        <c:title>
          <c:tx>
            <c:rich>
              <a:bodyPr/>
              <a:lstStyle/>
              <a:p>
                <a:pPr>
                  <a:defRPr/>
                </a:pPr>
                <a:r>
                  <a:rPr lang="en-US"/>
                  <a:t>Sample Percentile</a:t>
                </a:r>
              </a:p>
            </c:rich>
          </c:tx>
          <c:layout/>
          <c:overlay val="0"/>
        </c:title>
        <c:numFmt formatCode="General" sourceLinked="1"/>
        <c:majorTickMark val="out"/>
        <c:minorTickMark val="none"/>
        <c:tickLblPos val="nextTo"/>
        <c:crossAx val="452990080"/>
        <c:crosses val="autoZero"/>
        <c:crossBetween val="midCat"/>
      </c:valAx>
      <c:valAx>
        <c:axId val="452990080"/>
        <c:scaling>
          <c:orientation val="minMax"/>
        </c:scaling>
        <c:delete val="0"/>
        <c:axPos val="l"/>
        <c:title>
          <c:tx>
            <c:rich>
              <a:bodyPr/>
              <a:lstStyle/>
              <a:p>
                <a:pPr>
                  <a:defRPr/>
                </a:pPr>
                <a:r>
                  <a:rPr lang="en-US"/>
                  <a:t>Infant and Child Mortality Rates (per 1000 live births) - Infant mortality rate (IMR)</a:t>
                </a:r>
              </a:p>
            </c:rich>
          </c:tx>
          <c:layout/>
          <c:overlay val="0"/>
        </c:title>
        <c:numFmt formatCode="General" sourceLinked="1"/>
        <c:majorTickMark val="out"/>
        <c:minorTickMark val="none"/>
        <c:tickLblPos val="nextTo"/>
        <c:crossAx val="440658944"/>
        <c:crosses val="autoZero"/>
        <c:crossBetween val="midCat"/>
      </c:valAx>
    </c:plotArea>
    <c:plotVisOnly val="1"/>
    <c:dispBlanksAs val="gap"/>
    <c:showDLblsOverMax val="0"/>
  </c:chart>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Maternity Care (for last birth in the 5 years before the survey) - Mothers who received financial assistance under Janani Suraksha Yojana (JSY) for births delivered in an institution (%) Line Fit  Plot</a:t>
            </a:r>
          </a:p>
        </c:rich>
      </c:tx>
      <c:layout/>
      <c:overlay val="0"/>
    </c:title>
    <c:autoTitleDeleted val="0"/>
    <c:plotArea>
      <c:layout/>
      <c:scatterChart>
        <c:scatterStyle val="lineMarker"/>
        <c:varyColors val="0"/>
        <c:ser>
          <c:idx val="0"/>
          <c:order val="0"/>
          <c:tx>
            <c:v>Infant and Child Mortality Rates (per 1000 live births) - Infant mortality rate (IMR)</c:v>
          </c:tx>
          <c:spPr>
            <a:ln w="28575">
              <a:noFill/>
            </a:ln>
          </c:spPr>
          <c:xVal>
            <c:numRef>
              <c:f>'FINAL FACTORS'!$G$2:$G$30</c:f>
              <c:numCache>
                <c:formatCode>General</c:formatCode>
                <c:ptCount val="29"/>
                <c:pt idx="0">
                  <c:v>17.399999999999999</c:v>
                </c:pt>
                <c:pt idx="1">
                  <c:v>66.099999999999994</c:v>
                </c:pt>
                <c:pt idx="2">
                  <c:v>53.9</c:v>
                </c:pt>
                <c:pt idx="3">
                  <c:v>66.2</c:v>
                </c:pt>
                <c:pt idx="4">
                  <c:v>8.9</c:v>
                </c:pt>
                <c:pt idx="5">
                  <c:v>13.5</c:v>
                </c:pt>
                <c:pt idx="6">
                  <c:v>41.6</c:v>
                </c:pt>
                <c:pt idx="7">
                  <c:v>19.899999999999999</c:v>
                </c:pt>
                <c:pt idx="8">
                  <c:v>20.399999999999999</c:v>
                </c:pt>
                <c:pt idx="9">
                  <c:v>61.1</c:v>
                </c:pt>
                <c:pt idx="10">
                  <c:v>8.6999999999999993</c:v>
                </c:pt>
                <c:pt idx="11">
                  <c:v>72.599999999999994</c:v>
                </c:pt>
                <c:pt idx="12">
                  <c:v>19.100000000000001</c:v>
                </c:pt>
                <c:pt idx="13">
                  <c:v>56.1</c:v>
                </c:pt>
                <c:pt idx="14">
                  <c:v>29.5</c:v>
                </c:pt>
                <c:pt idx="15">
                  <c:v>12.2</c:v>
                </c:pt>
                <c:pt idx="16">
                  <c:v>48.7</c:v>
                </c:pt>
                <c:pt idx="17">
                  <c:v>28.7</c:v>
                </c:pt>
                <c:pt idx="18">
                  <c:v>20.5</c:v>
                </c:pt>
                <c:pt idx="19">
                  <c:v>7.4</c:v>
                </c:pt>
                <c:pt idx="20">
                  <c:v>13.1</c:v>
                </c:pt>
                <c:pt idx="21">
                  <c:v>54</c:v>
                </c:pt>
                <c:pt idx="22">
                  <c:v>26.2</c:v>
                </c:pt>
                <c:pt idx="23">
                  <c:v>28</c:v>
                </c:pt>
                <c:pt idx="24">
                  <c:v>47.5</c:v>
                </c:pt>
                <c:pt idx="25">
                  <c:v>29.7</c:v>
                </c:pt>
                <c:pt idx="26">
                  <c:v>29.4</c:v>
                </c:pt>
                <c:pt idx="27">
                  <c:v>32.6</c:v>
                </c:pt>
                <c:pt idx="28">
                  <c:v>49.4</c:v>
                </c:pt>
              </c:numCache>
            </c:numRef>
          </c:xVal>
          <c:yVal>
            <c:numRef>
              <c:f>'FINAL FACTORS'!$H$2:$H$30</c:f>
              <c:numCache>
                <c:formatCode>General</c:formatCode>
                <c:ptCount val="29"/>
                <c:pt idx="0">
                  <c:v>35</c:v>
                </c:pt>
                <c:pt idx="1">
                  <c:v>48</c:v>
                </c:pt>
                <c:pt idx="2">
                  <c:v>48</c:v>
                </c:pt>
                <c:pt idx="3">
                  <c:v>54</c:v>
                </c:pt>
                <c:pt idx="4">
                  <c:v>34</c:v>
                </c:pt>
                <c:pt idx="5">
                  <c:v>33</c:v>
                </c:pt>
                <c:pt idx="6">
                  <c:v>44</c:v>
                </c:pt>
                <c:pt idx="7">
                  <c:v>28</c:v>
                </c:pt>
                <c:pt idx="8">
                  <c:v>6</c:v>
                </c:pt>
                <c:pt idx="9">
                  <c:v>51</c:v>
                </c:pt>
                <c:pt idx="10">
                  <c:v>24</c:v>
                </c:pt>
                <c:pt idx="11">
                  <c:v>40</c:v>
                </c:pt>
                <c:pt idx="12">
                  <c:v>29</c:v>
                </c:pt>
                <c:pt idx="13">
                  <c:v>41</c:v>
                </c:pt>
                <c:pt idx="14">
                  <c:v>21</c:v>
                </c:pt>
                <c:pt idx="15">
                  <c:v>28</c:v>
                </c:pt>
                <c:pt idx="16">
                  <c:v>64</c:v>
                </c:pt>
                <c:pt idx="17">
                  <c:v>27</c:v>
                </c:pt>
                <c:pt idx="18">
                  <c:v>23</c:v>
                </c:pt>
                <c:pt idx="19">
                  <c:v>13</c:v>
                </c:pt>
                <c:pt idx="20">
                  <c:v>34</c:v>
                </c:pt>
                <c:pt idx="21">
                  <c:v>32</c:v>
                </c:pt>
                <c:pt idx="22">
                  <c:v>22</c:v>
                </c:pt>
                <c:pt idx="23">
                  <c:v>30</c:v>
                </c:pt>
                <c:pt idx="24">
                  <c:v>40</c:v>
                </c:pt>
                <c:pt idx="25">
                  <c:v>29</c:v>
                </c:pt>
                <c:pt idx="26">
                  <c:v>29</c:v>
                </c:pt>
                <c:pt idx="27">
                  <c:v>27</c:v>
                </c:pt>
                <c:pt idx="28">
                  <c:v>40</c:v>
                </c:pt>
              </c:numCache>
            </c:numRef>
          </c:yVal>
          <c:smooth val="0"/>
        </c:ser>
        <c:ser>
          <c:idx val="1"/>
          <c:order val="1"/>
          <c:tx>
            <c:v>Predicted Infant and Child Mortality Rates (per 1000 live births) - Infant mortality rate (IMR)</c:v>
          </c:tx>
          <c:spPr>
            <a:ln w="28575">
              <a:noFill/>
            </a:ln>
          </c:spPr>
          <c:xVal>
            <c:numRef>
              <c:f>'FINAL FACTORS'!$G$2:$G$30</c:f>
              <c:numCache>
                <c:formatCode>General</c:formatCode>
                <c:ptCount val="29"/>
                <c:pt idx="0">
                  <c:v>17.399999999999999</c:v>
                </c:pt>
                <c:pt idx="1">
                  <c:v>66.099999999999994</c:v>
                </c:pt>
                <c:pt idx="2">
                  <c:v>53.9</c:v>
                </c:pt>
                <c:pt idx="3">
                  <c:v>66.2</c:v>
                </c:pt>
                <c:pt idx="4">
                  <c:v>8.9</c:v>
                </c:pt>
                <c:pt idx="5">
                  <c:v>13.5</c:v>
                </c:pt>
                <c:pt idx="6">
                  <c:v>41.6</c:v>
                </c:pt>
                <c:pt idx="7">
                  <c:v>19.899999999999999</c:v>
                </c:pt>
                <c:pt idx="8">
                  <c:v>20.399999999999999</c:v>
                </c:pt>
                <c:pt idx="9">
                  <c:v>61.1</c:v>
                </c:pt>
                <c:pt idx="10">
                  <c:v>8.6999999999999993</c:v>
                </c:pt>
                <c:pt idx="11">
                  <c:v>72.599999999999994</c:v>
                </c:pt>
                <c:pt idx="12">
                  <c:v>19.100000000000001</c:v>
                </c:pt>
                <c:pt idx="13">
                  <c:v>56.1</c:v>
                </c:pt>
                <c:pt idx="14">
                  <c:v>29.5</c:v>
                </c:pt>
                <c:pt idx="15">
                  <c:v>12.2</c:v>
                </c:pt>
                <c:pt idx="16">
                  <c:v>48.7</c:v>
                </c:pt>
                <c:pt idx="17">
                  <c:v>28.7</c:v>
                </c:pt>
                <c:pt idx="18">
                  <c:v>20.5</c:v>
                </c:pt>
                <c:pt idx="19">
                  <c:v>7.4</c:v>
                </c:pt>
                <c:pt idx="20">
                  <c:v>13.1</c:v>
                </c:pt>
                <c:pt idx="21">
                  <c:v>54</c:v>
                </c:pt>
                <c:pt idx="22">
                  <c:v>26.2</c:v>
                </c:pt>
                <c:pt idx="23">
                  <c:v>28</c:v>
                </c:pt>
                <c:pt idx="24">
                  <c:v>47.5</c:v>
                </c:pt>
                <c:pt idx="25">
                  <c:v>29.7</c:v>
                </c:pt>
                <c:pt idx="26">
                  <c:v>29.4</c:v>
                </c:pt>
                <c:pt idx="27">
                  <c:v>32.6</c:v>
                </c:pt>
                <c:pt idx="28">
                  <c:v>49.4</c:v>
                </c:pt>
              </c:numCache>
            </c:numRef>
          </c:xVal>
          <c:yVal>
            <c:numRef>
              <c:f>'OOPE,FA vs IMR'!$B$26:$B$54</c:f>
              <c:numCache>
                <c:formatCode>General</c:formatCode>
                <c:ptCount val="29"/>
                <c:pt idx="0">
                  <c:v>31.474935712764392</c:v>
                </c:pt>
                <c:pt idx="1">
                  <c:v>46.871136851777166</c:v>
                </c:pt>
                <c:pt idx="2">
                  <c:v>46.276936840014677</c:v>
                </c:pt>
                <c:pt idx="3">
                  <c:v>51.545034441193877</c:v>
                </c:pt>
                <c:pt idx="4">
                  <c:v>28.291634810196932</c:v>
                </c:pt>
                <c:pt idx="5">
                  <c:v>31.713697174066755</c:v>
                </c:pt>
                <c:pt idx="6">
                  <c:v>42.327394669195797</c:v>
                </c:pt>
                <c:pt idx="7">
                  <c:v>27.709393449471698</c:v>
                </c:pt>
                <c:pt idx="8">
                  <c:v>19.83554967472509</c:v>
                </c:pt>
                <c:pt idx="9">
                  <c:v>49.881077047025506</c:v>
                </c:pt>
                <c:pt idx="10">
                  <c:v>24.59594004321287</c:v>
                </c:pt>
                <c:pt idx="11">
                  <c:v>46.589334013798194</c:v>
                </c:pt>
                <c:pt idx="12">
                  <c:v>32.777305586167117</c:v>
                </c:pt>
                <c:pt idx="13">
                  <c:v>43.543209638418674</c:v>
                </c:pt>
                <c:pt idx="14">
                  <c:v>35.054651590333251</c:v>
                </c:pt>
                <c:pt idx="15">
                  <c:v>24.480483004711278</c:v>
                </c:pt>
                <c:pt idx="16">
                  <c:v>43.704468806950395</c:v>
                </c:pt>
                <c:pt idx="17">
                  <c:v>20.588111426426508</c:v>
                </c:pt>
                <c:pt idx="18">
                  <c:v>21.017419366256682</c:v>
                </c:pt>
                <c:pt idx="19">
                  <c:v>20.492955025607056</c:v>
                </c:pt>
                <c:pt idx="20">
                  <c:v>26.669979503910891</c:v>
                </c:pt>
                <c:pt idx="21">
                  <c:v>39.700233419974978</c:v>
                </c:pt>
                <c:pt idx="22">
                  <c:v>13.502371296367837</c:v>
                </c:pt>
                <c:pt idx="23">
                  <c:v>33.430670406455043</c:v>
                </c:pt>
                <c:pt idx="24">
                  <c:v>36.900046939022346</c:v>
                </c:pt>
                <c:pt idx="25">
                  <c:v>26.181189917500582</c:v>
                </c:pt>
                <c:pt idx="26">
                  <c:v>34.982298053617029</c:v>
                </c:pt>
                <c:pt idx="27">
                  <c:v>31.082712767142475</c:v>
                </c:pt>
                <c:pt idx="28">
                  <c:v>42.779828523694775</c:v>
                </c:pt>
              </c:numCache>
            </c:numRef>
          </c:yVal>
          <c:smooth val="0"/>
        </c:ser>
        <c:dLbls>
          <c:showLegendKey val="0"/>
          <c:showVal val="0"/>
          <c:showCatName val="0"/>
          <c:showSerName val="0"/>
          <c:showPercent val="0"/>
          <c:showBubbleSize val="0"/>
        </c:dLbls>
        <c:axId val="456107136"/>
        <c:axId val="456109056"/>
      </c:scatterChart>
      <c:valAx>
        <c:axId val="456107136"/>
        <c:scaling>
          <c:orientation val="minMax"/>
        </c:scaling>
        <c:delete val="0"/>
        <c:axPos val="b"/>
        <c:title>
          <c:tx>
            <c:rich>
              <a:bodyPr/>
              <a:lstStyle/>
              <a:p>
                <a:pPr>
                  <a:defRPr/>
                </a:pPr>
                <a:r>
                  <a:rPr lang="en-US"/>
                  <a:t>Maternity Care (for last birth in the 5 years before the survey) - Mothers who received financial assistance under Janani Suraksha Yojana (JSY) for births delivered in an institution (%)</a:t>
                </a:r>
              </a:p>
            </c:rich>
          </c:tx>
          <c:layout/>
          <c:overlay val="0"/>
        </c:title>
        <c:numFmt formatCode="General" sourceLinked="1"/>
        <c:majorTickMark val="out"/>
        <c:minorTickMark val="none"/>
        <c:tickLblPos val="nextTo"/>
        <c:crossAx val="456109056"/>
        <c:crosses val="autoZero"/>
        <c:crossBetween val="midCat"/>
      </c:valAx>
      <c:valAx>
        <c:axId val="456109056"/>
        <c:scaling>
          <c:orientation val="minMax"/>
        </c:scaling>
        <c:delete val="0"/>
        <c:axPos val="l"/>
        <c:title>
          <c:tx>
            <c:rich>
              <a:bodyPr/>
              <a:lstStyle/>
              <a:p>
                <a:pPr>
                  <a:defRPr/>
                </a:pPr>
                <a:r>
                  <a:rPr lang="en-US"/>
                  <a:t>Infant and Child Mortality Rates (per 1000 live births) - Infant mortality rate (IMR)</a:t>
                </a:r>
              </a:p>
            </c:rich>
          </c:tx>
          <c:layout/>
          <c:overlay val="0"/>
        </c:title>
        <c:numFmt formatCode="General" sourceLinked="1"/>
        <c:majorTickMark val="out"/>
        <c:minorTickMark val="none"/>
        <c:tickLblPos val="nextTo"/>
        <c:crossAx val="45610713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Maternity Care (for last birth in the 5 years before the survey) - Average out of pocket expenditure per delivery in public health facility (Rs.) Line Fit  Plot</a:t>
            </a:r>
          </a:p>
        </c:rich>
      </c:tx>
      <c:layout/>
      <c:overlay val="0"/>
    </c:title>
    <c:autoTitleDeleted val="0"/>
    <c:plotArea>
      <c:layout/>
      <c:scatterChart>
        <c:scatterStyle val="lineMarker"/>
        <c:varyColors val="0"/>
        <c:ser>
          <c:idx val="0"/>
          <c:order val="0"/>
          <c:tx>
            <c:v>Infant and Child Mortality Rates (per 1000 live births) - Infant mortality rate (IMR)</c:v>
          </c:tx>
          <c:spPr>
            <a:ln w="28575">
              <a:noFill/>
            </a:ln>
          </c:spPr>
          <c:xVal>
            <c:numRef>
              <c:f>'FINAL FACTORS'!$F$2:$F$30</c:f>
              <c:numCache>
                <c:formatCode>General</c:formatCode>
                <c:ptCount val="29"/>
                <c:pt idx="0">
                  <c:v>2138</c:v>
                </c:pt>
                <c:pt idx="1">
                  <c:v>3210</c:v>
                </c:pt>
                <c:pt idx="2">
                  <c:v>1724</c:v>
                </c:pt>
                <c:pt idx="3">
                  <c:v>1480</c:v>
                </c:pt>
                <c:pt idx="4">
                  <c:v>2136</c:v>
                </c:pt>
                <c:pt idx="5">
                  <c:v>1503</c:v>
                </c:pt>
                <c:pt idx="6">
                  <c:v>1476</c:v>
                </c:pt>
                <c:pt idx="7">
                  <c:v>3893</c:v>
                </c:pt>
                <c:pt idx="8">
                  <c:v>6901</c:v>
                </c:pt>
                <c:pt idx="9">
                  <c:v>1387</c:v>
                </c:pt>
                <c:pt idx="10">
                  <c:v>3487</c:v>
                </c:pt>
                <c:pt idx="11">
                  <c:v>4225</c:v>
                </c:pt>
                <c:pt idx="12">
                  <c:v>1890</c:v>
                </c:pt>
                <c:pt idx="13">
                  <c:v>3052</c:v>
                </c:pt>
                <c:pt idx="14">
                  <c:v>2496</c:v>
                </c:pt>
                <c:pt idx="15">
                  <c:v>4020</c:v>
                </c:pt>
                <c:pt idx="16">
                  <c:v>1956</c:v>
                </c:pt>
                <c:pt idx="17">
                  <c:v>7782</c:v>
                </c:pt>
                <c:pt idx="18">
                  <c:v>6474</c:v>
                </c:pt>
                <c:pt idx="19">
                  <c:v>4836</c:v>
                </c:pt>
                <c:pt idx="20">
                  <c:v>3329</c:v>
                </c:pt>
                <c:pt idx="21">
                  <c:v>4192</c:v>
                </c:pt>
                <c:pt idx="22">
                  <c:v>10076</c:v>
                </c:pt>
                <c:pt idx="23">
                  <c:v>2892</c:v>
                </c:pt>
                <c:pt idx="24">
                  <c:v>4327</c:v>
                </c:pt>
                <c:pt idx="25">
                  <c:v>5835</c:v>
                </c:pt>
                <c:pt idx="26">
                  <c:v>2509</c:v>
                </c:pt>
                <c:pt idx="27">
                  <c:v>4412</c:v>
                </c:pt>
                <c:pt idx="28">
                  <c:v>2399</c:v>
                </c:pt>
              </c:numCache>
            </c:numRef>
          </c:xVal>
          <c:yVal>
            <c:numRef>
              <c:f>'FINAL FACTORS'!$H$2:$H$30</c:f>
              <c:numCache>
                <c:formatCode>General</c:formatCode>
                <c:ptCount val="29"/>
                <c:pt idx="0">
                  <c:v>35</c:v>
                </c:pt>
                <c:pt idx="1">
                  <c:v>48</c:v>
                </c:pt>
                <c:pt idx="2">
                  <c:v>48</c:v>
                </c:pt>
                <c:pt idx="3">
                  <c:v>54</c:v>
                </c:pt>
                <c:pt idx="4">
                  <c:v>34</c:v>
                </c:pt>
                <c:pt idx="5">
                  <c:v>33</c:v>
                </c:pt>
                <c:pt idx="6">
                  <c:v>44</c:v>
                </c:pt>
                <c:pt idx="7">
                  <c:v>28</c:v>
                </c:pt>
                <c:pt idx="8">
                  <c:v>6</c:v>
                </c:pt>
                <c:pt idx="9">
                  <c:v>51</c:v>
                </c:pt>
                <c:pt idx="10">
                  <c:v>24</c:v>
                </c:pt>
                <c:pt idx="11">
                  <c:v>40</c:v>
                </c:pt>
                <c:pt idx="12">
                  <c:v>29</c:v>
                </c:pt>
                <c:pt idx="13">
                  <c:v>41</c:v>
                </c:pt>
                <c:pt idx="14">
                  <c:v>21</c:v>
                </c:pt>
                <c:pt idx="15">
                  <c:v>28</c:v>
                </c:pt>
                <c:pt idx="16">
                  <c:v>64</c:v>
                </c:pt>
                <c:pt idx="17">
                  <c:v>27</c:v>
                </c:pt>
                <c:pt idx="18">
                  <c:v>23</c:v>
                </c:pt>
                <c:pt idx="19">
                  <c:v>13</c:v>
                </c:pt>
                <c:pt idx="20">
                  <c:v>34</c:v>
                </c:pt>
                <c:pt idx="21">
                  <c:v>32</c:v>
                </c:pt>
                <c:pt idx="22">
                  <c:v>22</c:v>
                </c:pt>
                <c:pt idx="23">
                  <c:v>30</c:v>
                </c:pt>
                <c:pt idx="24">
                  <c:v>40</c:v>
                </c:pt>
                <c:pt idx="25">
                  <c:v>29</c:v>
                </c:pt>
                <c:pt idx="26">
                  <c:v>29</c:v>
                </c:pt>
                <c:pt idx="27">
                  <c:v>27</c:v>
                </c:pt>
                <c:pt idx="28">
                  <c:v>40</c:v>
                </c:pt>
              </c:numCache>
            </c:numRef>
          </c:yVal>
          <c:smooth val="0"/>
        </c:ser>
        <c:ser>
          <c:idx val="1"/>
          <c:order val="1"/>
          <c:tx>
            <c:v>Predicted Infant and Child Mortality Rates (per 1000 live births) - Infant mortality rate (IMR)</c:v>
          </c:tx>
          <c:spPr>
            <a:ln w="28575">
              <a:noFill/>
            </a:ln>
          </c:spPr>
          <c:xVal>
            <c:numRef>
              <c:f>'FINAL FACTORS'!$F$2:$F$30</c:f>
              <c:numCache>
                <c:formatCode>General</c:formatCode>
                <c:ptCount val="29"/>
                <c:pt idx="0">
                  <c:v>2138</c:v>
                </c:pt>
                <c:pt idx="1">
                  <c:v>3210</c:v>
                </c:pt>
                <c:pt idx="2">
                  <c:v>1724</c:v>
                </c:pt>
                <c:pt idx="3">
                  <c:v>1480</c:v>
                </c:pt>
                <c:pt idx="4">
                  <c:v>2136</c:v>
                </c:pt>
                <c:pt idx="5">
                  <c:v>1503</c:v>
                </c:pt>
                <c:pt idx="6">
                  <c:v>1476</c:v>
                </c:pt>
                <c:pt idx="7">
                  <c:v>3893</c:v>
                </c:pt>
                <c:pt idx="8">
                  <c:v>6901</c:v>
                </c:pt>
                <c:pt idx="9">
                  <c:v>1387</c:v>
                </c:pt>
                <c:pt idx="10">
                  <c:v>3487</c:v>
                </c:pt>
                <c:pt idx="11">
                  <c:v>4225</c:v>
                </c:pt>
                <c:pt idx="12">
                  <c:v>1890</c:v>
                </c:pt>
                <c:pt idx="13">
                  <c:v>3052</c:v>
                </c:pt>
                <c:pt idx="14">
                  <c:v>2496</c:v>
                </c:pt>
                <c:pt idx="15">
                  <c:v>4020</c:v>
                </c:pt>
                <c:pt idx="16">
                  <c:v>1956</c:v>
                </c:pt>
                <c:pt idx="17">
                  <c:v>7782</c:v>
                </c:pt>
                <c:pt idx="18">
                  <c:v>6474</c:v>
                </c:pt>
                <c:pt idx="19">
                  <c:v>4836</c:v>
                </c:pt>
                <c:pt idx="20">
                  <c:v>3329</c:v>
                </c:pt>
                <c:pt idx="21">
                  <c:v>4192</c:v>
                </c:pt>
                <c:pt idx="22">
                  <c:v>10076</c:v>
                </c:pt>
                <c:pt idx="23">
                  <c:v>2892</c:v>
                </c:pt>
                <c:pt idx="24">
                  <c:v>4327</c:v>
                </c:pt>
                <c:pt idx="25">
                  <c:v>5835</c:v>
                </c:pt>
                <c:pt idx="26">
                  <c:v>2509</c:v>
                </c:pt>
                <c:pt idx="27">
                  <c:v>4412</c:v>
                </c:pt>
                <c:pt idx="28">
                  <c:v>2399</c:v>
                </c:pt>
              </c:numCache>
            </c:numRef>
          </c:xVal>
          <c:yVal>
            <c:numRef>
              <c:f>'OOPE,FA vs IMR'!$B$26:$B$54</c:f>
              <c:numCache>
                <c:formatCode>General</c:formatCode>
                <c:ptCount val="29"/>
                <c:pt idx="0">
                  <c:v>31.474935712764392</c:v>
                </c:pt>
                <c:pt idx="1">
                  <c:v>46.871136851777166</c:v>
                </c:pt>
                <c:pt idx="2">
                  <c:v>46.276936840014677</c:v>
                </c:pt>
                <c:pt idx="3">
                  <c:v>51.545034441193877</c:v>
                </c:pt>
                <c:pt idx="4">
                  <c:v>28.291634810196932</c:v>
                </c:pt>
                <c:pt idx="5">
                  <c:v>31.713697174066755</c:v>
                </c:pt>
                <c:pt idx="6">
                  <c:v>42.327394669195797</c:v>
                </c:pt>
                <c:pt idx="7">
                  <c:v>27.709393449471698</c:v>
                </c:pt>
                <c:pt idx="8">
                  <c:v>19.83554967472509</c:v>
                </c:pt>
                <c:pt idx="9">
                  <c:v>49.881077047025506</c:v>
                </c:pt>
                <c:pt idx="10">
                  <c:v>24.59594004321287</c:v>
                </c:pt>
                <c:pt idx="11">
                  <c:v>46.589334013798194</c:v>
                </c:pt>
                <c:pt idx="12">
                  <c:v>32.777305586167117</c:v>
                </c:pt>
                <c:pt idx="13">
                  <c:v>43.543209638418674</c:v>
                </c:pt>
                <c:pt idx="14">
                  <c:v>35.054651590333251</c:v>
                </c:pt>
                <c:pt idx="15">
                  <c:v>24.480483004711278</c:v>
                </c:pt>
                <c:pt idx="16">
                  <c:v>43.704468806950395</c:v>
                </c:pt>
                <c:pt idx="17">
                  <c:v>20.588111426426508</c:v>
                </c:pt>
                <c:pt idx="18">
                  <c:v>21.017419366256682</c:v>
                </c:pt>
                <c:pt idx="19">
                  <c:v>20.492955025607056</c:v>
                </c:pt>
                <c:pt idx="20">
                  <c:v>26.669979503910891</c:v>
                </c:pt>
                <c:pt idx="21">
                  <c:v>39.700233419974978</c:v>
                </c:pt>
                <c:pt idx="22">
                  <c:v>13.502371296367837</c:v>
                </c:pt>
                <c:pt idx="23">
                  <c:v>33.430670406455043</c:v>
                </c:pt>
                <c:pt idx="24">
                  <c:v>36.900046939022346</c:v>
                </c:pt>
                <c:pt idx="25">
                  <c:v>26.181189917500582</c:v>
                </c:pt>
                <c:pt idx="26">
                  <c:v>34.982298053617029</c:v>
                </c:pt>
                <c:pt idx="27">
                  <c:v>31.082712767142475</c:v>
                </c:pt>
                <c:pt idx="28">
                  <c:v>42.779828523694775</c:v>
                </c:pt>
              </c:numCache>
            </c:numRef>
          </c:yVal>
          <c:smooth val="0"/>
        </c:ser>
        <c:dLbls>
          <c:showLegendKey val="0"/>
          <c:showVal val="0"/>
          <c:showCatName val="0"/>
          <c:showSerName val="0"/>
          <c:showPercent val="0"/>
          <c:showBubbleSize val="0"/>
        </c:dLbls>
        <c:axId val="456352128"/>
        <c:axId val="456354048"/>
      </c:scatterChart>
      <c:valAx>
        <c:axId val="456352128"/>
        <c:scaling>
          <c:orientation val="minMax"/>
        </c:scaling>
        <c:delete val="0"/>
        <c:axPos val="b"/>
        <c:title>
          <c:tx>
            <c:rich>
              <a:bodyPr/>
              <a:lstStyle/>
              <a:p>
                <a:pPr>
                  <a:defRPr/>
                </a:pPr>
                <a:r>
                  <a:rPr lang="en-US"/>
                  <a:t>Maternity Care (for last birth in the 5 years before the survey) - Average out of pocket expenditure per delivery in public health facility (Rs.)</a:t>
                </a:r>
              </a:p>
            </c:rich>
          </c:tx>
          <c:layout/>
          <c:overlay val="0"/>
        </c:title>
        <c:numFmt formatCode="General" sourceLinked="1"/>
        <c:majorTickMark val="out"/>
        <c:minorTickMark val="none"/>
        <c:tickLblPos val="nextTo"/>
        <c:crossAx val="456354048"/>
        <c:crosses val="autoZero"/>
        <c:crossBetween val="midCat"/>
      </c:valAx>
      <c:valAx>
        <c:axId val="456354048"/>
        <c:scaling>
          <c:orientation val="minMax"/>
        </c:scaling>
        <c:delete val="0"/>
        <c:axPos val="l"/>
        <c:title>
          <c:tx>
            <c:rich>
              <a:bodyPr/>
              <a:lstStyle/>
              <a:p>
                <a:pPr>
                  <a:defRPr/>
                </a:pPr>
                <a:r>
                  <a:rPr lang="en-US"/>
                  <a:t>Infant and Child Mortality Rates (per 1000 live births) - Infant mortality rate (IMR)</a:t>
                </a:r>
              </a:p>
            </c:rich>
          </c:tx>
          <c:layout/>
          <c:overlay val="0"/>
        </c:title>
        <c:numFmt formatCode="General" sourceLinked="1"/>
        <c:majorTickMark val="out"/>
        <c:minorTickMark val="none"/>
        <c:tickLblPos val="nextTo"/>
        <c:crossAx val="45635212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layout/>
      <c:overlay val="0"/>
    </c:title>
    <c:autoTitleDeleted val="0"/>
    <c:plotArea>
      <c:layout/>
      <c:scatterChart>
        <c:scatterStyle val="lineMarker"/>
        <c:varyColors val="0"/>
        <c:ser>
          <c:idx val="0"/>
          <c:order val="0"/>
          <c:spPr>
            <a:ln w="28575">
              <a:noFill/>
            </a:ln>
          </c:spPr>
          <c:xVal>
            <c:numRef>
              <c:f>'OOPE,FA vs IMR'!$F$26:$F$54</c:f>
              <c:numCache>
                <c:formatCode>General</c:formatCode>
                <c:ptCount val="29"/>
                <c:pt idx="0">
                  <c:v>1.7241379310344827</c:v>
                </c:pt>
                <c:pt idx="1">
                  <c:v>5.1724137931034484</c:v>
                </c:pt>
                <c:pt idx="2">
                  <c:v>8.6206896551724128</c:v>
                </c:pt>
                <c:pt idx="3">
                  <c:v>12.068965517241379</c:v>
                </c:pt>
                <c:pt idx="4">
                  <c:v>15.517241379310343</c:v>
                </c:pt>
                <c:pt idx="5">
                  <c:v>18.96551724137931</c:v>
                </c:pt>
                <c:pt idx="6">
                  <c:v>22.413793103448278</c:v>
                </c:pt>
                <c:pt idx="7">
                  <c:v>25.862068965517242</c:v>
                </c:pt>
                <c:pt idx="8">
                  <c:v>29.310344827586206</c:v>
                </c:pt>
                <c:pt idx="9">
                  <c:v>32.758620689655167</c:v>
                </c:pt>
                <c:pt idx="10">
                  <c:v>36.206896551724135</c:v>
                </c:pt>
                <c:pt idx="11">
                  <c:v>39.655172413793103</c:v>
                </c:pt>
                <c:pt idx="12">
                  <c:v>43.103448275862071</c:v>
                </c:pt>
                <c:pt idx="13">
                  <c:v>46.551724137931032</c:v>
                </c:pt>
                <c:pt idx="14">
                  <c:v>50</c:v>
                </c:pt>
                <c:pt idx="15">
                  <c:v>53.448275862068961</c:v>
                </c:pt>
                <c:pt idx="16">
                  <c:v>56.896551724137929</c:v>
                </c:pt>
                <c:pt idx="17">
                  <c:v>60.344827586206897</c:v>
                </c:pt>
                <c:pt idx="18">
                  <c:v>63.793103448275858</c:v>
                </c:pt>
                <c:pt idx="19">
                  <c:v>67.241379310344811</c:v>
                </c:pt>
                <c:pt idx="20">
                  <c:v>70.689655172413779</c:v>
                </c:pt>
                <c:pt idx="21">
                  <c:v>74.137931034482747</c:v>
                </c:pt>
                <c:pt idx="22">
                  <c:v>77.586206896551715</c:v>
                </c:pt>
                <c:pt idx="23">
                  <c:v>81.034482758620683</c:v>
                </c:pt>
                <c:pt idx="24">
                  <c:v>84.482758620689651</c:v>
                </c:pt>
                <c:pt idx="25">
                  <c:v>87.931034482758605</c:v>
                </c:pt>
                <c:pt idx="26">
                  <c:v>91.379310344827573</c:v>
                </c:pt>
                <c:pt idx="27">
                  <c:v>94.827586206896541</c:v>
                </c:pt>
                <c:pt idx="28">
                  <c:v>98.275862068965509</c:v>
                </c:pt>
              </c:numCache>
            </c:numRef>
          </c:xVal>
          <c:yVal>
            <c:numRef>
              <c:f>'OOPE,FA vs IMR'!$G$26:$G$54</c:f>
              <c:numCache>
                <c:formatCode>General</c:formatCode>
                <c:ptCount val="29"/>
                <c:pt idx="0">
                  <c:v>6</c:v>
                </c:pt>
                <c:pt idx="1">
                  <c:v>13</c:v>
                </c:pt>
                <c:pt idx="2">
                  <c:v>21</c:v>
                </c:pt>
                <c:pt idx="3">
                  <c:v>22</c:v>
                </c:pt>
                <c:pt idx="4">
                  <c:v>23</c:v>
                </c:pt>
                <c:pt idx="5">
                  <c:v>24</c:v>
                </c:pt>
                <c:pt idx="6">
                  <c:v>27</c:v>
                </c:pt>
                <c:pt idx="7">
                  <c:v>27</c:v>
                </c:pt>
                <c:pt idx="8">
                  <c:v>28</c:v>
                </c:pt>
                <c:pt idx="9">
                  <c:v>28</c:v>
                </c:pt>
                <c:pt idx="10">
                  <c:v>29</c:v>
                </c:pt>
                <c:pt idx="11">
                  <c:v>29</c:v>
                </c:pt>
                <c:pt idx="12">
                  <c:v>29</c:v>
                </c:pt>
                <c:pt idx="13">
                  <c:v>30</c:v>
                </c:pt>
                <c:pt idx="14">
                  <c:v>32</c:v>
                </c:pt>
                <c:pt idx="15">
                  <c:v>33</c:v>
                </c:pt>
                <c:pt idx="16">
                  <c:v>34</c:v>
                </c:pt>
                <c:pt idx="17">
                  <c:v>34</c:v>
                </c:pt>
                <c:pt idx="18">
                  <c:v>35</c:v>
                </c:pt>
                <c:pt idx="19">
                  <c:v>40</c:v>
                </c:pt>
                <c:pt idx="20">
                  <c:v>40</c:v>
                </c:pt>
                <c:pt idx="21">
                  <c:v>40</c:v>
                </c:pt>
                <c:pt idx="22">
                  <c:v>41</c:v>
                </c:pt>
                <c:pt idx="23">
                  <c:v>44</c:v>
                </c:pt>
                <c:pt idx="24">
                  <c:v>48</c:v>
                </c:pt>
                <c:pt idx="25">
                  <c:v>48</c:v>
                </c:pt>
                <c:pt idx="26">
                  <c:v>51</c:v>
                </c:pt>
                <c:pt idx="27">
                  <c:v>54</c:v>
                </c:pt>
                <c:pt idx="28">
                  <c:v>64</c:v>
                </c:pt>
              </c:numCache>
            </c:numRef>
          </c:yVal>
          <c:smooth val="0"/>
        </c:ser>
        <c:dLbls>
          <c:showLegendKey val="0"/>
          <c:showVal val="0"/>
          <c:showCatName val="0"/>
          <c:showSerName val="0"/>
          <c:showPercent val="0"/>
          <c:showBubbleSize val="0"/>
        </c:dLbls>
        <c:axId val="456366720"/>
        <c:axId val="456381184"/>
      </c:scatterChart>
      <c:valAx>
        <c:axId val="456366720"/>
        <c:scaling>
          <c:orientation val="minMax"/>
        </c:scaling>
        <c:delete val="0"/>
        <c:axPos val="b"/>
        <c:title>
          <c:tx>
            <c:rich>
              <a:bodyPr/>
              <a:lstStyle/>
              <a:p>
                <a:pPr>
                  <a:defRPr/>
                </a:pPr>
                <a:r>
                  <a:rPr lang="en-US"/>
                  <a:t>Sample Percentile</a:t>
                </a:r>
              </a:p>
            </c:rich>
          </c:tx>
          <c:layout/>
          <c:overlay val="0"/>
        </c:title>
        <c:numFmt formatCode="General" sourceLinked="1"/>
        <c:majorTickMark val="out"/>
        <c:minorTickMark val="none"/>
        <c:tickLblPos val="nextTo"/>
        <c:crossAx val="456381184"/>
        <c:crosses val="autoZero"/>
        <c:crossBetween val="midCat"/>
      </c:valAx>
      <c:valAx>
        <c:axId val="456381184"/>
        <c:scaling>
          <c:orientation val="minMax"/>
        </c:scaling>
        <c:delete val="0"/>
        <c:axPos val="l"/>
        <c:title>
          <c:tx>
            <c:rich>
              <a:bodyPr/>
              <a:lstStyle/>
              <a:p>
                <a:pPr>
                  <a:defRPr/>
                </a:pPr>
                <a:r>
                  <a:rPr lang="en-US"/>
                  <a:t>Infant and Child Mortality Rates (per 1000 live births) - Infant mortality rate (IMR)</a:t>
                </a:r>
              </a:p>
            </c:rich>
          </c:tx>
          <c:layout/>
          <c:overlay val="0"/>
        </c:title>
        <c:numFmt formatCode="General" sourceLinked="1"/>
        <c:majorTickMark val="out"/>
        <c:minorTickMark val="none"/>
        <c:tickLblPos val="nextTo"/>
        <c:crossAx val="456366720"/>
        <c:crosses val="autoZero"/>
        <c:crossBetween val="midCat"/>
      </c:valAx>
    </c:plotArea>
    <c:plotVisOnly val="1"/>
    <c:dispBlanksAs val="gap"/>
    <c:showDLblsOverMax val="0"/>
  </c:chart>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Women's Empowerment and Gender Based Violence (age 15-49 years) - Women having a mobile phone that they themselves use (%) Line Fit  Plot</a:t>
            </a:r>
          </a:p>
        </c:rich>
      </c:tx>
      <c:layout/>
      <c:overlay val="0"/>
    </c:title>
    <c:autoTitleDeleted val="0"/>
    <c:plotArea>
      <c:layout/>
      <c:scatterChart>
        <c:scatterStyle val="lineMarker"/>
        <c:varyColors val="0"/>
        <c:ser>
          <c:idx val="0"/>
          <c:order val="0"/>
          <c:tx>
            <c:v>Infant and Child Mortality Rates (per 1000 live births) - Infant mortality rate (IMR)</c:v>
          </c:tx>
          <c:spPr>
            <a:ln w="28575">
              <a:noFill/>
            </a:ln>
          </c:spPr>
          <c:xVal>
            <c:numRef>
              <c:f>'FINAL FACTORS'!$E$2:$E$30</c:f>
              <c:numCache>
                <c:formatCode>General</c:formatCode>
                <c:ptCount val="29"/>
                <c:pt idx="0">
                  <c:v>36.200000000000003</c:v>
                </c:pt>
                <c:pt idx="1">
                  <c:v>46</c:v>
                </c:pt>
                <c:pt idx="2">
                  <c:v>40.9</c:v>
                </c:pt>
                <c:pt idx="3">
                  <c:v>31</c:v>
                </c:pt>
                <c:pt idx="4">
                  <c:v>47.9</c:v>
                </c:pt>
                <c:pt idx="5">
                  <c:v>50.5</c:v>
                </c:pt>
                <c:pt idx="6">
                  <c:v>35.200000000000003</c:v>
                </c:pt>
                <c:pt idx="7">
                  <c:v>47.1</c:v>
                </c:pt>
                <c:pt idx="8">
                  <c:v>81.2</c:v>
                </c:pt>
                <c:pt idx="9">
                  <c:v>28.7</c:v>
                </c:pt>
                <c:pt idx="10">
                  <c:v>45.6</c:v>
                </c:pt>
                <c:pt idx="11">
                  <c:v>39.200000000000003</c:v>
                </c:pt>
                <c:pt idx="12">
                  <c:v>57.2</c:v>
                </c:pt>
                <c:pt idx="13">
                  <c:v>41.4</c:v>
                </c:pt>
                <c:pt idx="14">
                  <c:v>62</c:v>
                </c:pt>
                <c:pt idx="15">
                  <c:v>47.8</c:v>
                </c:pt>
                <c:pt idx="16">
                  <c:v>37.1</c:v>
                </c:pt>
                <c:pt idx="17">
                  <c:v>41.9</c:v>
                </c:pt>
                <c:pt idx="18">
                  <c:v>59.8</c:v>
                </c:pt>
                <c:pt idx="19">
                  <c:v>80.900000000000006</c:v>
                </c:pt>
                <c:pt idx="20">
                  <c:v>73.900000000000006</c:v>
                </c:pt>
                <c:pt idx="21">
                  <c:v>54.2</c:v>
                </c:pt>
                <c:pt idx="22">
                  <c:v>63.1</c:v>
                </c:pt>
                <c:pt idx="23">
                  <c:v>64.3</c:v>
                </c:pt>
                <c:pt idx="24">
                  <c:v>77.3</c:v>
                </c:pt>
                <c:pt idx="25">
                  <c:v>70.5</c:v>
                </c:pt>
                <c:pt idx="26">
                  <c:v>79.8</c:v>
                </c:pt>
                <c:pt idx="27">
                  <c:v>43.9</c:v>
                </c:pt>
                <c:pt idx="28">
                  <c:v>55.4</c:v>
                </c:pt>
              </c:numCache>
            </c:numRef>
          </c:xVal>
          <c:yVal>
            <c:numRef>
              <c:f>'FINAL FACTORS'!$H$2:$H$30</c:f>
              <c:numCache>
                <c:formatCode>General</c:formatCode>
                <c:ptCount val="29"/>
                <c:pt idx="0">
                  <c:v>35</c:v>
                </c:pt>
                <c:pt idx="1">
                  <c:v>48</c:v>
                </c:pt>
                <c:pt idx="2">
                  <c:v>48</c:v>
                </c:pt>
                <c:pt idx="3">
                  <c:v>54</c:v>
                </c:pt>
                <c:pt idx="4">
                  <c:v>34</c:v>
                </c:pt>
                <c:pt idx="5">
                  <c:v>33</c:v>
                </c:pt>
                <c:pt idx="6">
                  <c:v>44</c:v>
                </c:pt>
                <c:pt idx="7">
                  <c:v>28</c:v>
                </c:pt>
                <c:pt idx="8">
                  <c:v>6</c:v>
                </c:pt>
                <c:pt idx="9">
                  <c:v>51</c:v>
                </c:pt>
                <c:pt idx="10">
                  <c:v>24</c:v>
                </c:pt>
                <c:pt idx="11">
                  <c:v>40</c:v>
                </c:pt>
                <c:pt idx="12">
                  <c:v>29</c:v>
                </c:pt>
                <c:pt idx="13">
                  <c:v>41</c:v>
                </c:pt>
                <c:pt idx="14">
                  <c:v>21</c:v>
                </c:pt>
                <c:pt idx="15">
                  <c:v>28</c:v>
                </c:pt>
                <c:pt idx="16">
                  <c:v>64</c:v>
                </c:pt>
                <c:pt idx="17">
                  <c:v>27</c:v>
                </c:pt>
                <c:pt idx="18">
                  <c:v>23</c:v>
                </c:pt>
                <c:pt idx="19">
                  <c:v>13</c:v>
                </c:pt>
                <c:pt idx="20">
                  <c:v>34</c:v>
                </c:pt>
                <c:pt idx="21">
                  <c:v>32</c:v>
                </c:pt>
                <c:pt idx="22">
                  <c:v>22</c:v>
                </c:pt>
                <c:pt idx="23">
                  <c:v>30</c:v>
                </c:pt>
                <c:pt idx="24">
                  <c:v>40</c:v>
                </c:pt>
                <c:pt idx="25">
                  <c:v>29</c:v>
                </c:pt>
                <c:pt idx="26">
                  <c:v>29</c:v>
                </c:pt>
                <c:pt idx="27">
                  <c:v>27</c:v>
                </c:pt>
                <c:pt idx="28">
                  <c:v>40</c:v>
                </c:pt>
              </c:numCache>
            </c:numRef>
          </c:yVal>
          <c:smooth val="0"/>
        </c:ser>
        <c:ser>
          <c:idx val="1"/>
          <c:order val="1"/>
          <c:tx>
            <c:v>Predicted Infant and Child Mortality Rates (per 1000 live births) - Infant mortality rate (IMR)</c:v>
          </c:tx>
          <c:spPr>
            <a:ln w="28575">
              <a:noFill/>
            </a:ln>
          </c:spPr>
          <c:xVal>
            <c:numRef>
              <c:f>'FINAL FACTORS'!$E$2:$E$30</c:f>
              <c:numCache>
                <c:formatCode>General</c:formatCode>
                <c:ptCount val="29"/>
                <c:pt idx="0">
                  <c:v>36.200000000000003</c:v>
                </c:pt>
                <c:pt idx="1">
                  <c:v>46</c:v>
                </c:pt>
                <c:pt idx="2">
                  <c:v>40.9</c:v>
                </c:pt>
                <c:pt idx="3">
                  <c:v>31</c:v>
                </c:pt>
                <c:pt idx="4">
                  <c:v>47.9</c:v>
                </c:pt>
                <c:pt idx="5">
                  <c:v>50.5</c:v>
                </c:pt>
                <c:pt idx="6">
                  <c:v>35.200000000000003</c:v>
                </c:pt>
                <c:pt idx="7">
                  <c:v>47.1</c:v>
                </c:pt>
                <c:pt idx="8">
                  <c:v>81.2</c:v>
                </c:pt>
                <c:pt idx="9">
                  <c:v>28.7</c:v>
                </c:pt>
                <c:pt idx="10">
                  <c:v>45.6</c:v>
                </c:pt>
                <c:pt idx="11">
                  <c:v>39.200000000000003</c:v>
                </c:pt>
                <c:pt idx="12">
                  <c:v>57.2</c:v>
                </c:pt>
                <c:pt idx="13">
                  <c:v>41.4</c:v>
                </c:pt>
                <c:pt idx="14">
                  <c:v>62</c:v>
                </c:pt>
                <c:pt idx="15">
                  <c:v>47.8</c:v>
                </c:pt>
                <c:pt idx="16">
                  <c:v>37.1</c:v>
                </c:pt>
                <c:pt idx="17">
                  <c:v>41.9</c:v>
                </c:pt>
                <c:pt idx="18">
                  <c:v>59.8</c:v>
                </c:pt>
                <c:pt idx="19">
                  <c:v>80.900000000000006</c:v>
                </c:pt>
                <c:pt idx="20">
                  <c:v>73.900000000000006</c:v>
                </c:pt>
                <c:pt idx="21">
                  <c:v>54.2</c:v>
                </c:pt>
                <c:pt idx="22">
                  <c:v>63.1</c:v>
                </c:pt>
                <c:pt idx="23">
                  <c:v>64.3</c:v>
                </c:pt>
                <c:pt idx="24">
                  <c:v>77.3</c:v>
                </c:pt>
                <c:pt idx="25">
                  <c:v>70.5</c:v>
                </c:pt>
                <c:pt idx="26">
                  <c:v>79.8</c:v>
                </c:pt>
                <c:pt idx="27">
                  <c:v>43.9</c:v>
                </c:pt>
                <c:pt idx="28">
                  <c:v>55.4</c:v>
                </c:pt>
              </c:numCache>
            </c:numRef>
          </c:xVal>
          <c:yVal>
            <c:numRef>
              <c:f>'FOUR VAR_FINAL VS IMR'!$B$28:$B$56</c:f>
              <c:numCache>
                <c:formatCode>General</c:formatCode>
                <c:ptCount val="29"/>
                <c:pt idx="0">
                  <c:v>33.932593193194549</c:v>
                </c:pt>
                <c:pt idx="1">
                  <c:v>46.287864116444936</c:v>
                </c:pt>
                <c:pt idx="2">
                  <c:v>49.147405767598272</c:v>
                </c:pt>
                <c:pt idx="3">
                  <c:v>53.843335111973261</c:v>
                </c:pt>
                <c:pt idx="4">
                  <c:v>29.762004826236339</c:v>
                </c:pt>
                <c:pt idx="5">
                  <c:v>33.609724822427665</c:v>
                </c:pt>
                <c:pt idx="6">
                  <c:v>48.098097707325344</c:v>
                </c:pt>
                <c:pt idx="7">
                  <c:v>27.42280062161959</c:v>
                </c:pt>
                <c:pt idx="8">
                  <c:v>11.769881475374682</c:v>
                </c:pt>
                <c:pt idx="9">
                  <c:v>51.099308422317421</c:v>
                </c:pt>
                <c:pt idx="10">
                  <c:v>26.571804011839589</c:v>
                </c:pt>
                <c:pt idx="11">
                  <c:v>44.02477937878772</c:v>
                </c:pt>
                <c:pt idx="12">
                  <c:v>30.71539748925187</c:v>
                </c:pt>
                <c:pt idx="13">
                  <c:v>42.339847760007686</c:v>
                </c:pt>
                <c:pt idx="14">
                  <c:v>29.260809085950918</c:v>
                </c:pt>
                <c:pt idx="15">
                  <c:v>25.482071773343545</c:v>
                </c:pt>
                <c:pt idx="16">
                  <c:v>47.217942842103852</c:v>
                </c:pt>
                <c:pt idx="17">
                  <c:v>25.145249422361687</c:v>
                </c:pt>
                <c:pt idx="18">
                  <c:v>26.916290101982007</c:v>
                </c:pt>
                <c:pt idx="19">
                  <c:v>14.051226465997736</c:v>
                </c:pt>
                <c:pt idx="20">
                  <c:v>24.839433757522666</c:v>
                </c:pt>
                <c:pt idx="21">
                  <c:v>35.912202942115975</c:v>
                </c:pt>
                <c:pt idx="22">
                  <c:v>15.542068944462077</c:v>
                </c:pt>
                <c:pt idx="23">
                  <c:v>36.895002031413767</c:v>
                </c:pt>
                <c:pt idx="24">
                  <c:v>30.034095815907442</c:v>
                </c:pt>
                <c:pt idx="25">
                  <c:v>32.516611233063635</c:v>
                </c:pt>
                <c:pt idx="26">
                  <c:v>26.250699855400114</c:v>
                </c:pt>
                <c:pt idx="27">
                  <c:v>33.06968945571635</c:v>
                </c:pt>
                <c:pt idx="28">
                  <c:v>42.241761568259221</c:v>
                </c:pt>
              </c:numCache>
            </c:numRef>
          </c:yVal>
          <c:smooth val="0"/>
        </c:ser>
        <c:dLbls>
          <c:showLegendKey val="0"/>
          <c:showVal val="0"/>
          <c:showCatName val="0"/>
          <c:showSerName val="0"/>
          <c:showPercent val="0"/>
          <c:showBubbleSize val="0"/>
        </c:dLbls>
        <c:axId val="457381760"/>
        <c:axId val="457388032"/>
      </c:scatterChart>
      <c:valAx>
        <c:axId val="457381760"/>
        <c:scaling>
          <c:orientation val="minMax"/>
        </c:scaling>
        <c:delete val="0"/>
        <c:axPos val="b"/>
        <c:title>
          <c:tx>
            <c:rich>
              <a:bodyPr/>
              <a:lstStyle/>
              <a:p>
                <a:pPr>
                  <a:defRPr/>
                </a:pPr>
                <a:r>
                  <a:rPr lang="en-US"/>
                  <a:t>Women's Empowerment and Gender Based Violence (age 15-49 years) - Women having a mobile phone that they themselves use (%)</a:t>
                </a:r>
              </a:p>
            </c:rich>
          </c:tx>
          <c:layout/>
          <c:overlay val="0"/>
        </c:title>
        <c:numFmt formatCode="General" sourceLinked="1"/>
        <c:majorTickMark val="out"/>
        <c:minorTickMark val="none"/>
        <c:tickLblPos val="nextTo"/>
        <c:crossAx val="457388032"/>
        <c:crosses val="autoZero"/>
        <c:crossBetween val="midCat"/>
      </c:valAx>
      <c:valAx>
        <c:axId val="457388032"/>
        <c:scaling>
          <c:orientation val="minMax"/>
        </c:scaling>
        <c:delete val="0"/>
        <c:axPos val="l"/>
        <c:title>
          <c:tx>
            <c:rich>
              <a:bodyPr/>
              <a:lstStyle/>
              <a:p>
                <a:pPr>
                  <a:defRPr/>
                </a:pPr>
                <a:r>
                  <a:rPr lang="en-US"/>
                  <a:t>Infant and Child Mortality Rates (per 1000 live births) - Infant mortality rate (IMR)</a:t>
                </a:r>
              </a:p>
            </c:rich>
          </c:tx>
          <c:layout/>
          <c:overlay val="0"/>
        </c:title>
        <c:numFmt formatCode="General" sourceLinked="1"/>
        <c:majorTickMark val="out"/>
        <c:minorTickMark val="none"/>
        <c:tickLblPos val="nextTo"/>
        <c:crossAx val="45738176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Maternity Care (for last birth in the 5 years before the survey) - Mothers who received financial assistance under Janani Suraksha Yojana (JSY) for births delivered in an institution (%) Line Fit  Plot</a:t>
            </a:r>
          </a:p>
        </c:rich>
      </c:tx>
      <c:layout/>
      <c:overlay val="0"/>
    </c:title>
    <c:autoTitleDeleted val="0"/>
    <c:plotArea>
      <c:layout/>
      <c:scatterChart>
        <c:scatterStyle val="lineMarker"/>
        <c:varyColors val="0"/>
        <c:ser>
          <c:idx val="0"/>
          <c:order val="0"/>
          <c:tx>
            <c:v>Infant and Child Mortality Rates (per 1000 live births) - Infant mortality rate (IMR)</c:v>
          </c:tx>
          <c:spPr>
            <a:ln w="28575">
              <a:noFill/>
            </a:ln>
          </c:spPr>
          <c:xVal>
            <c:numRef>
              <c:f>'FINAL FACTORS'!$G$2:$G$30</c:f>
              <c:numCache>
                <c:formatCode>General</c:formatCode>
                <c:ptCount val="29"/>
                <c:pt idx="0">
                  <c:v>17.399999999999999</c:v>
                </c:pt>
                <c:pt idx="1">
                  <c:v>66.099999999999994</c:v>
                </c:pt>
                <c:pt idx="2">
                  <c:v>53.9</c:v>
                </c:pt>
                <c:pt idx="3">
                  <c:v>66.2</c:v>
                </c:pt>
                <c:pt idx="4">
                  <c:v>8.9</c:v>
                </c:pt>
                <c:pt idx="5">
                  <c:v>13.5</c:v>
                </c:pt>
                <c:pt idx="6">
                  <c:v>41.6</c:v>
                </c:pt>
                <c:pt idx="7">
                  <c:v>19.899999999999999</c:v>
                </c:pt>
                <c:pt idx="8">
                  <c:v>20.399999999999999</c:v>
                </c:pt>
                <c:pt idx="9">
                  <c:v>61.1</c:v>
                </c:pt>
                <c:pt idx="10">
                  <c:v>8.6999999999999993</c:v>
                </c:pt>
                <c:pt idx="11">
                  <c:v>72.599999999999994</c:v>
                </c:pt>
                <c:pt idx="12">
                  <c:v>19.100000000000001</c:v>
                </c:pt>
                <c:pt idx="13">
                  <c:v>56.1</c:v>
                </c:pt>
                <c:pt idx="14">
                  <c:v>29.5</c:v>
                </c:pt>
                <c:pt idx="15">
                  <c:v>12.2</c:v>
                </c:pt>
                <c:pt idx="16">
                  <c:v>48.7</c:v>
                </c:pt>
                <c:pt idx="17">
                  <c:v>28.7</c:v>
                </c:pt>
                <c:pt idx="18">
                  <c:v>20.5</c:v>
                </c:pt>
                <c:pt idx="19">
                  <c:v>7.4</c:v>
                </c:pt>
                <c:pt idx="20">
                  <c:v>13.1</c:v>
                </c:pt>
                <c:pt idx="21">
                  <c:v>54</c:v>
                </c:pt>
                <c:pt idx="22">
                  <c:v>26.2</c:v>
                </c:pt>
                <c:pt idx="23">
                  <c:v>28</c:v>
                </c:pt>
                <c:pt idx="24">
                  <c:v>47.5</c:v>
                </c:pt>
                <c:pt idx="25">
                  <c:v>29.7</c:v>
                </c:pt>
                <c:pt idx="26">
                  <c:v>29.4</c:v>
                </c:pt>
                <c:pt idx="27">
                  <c:v>32.6</c:v>
                </c:pt>
                <c:pt idx="28">
                  <c:v>49.4</c:v>
                </c:pt>
              </c:numCache>
            </c:numRef>
          </c:xVal>
          <c:yVal>
            <c:numRef>
              <c:f>'FINAL FACTORS'!$H$2:$H$30</c:f>
              <c:numCache>
                <c:formatCode>General</c:formatCode>
                <c:ptCount val="29"/>
                <c:pt idx="0">
                  <c:v>35</c:v>
                </c:pt>
                <c:pt idx="1">
                  <c:v>48</c:v>
                </c:pt>
                <c:pt idx="2">
                  <c:v>48</c:v>
                </c:pt>
                <c:pt idx="3">
                  <c:v>54</c:v>
                </c:pt>
                <c:pt idx="4">
                  <c:v>34</c:v>
                </c:pt>
                <c:pt idx="5">
                  <c:v>33</c:v>
                </c:pt>
                <c:pt idx="6">
                  <c:v>44</c:v>
                </c:pt>
                <c:pt idx="7">
                  <c:v>28</c:v>
                </c:pt>
                <c:pt idx="8">
                  <c:v>6</c:v>
                </c:pt>
                <c:pt idx="9">
                  <c:v>51</c:v>
                </c:pt>
                <c:pt idx="10">
                  <c:v>24</c:v>
                </c:pt>
                <c:pt idx="11">
                  <c:v>40</c:v>
                </c:pt>
                <c:pt idx="12">
                  <c:v>29</c:v>
                </c:pt>
                <c:pt idx="13">
                  <c:v>41</c:v>
                </c:pt>
                <c:pt idx="14">
                  <c:v>21</c:v>
                </c:pt>
                <c:pt idx="15">
                  <c:v>28</c:v>
                </c:pt>
                <c:pt idx="16">
                  <c:v>64</c:v>
                </c:pt>
                <c:pt idx="17">
                  <c:v>27</c:v>
                </c:pt>
                <c:pt idx="18">
                  <c:v>23</c:v>
                </c:pt>
                <c:pt idx="19">
                  <c:v>13</c:v>
                </c:pt>
                <c:pt idx="20">
                  <c:v>34</c:v>
                </c:pt>
                <c:pt idx="21">
                  <c:v>32</c:v>
                </c:pt>
                <c:pt idx="22">
                  <c:v>22</c:v>
                </c:pt>
                <c:pt idx="23">
                  <c:v>30</c:v>
                </c:pt>
                <c:pt idx="24">
                  <c:v>40</c:v>
                </c:pt>
                <c:pt idx="25">
                  <c:v>29</c:v>
                </c:pt>
                <c:pt idx="26">
                  <c:v>29</c:v>
                </c:pt>
                <c:pt idx="27">
                  <c:v>27</c:v>
                </c:pt>
                <c:pt idx="28">
                  <c:v>40</c:v>
                </c:pt>
              </c:numCache>
            </c:numRef>
          </c:yVal>
          <c:smooth val="0"/>
        </c:ser>
        <c:ser>
          <c:idx val="1"/>
          <c:order val="1"/>
          <c:tx>
            <c:v>Predicted Infant and Child Mortality Rates (per 1000 live births) - Infant mortality rate (IMR)</c:v>
          </c:tx>
          <c:spPr>
            <a:ln w="28575">
              <a:noFill/>
            </a:ln>
          </c:spPr>
          <c:xVal>
            <c:numRef>
              <c:f>'FINAL FACTORS'!$G$2:$G$30</c:f>
              <c:numCache>
                <c:formatCode>General</c:formatCode>
                <c:ptCount val="29"/>
                <c:pt idx="0">
                  <c:v>17.399999999999999</c:v>
                </c:pt>
                <c:pt idx="1">
                  <c:v>66.099999999999994</c:v>
                </c:pt>
                <c:pt idx="2">
                  <c:v>53.9</c:v>
                </c:pt>
                <c:pt idx="3">
                  <c:v>66.2</c:v>
                </c:pt>
                <c:pt idx="4">
                  <c:v>8.9</c:v>
                </c:pt>
                <c:pt idx="5">
                  <c:v>13.5</c:v>
                </c:pt>
                <c:pt idx="6">
                  <c:v>41.6</c:v>
                </c:pt>
                <c:pt idx="7">
                  <c:v>19.899999999999999</c:v>
                </c:pt>
                <c:pt idx="8">
                  <c:v>20.399999999999999</c:v>
                </c:pt>
                <c:pt idx="9">
                  <c:v>61.1</c:v>
                </c:pt>
                <c:pt idx="10">
                  <c:v>8.6999999999999993</c:v>
                </c:pt>
                <c:pt idx="11">
                  <c:v>72.599999999999994</c:v>
                </c:pt>
                <c:pt idx="12">
                  <c:v>19.100000000000001</c:v>
                </c:pt>
                <c:pt idx="13">
                  <c:v>56.1</c:v>
                </c:pt>
                <c:pt idx="14">
                  <c:v>29.5</c:v>
                </c:pt>
                <c:pt idx="15">
                  <c:v>12.2</c:v>
                </c:pt>
                <c:pt idx="16">
                  <c:v>48.7</c:v>
                </c:pt>
                <c:pt idx="17">
                  <c:v>28.7</c:v>
                </c:pt>
                <c:pt idx="18">
                  <c:v>20.5</c:v>
                </c:pt>
                <c:pt idx="19">
                  <c:v>7.4</c:v>
                </c:pt>
                <c:pt idx="20">
                  <c:v>13.1</c:v>
                </c:pt>
                <c:pt idx="21">
                  <c:v>54</c:v>
                </c:pt>
                <c:pt idx="22">
                  <c:v>26.2</c:v>
                </c:pt>
                <c:pt idx="23">
                  <c:v>28</c:v>
                </c:pt>
                <c:pt idx="24">
                  <c:v>47.5</c:v>
                </c:pt>
                <c:pt idx="25">
                  <c:v>29.7</c:v>
                </c:pt>
                <c:pt idx="26">
                  <c:v>29.4</c:v>
                </c:pt>
                <c:pt idx="27">
                  <c:v>32.6</c:v>
                </c:pt>
                <c:pt idx="28">
                  <c:v>49.4</c:v>
                </c:pt>
              </c:numCache>
            </c:numRef>
          </c:xVal>
          <c:yVal>
            <c:numRef>
              <c:f>'FOUR VAR_FINAL VS IMR'!$B$28:$B$56</c:f>
              <c:numCache>
                <c:formatCode>General</c:formatCode>
                <c:ptCount val="29"/>
                <c:pt idx="0">
                  <c:v>33.932593193194549</c:v>
                </c:pt>
                <c:pt idx="1">
                  <c:v>46.287864116444936</c:v>
                </c:pt>
                <c:pt idx="2">
                  <c:v>49.147405767598272</c:v>
                </c:pt>
                <c:pt idx="3">
                  <c:v>53.843335111973261</c:v>
                </c:pt>
                <c:pt idx="4">
                  <c:v>29.762004826236339</c:v>
                </c:pt>
                <c:pt idx="5">
                  <c:v>33.609724822427665</c:v>
                </c:pt>
                <c:pt idx="6">
                  <c:v>48.098097707325344</c:v>
                </c:pt>
                <c:pt idx="7">
                  <c:v>27.42280062161959</c:v>
                </c:pt>
                <c:pt idx="8">
                  <c:v>11.769881475374682</c:v>
                </c:pt>
                <c:pt idx="9">
                  <c:v>51.099308422317421</c:v>
                </c:pt>
                <c:pt idx="10">
                  <c:v>26.571804011839589</c:v>
                </c:pt>
                <c:pt idx="11">
                  <c:v>44.02477937878772</c:v>
                </c:pt>
                <c:pt idx="12">
                  <c:v>30.71539748925187</c:v>
                </c:pt>
                <c:pt idx="13">
                  <c:v>42.339847760007686</c:v>
                </c:pt>
                <c:pt idx="14">
                  <c:v>29.260809085950918</c:v>
                </c:pt>
                <c:pt idx="15">
                  <c:v>25.482071773343545</c:v>
                </c:pt>
                <c:pt idx="16">
                  <c:v>47.217942842103852</c:v>
                </c:pt>
                <c:pt idx="17">
                  <c:v>25.145249422361687</c:v>
                </c:pt>
                <c:pt idx="18">
                  <c:v>26.916290101982007</c:v>
                </c:pt>
                <c:pt idx="19">
                  <c:v>14.051226465997736</c:v>
                </c:pt>
                <c:pt idx="20">
                  <c:v>24.839433757522666</c:v>
                </c:pt>
                <c:pt idx="21">
                  <c:v>35.912202942115975</c:v>
                </c:pt>
                <c:pt idx="22">
                  <c:v>15.542068944462077</c:v>
                </c:pt>
                <c:pt idx="23">
                  <c:v>36.895002031413767</c:v>
                </c:pt>
                <c:pt idx="24">
                  <c:v>30.034095815907442</c:v>
                </c:pt>
                <c:pt idx="25">
                  <c:v>32.516611233063635</c:v>
                </c:pt>
                <c:pt idx="26">
                  <c:v>26.250699855400114</c:v>
                </c:pt>
                <c:pt idx="27">
                  <c:v>33.06968945571635</c:v>
                </c:pt>
                <c:pt idx="28">
                  <c:v>42.241761568259221</c:v>
                </c:pt>
              </c:numCache>
            </c:numRef>
          </c:yVal>
          <c:smooth val="0"/>
        </c:ser>
        <c:dLbls>
          <c:showLegendKey val="0"/>
          <c:showVal val="0"/>
          <c:showCatName val="0"/>
          <c:showSerName val="0"/>
          <c:showPercent val="0"/>
          <c:showBubbleSize val="0"/>
        </c:dLbls>
        <c:axId val="457430912"/>
        <c:axId val="457441280"/>
      </c:scatterChart>
      <c:valAx>
        <c:axId val="457430912"/>
        <c:scaling>
          <c:orientation val="minMax"/>
        </c:scaling>
        <c:delete val="0"/>
        <c:axPos val="b"/>
        <c:title>
          <c:tx>
            <c:rich>
              <a:bodyPr/>
              <a:lstStyle/>
              <a:p>
                <a:pPr>
                  <a:defRPr/>
                </a:pPr>
                <a:r>
                  <a:rPr lang="en-US"/>
                  <a:t>Maternity Care (for last birth in the 5 years before the survey) - Mothers who received financial assistance under Janani Suraksha Yojana (JSY) for births delivered in an institution (%)</a:t>
                </a:r>
              </a:p>
            </c:rich>
          </c:tx>
          <c:layout/>
          <c:overlay val="0"/>
        </c:title>
        <c:numFmt formatCode="General" sourceLinked="1"/>
        <c:majorTickMark val="out"/>
        <c:minorTickMark val="none"/>
        <c:tickLblPos val="nextTo"/>
        <c:crossAx val="457441280"/>
        <c:crosses val="autoZero"/>
        <c:crossBetween val="midCat"/>
      </c:valAx>
      <c:valAx>
        <c:axId val="457441280"/>
        <c:scaling>
          <c:orientation val="minMax"/>
        </c:scaling>
        <c:delete val="0"/>
        <c:axPos val="l"/>
        <c:title>
          <c:tx>
            <c:rich>
              <a:bodyPr/>
              <a:lstStyle/>
              <a:p>
                <a:pPr>
                  <a:defRPr/>
                </a:pPr>
                <a:r>
                  <a:rPr lang="en-US"/>
                  <a:t>Infant and Child Mortality Rates (per 1000 live births) - Infant mortality rate (IMR)</a:t>
                </a:r>
              </a:p>
            </c:rich>
          </c:tx>
          <c:layout/>
          <c:overlay val="0"/>
        </c:title>
        <c:numFmt formatCode="General" sourceLinked="1"/>
        <c:majorTickMark val="out"/>
        <c:minorTickMark val="none"/>
        <c:tickLblPos val="nextTo"/>
        <c:crossAx val="45743091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Maternity Care (for last birth in the 5 years before the survey) - Average out of pocket expenditure per delivery in public health facility (Rs.) Line Fit  Plot</a:t>
            </a:r>
          </a:p>
        </c:rich>
      </c:tx>
      <c:layout/>
      <c:overlay val="0"/>
    </c:title>
    <c:autoTitleDeleted val="0"/>
    <c:plotArea>
      <c:layout/>
      <c:scatterChart>
        <c:scatterStyle val="lineMarker"/>
        <c:varyColors val="0"/>
        <c:ser>
          <c:idx val="0"/>
          <c:order val="0"/>
          <c:tx>
            <c:v>Infant and Child Mortality Rates (per 1000 live births) - Infant mortality rate (IMR)</c:v>
          </c:tx>
          <c:spPr>
            <a:ln w="28575">
              <a:noFill/>
            </a:ln>
          </c:spPr>
          <c:xVal>
            <c:numRef>
              <c:f>'FINAL FACTORS'!$F$2:$F$30</c:f>
              <c:numCache>
                <c:formatCode>General</c:formatCode>
                <c:ptCount val="29"/>
                <c:pt idx="0">
                  <c:v>2138</c:v>
                </c:pt>
                <c:pt idx="1">
                  <c:v>3210</c:v>
                </c:pt>
                <c:pt idx="2">
                  <c:v>1724</c:v>
                </c:pt>
                <c:pt idx="3">
                  <c:v>1480</c:v>
                </c:pt>
                <c:pt idx="4">
                  <c:v>2136</c:v>
                </c:pt>
                <c:pt idx="5">
                  <c:v>1503</c:v>
                </c:pt>
                <c:pt idx="6">
                  <c:v>1476</c:v>
                </c:pt>
                <c:pt idx="7">
                  <c:v>3893</c:v>
                </c:pt>
                <c:pt idx="8">
                  <c:v>6901</c:v>
                </c:pt>
                <c:pt idx="9">
                  <c:v>1387</c:v>
                </c:pt>
                <c:pt idx="10">
                  <c:v>3487</c:v>
                </c:pt>
                <c:pt idx="11">
                  <c:v>4225</c:v>
                </c:pt>
                <c:pt idx="12">
                  <c:v>1890</c:v>
                </c:pt>
                <c:pt idx="13">
                  <c:v>3052</c:v>
                </c:pt>
                <c:pt idx="14">
                  <c:v>2496</c:v>
                </c:pt>
                <c:pt idx="15">
                  <c:v>4020</c:v>
                </c:pt>
                <c:pt idx="16">
                  <c:v>1956</c:v>
                </c:pt>
                <c:pt idx="17">
                  <c:v>7782</c:v>
                </c:pt>
                <c:pt idx="18">
                  <c:v>6474</c:v>
                </c:pt>
                <c:pt idx="19">
                  <c:v>4836</c:v>
                </c:pt>
                <c:pt idx="20">
                  <c:v>3329</c:v>
                </c:pt>
                <c:pt idx="21">
                  <c:v>4192</c:v>
                </c:pt>
                <c:pt idx="22">
                  <c:v>10076</c:v>
                </c:pt>
                <c:pt idx="23">
                  <c:v>2892</c:v>
                </c:pt>
                <c:pt idx="24">
                  <c:v>4327</c:v>
                </c:pt>
                <c:pt idx="25">
                  <c:v>5835</c:v>
                </c:pt>
                <c:pt idx="26">
                  <c:v>2509</c:v>
                </c:pt>
                <c:pt idx="27">
                  <c:v>4412</c:v>
                </c:pt>
                <c:pt idx="28">
                  <c:v>2399</c:v>
                </c:pt>
              </c:numCache>
            </c:numRef>
          </c:xVal>
          <c:yVal>
            <c:numRef>
              <c:f>'FINAL FACTORS'!$H$2:$H$30</c:f>
              <c:numCache>
                <c:formatCode>General</c:formatCode>
                <c:ptCount val="29"/>
                <c:pt idx="0">
                  <c:v>35</c:v>
                </c:pt>
                <c:pt idx="1">
                  <c:v>48</c:v>
                </c:pt>
                <c:pt idx="2">
                  <c:v>48</c:v>
                </c:pt>
                <c:pt idx="3">
                  <c:v>54</c:v>
                </c:pt>
                <c:pt idx="4">
                  <c:v>34</c:v>
                </c:pt>
                <c:pt idx="5">
                  <c:v>33</c:v>
                </c:pt>
                <c:pt idx="6">
                  <c:v>44</c:v>
                </c:pt>
                <c:pt idx="7">
                  <c:v>28</c:v>
                </c:pt>
                <c:pt idx="8">
                  <c:v>6</c:v>
                </c:pt>
                <c:pt idx="9">
                  <c:v>51</c:v>
                </c:pt>
                <c:pt idx="10">
                  <c:v>24</c:v>
                </c:pt>
                <c:pt idx="11">
                  <c:v>40</c:v>
                </c:pt>
                <c:pt idx="12">
                  <c:v>29</c:v>
                </c:pt>
                <c:pt idx="13">
                  <c:v>41</c:v>
                </c:pt>
                <c:pt idx="14">
                  <c:v>21</c:v>
                </c:pt>
                <c:pt idx="15">
                  <c:v>28</c:v>
                </c:pt>
                <c:pt idx="16">
                  <c:v>64</c:v>
                </c:pt>
                <c:pt idx="17">
                  <c:v>27</c:v>
                </c:pt>
                <c:pt idx="18">
                  <c:v>23</c:v>
                </c:pt>
                <c:pt idx="19">
                  <c:v>13</c:v>
                </c:pt>
                <c:pt idx="20">
                  <c:v>34</c:v>
                </c:pt>
                <c:pt idx="21">
                  <c:v>32</c:v>
                </c:pt>
                <c:pt idx="22">
                  <c:v>22</c:v>
                </c:pt>
                <c:pt idx="23">
                  <c:v>30</c:v>
                </c:pt>
                <c:pt idx="24">
                  <c:v>40</c:v>
                </c:pt>
                <c:pt idx="25">
                  <c:v>29</c:v>
                </c:pt>
                <c:pt idx="26">
                  <c:v>29</c:v>
                </c:pt>
                <c:pt idx="27">
                  <c:v>27</c:v>
                </c:pt>
                <c:pt idx="28">
                  <c:v>40</c:v>
                </c:pt>
              </c:numCache>
            </c:numRef>
          </c:yVal>
          <c:smooth val="0"/>
        </c:ser>
        <c:ser>
          <c:idx val="1"/>
          <c:order val="1"/>
          <c:tx>
            <c:v>Predicted Infant and Child Mortality Rates (per 1000 live births) - Infant mortality rate (IMR)</c:v>
          </c:tx>
          <c:spPr>
            <a:ln w="28575">
              <a:noFill/>
            </a:ln>
          </c:spPr>
          <c:xVal>
            <c:numRef>
              <c:f>'FINAL FACTORS'!$F$2:$F$30</c:f>
              <c:numCache>
                <c:formatCode>General</c:formatCode>
                <c:ptCount val="29"/>
                <c:pt idx="0">
                  <c:v>2138</c:v>
                </c:pt>
                <c:pt idx="1">
                  <c:v>3210</c:v>
                </c:pt>
                <c:pt idx="2">
                  <c:v>1724</c:v>
                </c:pt>
                <c:pt idx="3">
                  <c:v>1480</c:v>
                </c:pt>
                <c:pt idx="4">
                  <c:v>2136</c:v>
                </c:pt>
                <c:pt idx="5">
                  <c:v>1503</c:v>
                </c:pt>
                <c:pt idx="6">
                  <c:v>1476</c:v>
                </c:pt>
                <c:pt idx="7">
                  <c:v>3893</c:v>
                </c:pt>
                <c:pt idx="8">
                  <c:v>6901</c:v>
                </c:pt>
                <c:pt idx="9">
                  <c:v>1387</c:v>
                </c:pt>
                <c:pt idx="10">
                  <c:v>3487</c:v>
                </c:pt>
                <c:pt idx="11">
                  <c:v>4225</c:v>
                </c:pt>
                <c:pt idx="12">
                  <c:v>1890</c:v>
                </c:pt>
                <c:pt idx="13">
                  <c:v>3052</c:v>
                </c:pt>
                <c:pt idx="14">
                  <c:v>2496</c:v>
                </c:pt>
                <c:pt idx="15">
                  <c:v>4020</c:v>
                </c:pt>
                <c:pt idx="16">
                  <c:v>1956</c:v>
                </c:pt>
                <c:pt idx="17">
                  <c:v>7782</c:v>
                </c:pt>
                <c:pt idx="18">
                  <c:v>6474</c:v>
                </c:pt>
                <c:pt idx="19">
                  <c:v>4836</c:v>
                </c:pt>
                <c:pt idx="20">
                  <c:v>3329</c:v>
                </c:pt>
                <c:pt idx="21">
                  <c:v>4192</c:v>
                </c:pt>
                <c:pt idx="22">
                  <c:v>10076</c:v>
                </c:pt>
                <c:pt idx="23">
                  <c:v>2892</c:v>
                </c:pt>
                <c:pt idx="24">
                  <c:v>4327</c:v>
                </c:pt>
                <c:pt idx="25">
                  <c:v>5835</c:v>
                </c:pt>
                <c:pt idx="26">
                  <c:v>2509</c:v>
                </c:pt>
                <c:pt idx="27">
                  <c:v>4412</c:v>
                </c:pt>
                <c:pt idx="28">
                  <c:v>2399</c:v>
                </c:pt>
              </c:numCache>
            </c:numRef>
          </c:xVal>
          <c:yVal>
            <c:numRef>
              <c:f>'FOUR VAR_FINAL VS IMR'!$B$28:$B$56</c:f>
              <c:numCache>
                <c:formatCode>General</c:formatCode>
                <c:ptCount val="29"/>
                <c:pt idx="0">
                  <c:v>33.932593193194549</c:v>
                </c:pt>
                <c:pt idx="1">
                  <c:v>46.287864116444936</c:v>
                </c:pt>
                <c:pt idx="2">
                  <c:v>49.147405767598272</c:v>
                </c:pt>
                <c:pt idx="3">
                  <c:v>53.843335111973261</c:v>
                </c:pt>
                <c:pt idx="4">
                  <c:v>29.762004826236339</c:v>
                </c:pt>
                <c:pt idx="5">
                  <c:v>33.609724822427665</c:v>
                </c:pt>
                <c:pt idx="6">
                  <c:v>48.098097707325344</c:v>
                </c:pt>
                <c:pt idx="7">
                  <c:v>27.42280062161959</c:v>
                </c:pt>
                <c:pt idx="8">
                  <c:v>11.769881475374682</c:v>
                </c:pt>
                <c:pt idx="9">
                  <c:v>51.099308422317421</c:v>
                </c:pt>
                <c:pt idx="10">
                  <c:v>26.571804011839589</c:v>
                </c:pt>
                <c:pt idx="11">
                  <c:v>44.02477937878772</c:v>
                </c:pt>
                <c:pt idx="12">
                  <c:v>30.71539748925187</c:v>
                </c:pt>
                <c:pt idx="13">
                  <c:v>42.339847760007686</c:v>
                </c:pt>
                <c:pt idx="14">
                  <c:v>29.260809085950918</c:v>
                </c:pt>
                <c:pt idx="15">
                  <c:v>25.482071773343545</c:v>
                </c:pt>
                <c:pt idx="16">
                  <c:v>47.217942842103852</c:v>
                </c:pt>
                <c:pt idx="17">
                  <c:v>25.145249422361687</c:v>
                </c:pt>
                <c:pt idx="18">
                  <c:v>26.916290101982007</c:v>
                </c:pt>
                <c:pt idx="19">
                  <c:v>14.051226465997736</c:v>
                </c:pt>
                <c:pt idx="20">
                  <c:v>24.839433757522666</c:v>
                </c:pt>
                <c:pt idx="21">
                  <c:v>35.912202942115975</c:v>
                </c:pt>
                <c:pt idx="22">
                  <c:v>15.542068944462077</c:v>
                </c:pt>
                <c:pt idx="23">
                  <c:v>36.895002031413767</c:v>
                </c:pt>
                <c:pt idx="24">
                  <c:v>30.034095815907442</c:v>
                </c:pt>
                <c:pt idx="25">
                  <c:v>32.516611233063635</c:v>
                </c:pt>
                <c:pt idx="26">
                  <c:v>26.250699855400114</c:v>
                </c:pt>
                <c:pt idx="27">
                  <c:v>33.06968945571635</c:v>
                </c:pt>
                <c:pt idx="28">
                  <c:v>42.241761568259221</c:v>
                </c:pt>
              </c:numCache>
            </c:numRef>
          </c:yVal>
          <c:smooth val="0"/>
        </c:ser>
        <c:dLbls>
          <c:showLegendKey val="0"/>
          <c:showVal val="0"/>
          <c:showCatName val="0"/>
          <c:showSerName val="0"/>
          <c:showPercent val="0"/>
          <c:showBubbleSize val="0"/>
        </c:dLbls>
        <c:axId val="457458816"/>
        <c:axId val="457460736"/>
      </c:scatterChart>
      <c:valAx>
        <c:axId val="457458816"/>
        <c:scaling>
          <c:orientation val="minMax"/>
        </c:scaling>
        <c:delete val="0"/>
        <c:axPos val="b"/>
        <c:title>
          <c:tx>
            <c:rich>
              <a:bodyPr/>
              <a:lstStyle/>
              <a:p>
                <a:pPr>
                  <a:defRPr/>
                </a:pPr>
                <a:r>
                  <a:rPr lang="en-US"/>
                  <a:t>Maternity Care (for last birth in the 5 years before the survey) - Average out of pocket expenditure per delivery in public health facility (Rs.)</a:t>
                </a:r>
              </a:p>
            </c:rich>
          </c:tx>
          <c:layout/>
          <c:overlay val="0"/>
        </c:title>
        <c:numFmt formatCode="General" sourceLinked="1"/>
        <c:majorTickMark val="out"/>
        <c:minorTickMark val="none"/>
        <c:tickLblPos val="nextTo"/>
        <c:crossAx val="457460736"/>
        <c:crosses val="autoZero"/>
        <c:crossBetween val="midCat"/>
      </c:valAx>
      <c:valAx>
        <c:axId val="457460736"/>
        <c:scaling>
          <c:orientation val="minMax"/>
        </c:scaling>
        <c:delete val="0"/>
        <c:axPos val="l"/>
        <c:title>
          <c:tx>
            <c:rich>
              <a:bodyPr/>
              <a:lstStyle/>
              <a:p>
                <a:pPr>
                  <a:defRPr/>
                </a:pPr>
                <a:r>
                  <a:rPr lang="en-US"/>
                  <a:t>Infant and Child Mortality Rates (per 1000 live births) - Infant mortality rate (IMR)</a:t>
                </a:r>
              </a:p>
            </c:rich>
          </c:tx>
          <c:layout/>
          <c:overlay val="0"/>
        </c:title>
        <c:numFmt formatCode="General" sourceLinked="1"/>
        <c:majorTickMark val="out"/>
        <c:minorTickMark val="none"/>
        <c:tickLblPos val="nextTo"/>
        <c:crossAx val="45745881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Delivery Care (for births in the 5 years before the survey) - Institutional births (%) Line Fit  Plot</a:t>
            </a:r>
          </a:p>
        </c:rich>
      </c:tx>
      <c:layout/>
      <c:overlay val="0"/>
    </c:title>
    <c:autoTitleDeleted val="0"/>
    <c:plotArea>
      <c:layout/>
      <c:scatterChart>
        <c:scatterStyle val="lineMarker"/>
        <c:varyColors val="0"/>
        <c:ser>
          <c:idx val="0"/>
          <c:order val="0"/>
          <c:tx>
            <c:v>Infant and Child Mortality Rates (per 1000 live births) - Infant mortality rate (IMR)</c:v>
          </c:tx>
          <c:spPr>
            <a:ln w="28575">
              <a:noFill/>
            </a:ln>
          </c:spPr>
          <c:xVal>
            <c:numRef>
              <c:f>'FINAL FACTORS'!$D$2:$D$30</c:f>
              <c:numCache>
                <c:formatCode>General</c:formatCode>
                <c:ptCount val="29"/>
                <c:pt idx="0">
                  <c:v>91.6</c:v>
                </c:pt>
                <c:pt idx="1">
                  <c:v>70.599999999999994</c:v>
                </c:pt>
                <c:pt idx="2">
                  <c:v>63.8</c:v>
                </c:pt>
                <c:pt idx="3">
                  <c:v>70.2</c:v>
                </c:pt>
                <c:pt idx="4">
                  <c:v>88.7</c:v>
                </c:pt>
                <c:pt idx="5">
                  <c:v>80.5</c:v>
                </c:pt>
                <c:pt idx="6">
                  <c:v>61.9</c:v>
                </c:pt>
                <c:pt idx="7">
                  <c:v>94.3</c:v>
                </c:pt>
                <c:pt idx="8">
                  <c:v>99.9</c:v>
                </c:pt>
                <c:pt idx="9">
                  <c:v>80.8</c:v>
                </c:pt>
                <c:pt idx="10">
                  <c:v>90.3</c:v>
                </c:pt>
                <c:pt idx="11">
                  <c:v>85.4</c:v>
                </c:pt>
                <c:pt idx="12">
                  <c:v>90.5</c:v>
                </c:pt>
                <c:pt idx="13">
                  <c:v>84</c:v>
                </c:pt>
                <c:pt idx="14">
                  <c:v>99</c:v>
                </c:pt>
                <c:pt idx="15">
                  <c:v>91.5</c:v>
                </c:pt>
                <c:pt idx="16">
                  <c:v>67.8</c:v>
                </c:pt>
                <c:pt idx="17">
                  <c:v>75.2</c:v>
                </c:pt>
                <c:pt idx="18">
                  <c:v>52.3</c:v>
                </c:pt>
                <c:pt idx="19">
                  <c:v>96.9</c:v>
                </c:pt>
                <c:pt idx="20">
                  <c:v>76.400000000000006</c:v>
                </c:pt>
                <c:pt idx="21">
                  <c:v>85.7</c:v>
                </c:pt>
                <c:pt idx="22">
                  <c:v>69.099999999999994</c:v>
                </c:pt>
                <c:pt idx="23">
                  <c:v>51.4</c:v>
                </c:pt>
                <c:pt idx="24">
                  <c:v>80.099999999999994</c:v>
                </c:pt>
                <c:pt idx="25">
                  <c:v>32.799999999999997</c:v>
                </c:pt>
                <c:pt idx="26">
                  <c:v>94.7</c:v>
                </c:pt>
                <c:pt idx="27">
                  <c:v>79.900000000000006</c:v>
                </c:pt>
                <c:pt idx="28">
                  <c:v>68.599999999999994</c:v>
                </c:pt>
              </c:numCache>
            </c:numRef>
          </c:xVal>
          <c:yVal>
            <c:numRef>
              <c:f>'FINAL FACTORS'!$H$2:$H$30</c:f>
              <c:numCache>
                <c:formatCode>General</c:formatCode>
                <c:ptCount val="29"/>
                <c:pt idx="0">
                  <c:v>35</c:v>
                </c:pt>
                <c:pt idx="1">
                  <c:v>48</c:v>
                </c:pt>
                <c:pt idx="2">
                  <c:v>48</c:v>
                </c:pt>
                <c:pt idx="3">
                  <c:v>54</c:v>
                </c:pt>
                <c:pt idx="4">
                  <c:v>34</c:v>
                </c:pt>
                <c:pt idx="5">
                  <c:v>33</c:v>
                </c:pt>
                <c:pt idx="6">
                  <c:v>44</c:v>
                </c:pt>
                <c:pt idx="7">
                  <c:v>28</c:v>
                </c:pt>
                <c:pt idx="8">
                  <c:v>6</c:v>
                </c:pt>
                <c:pt idx="9">
                  <c:v>51</c:v>
                </c:pt>
                <c:pt idx="10">
                  <c:v>24</c:v>
                </c:pt>
                <c:pt idx="11">
                  <c:v>40</c:v>
                </c:pt>
                <c:pt idx="12">
                  <c:v>29</c:v>
                </c:pt>
                <c:pt idx="13">
                  <c:v>41</c:v>
                </c:pt>
                <c:pt idx="14">
                  <c:v>21</c:v>
                </c:pt>
                <c:pt idx="15">
                  <c:v>28</c:v>
                </c:pt>
                <c:pt idx="16">
                  <c:v>64</c:v>
                </c:pt>
                <c:pt idx="17">
                  <c:v>27</c:v>
                </c:pt>
                <c:pt idx="18">
                  <c:v>23</c:v>
                </c:pt>
                <c:pt idx="19">
                  <c:v>13</c:v>
                </c:pt>
                <c:pt idx="20">
                  <c:v>34</c:v>
                </c:pt>
                <c:pt idx="21">
                  <c:v>32</c:v>
                </c:pt>
                <c:pt idx="22">
                  <c:v>22</c:v>
                </c:pt>
                <c:pt idx="23">
                  <c:v>30</c:v>
                </c:pt>
                <c:pt idx="24">
                  <c:v>40</c:v>
                </c:pt>
                <c:pt idx="25">
                  <c:v>29</c:v>
                </c:pt>
                <c:pt idx="26">
                  <c:v>29</c:v>
                </c:pt>
                <c:pt idx="27">
                  <c:v>27</c:v>
                </c:pt>
                <c:pt idx="28">
                  <c:v>40</c:v>
                </c:pt>
              </c:numCache>
            </c:numRef>
          </c:yVal>
          <c:smooth val="0"/>
        </c:ser>
        <c:ser>
          <c:idx val="1"/>
          <c:order val="1"/>
          <c:tx>
            <c:v>Predicted Infant and Child Mortality Rates (per 1000 live births) - Infant mortality rate (IMR)</c:v>
          </c:tx>
          <c:spPr>
            <a:ln w="28575">
              <a:noFill/>
            </a:ln>
          </c:spPr>
          <c:xVal>
            <c:numRef>
              <c:f>'FINAL FACTORS'!$D$2:$D$30</c:f>
              <c:numCache>
                <c:formatCode>General</c:formatCode>
                <c:ptCount val="29"/>
                <c:pt idx="0">
                  <c:v>91.6</c:v>
                </c:pt>
                <c:pt idx="1">
                  <c:v>70.599999999999994</c:v>
                </c:pt>
                <c:pt idx="2">
                  <c:v>63.8</c:v>
                </c:pt>
                <c:pt idx="3">
                  <c:v>70.2</c:v>
                </c:pt>
                <c:pt idx="4">
                  <c:v>88.7</c:v>
                </c:pt>
                <c:pt idx="5">
                  <c:v>80.5</c:v>
                </c:pt>
                <c:pt idx="6">
                  <c:v>61.9</c:v>
                </c:pt>
                <c:pt idx="7">
                  <c:v>94.3</c:v>
                </c:pt>
                <c:pt idx="8">
                  <c:v>99.9</c:v>
                </c:pt>
                <c:pt idx="9">
                  <c:v>80.8</c:v>
                </c:pt>
                <c:pt idx="10">
                  <c:v>90.3</c:v>
                </c:pt>
                <c:pt idx="11">
                  <c:v>85.4</c:v>
                </c:pt>
                <c:pt idx="12">
                  <c:v>90.5</c:v>
                </c:pt>
                <c:pt idx="13">
                  <c:v>84</c:v>
                </c:pt>
                <c:pt idx="14">
                  <c:v>99</c:v>
                </c:pt>
                <c:pt idx="15">
                  <c:v>91.5</c:v>
                </c:pt>
                <c:pt idx="16">
                  <c:v>67.8</c:v>
                </c:pt>
                <c:pt idx="17">
                  <c:v>75.2</c:v>
                </c:pt>
                <c:pt idx="18">
                  <c:v>52.3</c:v>
                </c:pt>
                <c:pt idx="19">
                  <c:v>96.9</c:v>
                </c:pt>
                <c:pt idx="20">
                  <c:v>76.400000000000006</c:v>
                </c:pt>
                <c:pt idx="21">
                  <c:v>85.7</c:v>
                </c:pt>
                <c:pt idx="22">
                  <c:v>69.099999999999994</c:v>
                </c:pt>
                <c:pt idx="23">
                  <c:v>51.4</c:v>
                </c:pt>
                <c:pt idx="24">
                  <c:v>80.099999999999994</c:v>
                </c:pt>
                <c:pt idx="25">
                  <c:v>32.799999999999997</c:v>
                </c:pt>
                <c:pt idx="26">
                  <c:v>94.7</c:v>
                </c:pt>
                <c:pt idx="27">
                  <c:v>79.900000000000006</c:v>
                </c:pt>
                <c:pt idx="28">
                  <c:v>68.599999999999994</c:v>
                </c:pt>
              </c:numCache>
            </c:numRef>
          </c:xVal>
          <c:yVal>
            <c:numRef>
              <c:f>'FOUR VAR_FINAL VS IMR'!$B$28:$B$56</c:f>
              <c:numCache>
                <c:formatCode>General</c:formatCode>
                <c:ptCount val="29"/>
                <c:pt idx="0">
                  <c:v>33.932593193194549</c:v>
                </c:pt>
                <c:pt idx="1">
                  <c:v>46.287864116444936</c:v>
                </c:pt>
                <c:pt idx="2">
                  <c:v>49.147405767598272</c:v>
                </c:pt>
                <c:pt idx="3">
                  <c:v>53.843335111973261</c:v>
                </c:pt>
                <c:pt idx="4">
                  <c:v>29.762004826236339</c:v>
                </c:pt>
                <c:pt idx="5">
                  <c:v>33.609724822427665</c:v>
                </c:pt>
                <c:pt idx="6">
                  <c:v>48.098097707325344</c:v>
                </c:pt>
                <c:pt idx="7">
                  <c:v>27.42280062161959</c:v>
                </c:pt>
                <c:pt idx="8">
                  <c:v>11.769881475374682</c:v>
                </c:pt>
                <c:pt idx="9">
                  <c:v>51.099308422317421</c:v>
                </c:pt>
                <c:pt idx="10">
                  <c:v>26.571804011839589</c:v>
                </c:pt>
                <c:pt idx="11">
                  <c:v>44.02477937878772</c:v>
                </c:pt>
                <c:pt idx="12">
                  <c:v>30.71539748925187</c:v>
                </c:pt>
                <c:pt idx="13">
                  <c:v>42.339847760007686</c:v>
                </c:pt>
                <c:pt idx="14">
                  <c:v>29.260809085950918</c:v>
                </c:pt>
                <c:pt idx="15">
                  <c:v>25.482071773343545</c:v>
                </c:pt>
                <c:pt idx="16">
                  <c:v>47.217942842103852</c:v>
                </c:pt>
                <c:pt idx="17">
                  <c:v>25.145249422361687</c:v>
                </c:pt>
                <c:pt idx="18">
                  <c:v>26.916290101982007</c:v>
                </c:pt>
                <c:pt idx="19">
                  <c:v>14.051226465997736</c:v>
                </c:pt>
                <c:pt idx="20">
                  <c:v>24.839433757522666</c:v>
                </c:pt>
                <c:pt idx="21">
                  <c:v>35.912202942115975</c:v>
                </c:pt>
                <c:pt idx="22">
                  <c:v>15.542068944462077</c:v>
                </c:pt>
                <c:pt idx="23">
                  <c:v>36.895002031413767</c:v>
                </c:pt>
                <c:pt idx="24">
                  <c:v>30.034095815907442</c:v>
                </c:pt>
                <c:pt idx="25">
                  <c:v>32.516611233063635</c:v>
                </c:pt>
                <c:pt idx="26">
                  <c:v>26.250699855400114</c:v>
                </c:pt>
                <c:pt idx="27">
                  <c:v>33.06968945571635</c:v>
                </c:pt>
                <c:pt idx="28">
                  <c:v>42.241761568259221</c:v>
                </c:pt>
              </c:numCache>
            </c:numRef>
          </c:yVal>
          <c:smooth val="0"/>
        </c:ser>
        <c:dLbls>
          <c:showLegendKey val="0"/>
          <c:showVal val="0"/>
          <c:showCatName val="0"/>
          <c:showSerName val="0"/>
          <c:showPercent val="0"/>
          <c:showBubbleSize val="0"/>
        </c:dLbls>
        <c:axId val="457503104"/>
        <c:axId val="457505024"/>
      </c:scatterChart>
      <c:valAx>
        <c:axId val="457503104"/>
        <c:scaling>
          <c:orientation val="minMax"/>
        </c:scaling>
        <c:delete val="0"/>
        <c:axPos val="b"/>
        <c:title>
          <c:tx>
            <c:rich>
              <a:bodyPr/>
              <a:lstStyle/>
              <a:p>
                <a:pPr>
                  <a:defRPr/>
                </a:pPr>
                <a:r>
                  <a:rPr lang="en-US"/>
                  <a:t>Delivery Care (for births in the 5 years before the survey) - Institutional births (%)</a:t>
                </a:r>
              </a:p>
            </c:rich>
          </c:tx>
          <c:layout/>
          <c:overlay val="0"/>
        </c:title>
        <c:numFmt formatCode="General" sourceLinked="1"/>
        <c:majorTickMark val="out"/>
        <c:minorTickMark val="none"/>
        <c:tickLblPos val="nextTo"/>
        <c:crossAx val="457505024"/>
        <c:crosses val="autoZero"/>
        <c:crossBetween val="midCat"/>
      </c:valAx>
      <c:valAx>
        <c:axId val="457505024"/>
        <c:scaling>
          <c:orientation val="minMax"/>
        </c:scaling>
        <c:delete val="0"/>
        <c:axPos val="l"/>
        <c:title>
          <c:tx>
            <c:rich>
              <a:bodyPr/>
              <a:lstStyle/>
              <a:p>
                <a:pPr>
                  <a:defRPr/>
                </a:pPr>
                <a:r>
                  <a:rPr lang="en-US"/>
                  <a:t>Infant and Child Mortality Rates (per 1000 live births) - Infant mortality rate (IMR)</a:t>
                </a:r>
              </a:p>
            </c:rich>
          </c:tx>
          <c:layout/>
          <c:overlay val="0"/>
        </c:title>
        <c:numFmt formatCode="General" sourceLinked="1"/>
        <c:majorTickMark val="out"/>
        <c:minorTickMark val="none"/>
        <c:tickLblPos val="nextTo"/>
        <c:crossAx val="45750310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layout/>
      <c:overlay val="0"/>
    </c:title>
    <c:autoTitleDeleted val="0"/>
    <c:plotArea>
      <c:layout/>
      <c:scatterChart>
        <c:scatterStyle val="lineMarker"/>
        <c:varyColors val="0"/>
        <c:ser>
          <c:idx val="0"/>
          <c:order val="0"/>
          <c:spPr>
            <a:ln w="28575">
              <a:noFill/>
            </a:ln>
          </c:spPr>
          <c:xVal>
            <c:numRef>
              <c:f>'FOUR VAR_FINAL VS IMR'!$F$28:$F$56</c:f>
              <c:numCache>
                <c:formatCode>General</c:formatCode>
                <c:ptCount val="29"/>
                <c:pt idx="0">
                  <c:v>1.7241379310344827</c:v>
                </c:pt>
                <c:pt idx="1">
                  <c:v>5.1724137931034484</c:v>
                </c:pt>
                <c:pt idx="2">
                  <c:v>8.6206896551724128</c:v>
                </c:pt>
                <c:pt idx="3">
                  <c:v>12.068965517241379</c:v>
                </c:pt>
                <c:pt idx="4">
                  <c:v>15.517241379310343</c:v>
                </c:pt>
                <c:pt idx="5">
                  <c:v>18.96551724137931</c:v>
                </c:pt>
                <c:pt idx="6">
                  <c:v>22.413793103448278</c:v>
                </c:pt>
                <c:pt idx="7">
                  <c:v>25.862068965517242</c:v>
                </c:pt>
                <c:pt idx="8">
                  <c:v>29.310344827586206</c:v>
                </c:pt>
                <c:pt idx="9">
                  <c:v>32.758620689655167</c:v>
                </c:pt>
                <c:pt idx="10">
                  <c:v>36.206896551724135</c:v>
                </c:pt>
                <c:pt idx="11">
                  <c:v>39.655172413793103</c:v>
                </c:pt>
                <c:pt idx="12">
                  <c:v>43.103448275862071</c:v>
                </c:pt>
                <c:pt idx="13">
                  <c:v>46.551724137931032</c:v>
                </c:pt>
                <c:pt idx="14">
                  <c:v>50</c:v>
                </c:pt>
                <c:pt idx="15">
                  <c:v>53.448275862068961</c:v>
                </c:pt>
                <c:pt idx="16">
                  <c:v>56.896551724137929</c:v>
                </c:pt>
                <c:pt idx="17">
                  <c:v>60.344827586206897</c:v>
                </c:pt>
                <c:pt idx="18">
                  <c:v>63.793103448275858</c:v>
                </c:pt>
                <c:pt idx="19">
                  <c:v>67.241379310344811</c:v>
                </c:pt>
                <c:pt idx="20">
                  <c:v>70.689655172413779</c:v>
                </c:pt>
                <c:pt idx="21">
                  <c:v>74.137931034482747</c:v>
                </c:pt>
                <c:pt idx="22">
                  <c:v>77.586206896551715</c:v>
                </c:pt>
                <c:pt idx="23">
                  <c:v>81.034482758620683</c:v>
                </c:pt>
                <c:pt idx="24">
                  <c:v>84.482758620689651</c:v>
                </c:pt>
                <c:pt idx="25">
                  <c:v>87.931034482758605</c:v>
                </c:pt>
                <c:pt idx="26">
                  <c:v>91.379310344827573</c:v>
                </c:pt>
                <c:pt idx="27">
                  <c:v>94.827586206896541</c:v>
                </c:pt>
                <c:pt idx="28">
                  <c:v>98.275862068965509</c:v>
                </c:pt>
              </c:numCache>
            </c:numRef>
          </c:xVal>
          <c:yVal>
            <c:numRef>
              <c:f>'FOUR VAR_FINAL VS IMR'!$G$28:$G$56</c:f>
              <c:numCache>
                <c:formatCode>General</c:formatCode>
                <c:ptCount val="29"/>
                <c:pt idx="0">
                  <c:v>6</c:v>
                </c:pt>
                <c:pt idx="1">
                  <c:v>13</c:v>
                </c:pt>
                <c:pt idx="2">
                  <c:v>21</c:v>
                </c:pt>
                <c:pt idx="3">
                  <c:v>22</c:v>
                </c:pt>
                <c:pt idx="4">
                  <c:v>23</c:v>
                </c:pt>
                <c:pt idx="5">
                  <c:v>24</c:v>
                </c:pt>
                <c:pt idx="6">
                  <c:v>27</c:v>
                </c:pt>
                <c:pt idx="7">
                  <c:v>27</c:v>
                </c:pt>
                <c:pt idx="8">
                  <c:v>28</c:v>
                </c:pt>
                <c:pt idx="9">
                  <c:v>28</c:v>
                </c:pt>
                <c:pt idx="10">
                  <c:v>29</c:v>
                </c:pt>
                <c:pt idx="11">
                  <c:v>29</c:v>
                </c:pt>
                <c:pt idx="12">
                  <c:v>29</c:v>
                </c:pt>
                <c:pt idx="13">
                  <c:v>30</c:v>
                </c:pt>
                <c:pt idx="14">
                  <c:v>32</c:v>
                </c:pt>
                <c:pt idx="15">
                  <c:v>33</c:v>
                </c:pt>
                <c:pt idx="16">
                  <c:v>34</c:v>
                </c:pt>
                <c:pt idx="17">
                  <c:v>34</c:v>
                </c:pt>
                <c:pt idx="18">
                  <c:v>35</c:v>
                </c:pt>
                <c:pt idx="19">
                  <c:v>40</c:v>
                </c:pt>
                <c:pt idx="20">
                  <c:v>40</c:v>
                </c:pt>
                <c:pt idx="21">
                  <c:v>40</c:v>
                </c:pt>
                <c:pt idx="22">
                  <c:v>41</c:v>
                </c:pt>
                <c:pt idx="23">
                  <c:v>44</c:v>
                </c:pt>
                <c:pt idx="24">
                  <c:v>48</c:v>
                </c:pt>
                <c:pt idx="25">
                  <c:v>48</c:v>
                </c:pt>
                <c:pt idx="26">
                  <c:v>51</c:v>
                </c:pt>
                <c:pt idx="27">
                  <c:v>54</c:v>
                </c:pt>
                <c:pt idx="28">
                  <c:v>64</c:v>
                </c:pt>
              </c:numCache>
            </c:numRef>
          </c:yVal>
          <c:smooth val="0"/>
        </c:ser>
        <c:dLbls>
          <c:showLegendKey val="0"/>
          <c:showVal val="0"/>
          <c:showCatName val="0"/>
          <c:showSerName val="0"/>
          <c:showPercent val="0"/>
          <c:showBubbleSize val="0"/>
        </c:dLbls>
        <c:axId val="457550464"/>
        <c:axId val="457556736"/>
      </c:scatterChart>
      <c:valAx>
        <c:axId val="457550464"/>
        <c:scaling>
          <c:orientation val="minMax"/>
        </c:scaling>
        <c:delete val="0"/>
        <c:axPos val="b"/>
        <c:title>
          <c:tx>
            <c:rich>
              <a:bodyPr/>
              <a:lstStyle/>
              <a:p>
                <a:pPr>
                  <a:defRPr/>
                </a:pPr>
                <a:r>
                  <a:rPr lang="en-US"/>
                  <a:t>Sample Percentile</a:t>
                </a:r>
              </a:p>
            </c:rich>
          </c:tx>
          <c:layout/>
          <c:overlay val="0"/>
        </c:title>
        <c:numFmt formatCode="General" sourceLinked="1"/>
        <c:majorTickMark val="out"/>
        <c:minorTickMark val="none"/>
        <c:tickLblPos val="nextTo"/>
        <c:crossAx val="457556736"/>
        <c:crosses val="autoZero"/>
        <c:crossBetween val="midCat"/>
      </c:valAx>
      <c:valAx>
        <c:axId val="457556736"/>
        <c:scaling>
          <c:orientation val="minMax"/>
        </c:scaling>
        <c:delete val="0"/>
        <c:axPos val="l"/>
        <c:title>
          <c:tx>
            <c:rich>
              <a:bodyPr/>
              <a:lstStyle/>
              <a:p>
                <a:pPr>
                  <a:defRPr/>
                </a:pPr>
                <a:r>
                  <a:rPr lang="en-US"/>
                  <a:t>Infant and Child Mortality Rates (per 1000 live births) - Infant mortality rate (IMR)</a:t>
                </a:r>
              </a:p>
            </c:rich>
          </c:tx>
          <c:layout/>
          <c:overlay val="0"/>
        </c:title>
        <c:numFmt formatCode="General" sourceLinked="1"/>
        <c:majorTickMark val="out"/>
        <c:minorTickMark val="none"/>
        <c:tickLblPos val="nextTo"/>
        <c:crossAx val="457550464"/>
        <c:crosses val="autoZero"/>
        <c:crossBetween val="midCat"/>
      </c:valAx>
    </c:plotArea>
    <c:plotVisOnly val="1"/>
    <c:dispBlanksAs val="gap"/>
    <c:showDLblsOverMax val="0"/>
  </c:chart>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Maternity Care (for last birth in the 5 years before the survey) - Mothers who received financial assistance under Janani Suraksha Yojana (JSY) for births delivered in an institution (%) Line Fit  Plot</a:t>
            </a:r>
          </a:p>
        </c:rich>
      </c:tx>
      <c:overlay val="0"/>
    </c:title>
    <c:autoTitleDeleted val="0"/>
    <c:plotArea>
      <c:layout/>
      <c:scatterChart>
        <c:scatterStyle val="lineMarker"/>
        <c:varyColors val="0"/>
        <c:ser>
          <c:idx val="0"/>
          <c:order val="0"/>
          <c:tx>
            <c:v>Infant and Child Mortality Rates (per 1000 live births) - Infant mortality rate (IMR)</c:v>
          </c:tx>
          <c:spPr>
            <a:ln w="28575">
              <a:noFill/>
            </a:ln>
          </c:spPr>
          <c:xVal>
            <c:numRef>
              <c:f>'FINAL FACTORS'!$G$2:$G$30</c:f>
              <c:numCache>
                <c:formatCode>General</c:formatCode>
                <c:ptCount val="29"/>
                <c:pt idx="0">
                  <c:v>17.399999999999999</c:v>
                </c:pt>
                <c:pt idx="1">
                  <c:v>66.099999999999994</c:v>
                </c:pt>
                <c:pt idx="2">
                  <c:v>53.9</c:v>
                </c:pt>
                <c:pt idx="3">
                  <c:v>66.2</c:v>
                </c:pt>
                <c:pt idx="4">
                  <c:v>8.9</c:v>
                </c:pt>
                <c:pt idx="5">
                  <c:v>13.5</c:v>
                </c:pt>
                <c:pt idx="6">
                  <c:v>41.6</c:v>
                </c:pt>
                <c:pt idx="7">
                  <c:v>19.899999999999999</c:v>
                </c:pt>
                <c:pt idx="8">
                  <c:v>20.399999999999999</c:v>
                </c:pt>
                <c:pt idx="9">
                  <c:v>61.1</c:v>
                </c:pt>
                <c:pt idx="10">
                  <c:v>8.6999999999999993</c:v>
                </c:pt>
                <c:pt idx="11">
                  <c:v>72.599999999999994</c:v>
                </c:pt>
                <c:pt idx="12">
                  <c:v>19.100000000000001</c:v>
                </c:pt>
                <c:pt idx="13">
                  <c:v>56.1</c:v>
                </c:pt>
                <c:pt idx="14">
                  <c:v>29.5</c:v>
                </c:pt>
                <c:pt idx="15">
                  <c:v>12.2</c:v>
                </c:pt>
                <c:pt idx="16">
                  <c:v>48.7</c:v>
                </c:pt>
                <c:pt idx="17">
                  <c:v>28.7</c:v>
                </c:pt>
                <c:pt idx="18">
                  <c:v>20.5</c:v>
                </c:pt>
                <c:pt idx="19">
                  <c:v>7.4</c:v>
                </c:pt>
                <c:pt idx="20">
                  <c:v>13.1</c:v>
                </c:pt>
                <c:pt idx="21">
                  <c:v>54</c:v>
                </c:pt>
                <c:pt idx="22">
                  <c:v>26.2</c:v>
                </c:pt>
                <c:pt idx="23">
                  <c:v>28</c:v>
                </c:pt>
                <c:pt idx="24">
                  <c:v>47.5</c:v>
                </c:pt>
                <c:pt idx="25">
                  <c:v>29.7</c:v>
                </c:pt>
                <c:pt idx="26">
                  <c:v>29.4</c:v>
                </c:pt>
                <c:pt idx="27">
                  <c:v>32.6</c:v>
                </c:pt>
                <c:pt idx="28">
                  <c:v>49.4</c:v>
                </c:pt>
              </c:numCache>
            </c:numRef>
          </c:xVal>
          <c:yVal>
            <c:numRef>
              <c:f>'FINAL FACTORS'!$H$2:$H$30</c:f>
              <c:numCache>
                <c:formatCode>General</c:formatCode>
                <c:ptCount val="29"/>
                <c:pt idx="0">
                  <c:v>35</c:v>
                </c:pt>
                <c:pt idx="1">
                  <c:v>48</c:v>
                </c:pt>
                <c:pt idx="2">
                  <c:v>48</c:v>
                </c:pt>
                <c:pt idx="3">
                  <c:v>54</c:v>
                </c:pt>
                <c:pt idx="4">
                  <c:v>34</c:v>
                </c:pt>
                <c:pt idx="5">
                  <c:v>33</c:v>
                </c:pt>
                <c:pt idx="6">
                  <c:v>44</c:v>
                </c:pt>
                <c:pt idx="7">
                  <c:v>28</c:v>
                </c:pt>
                <c:pt idx="8">
                  <c:v>6</c:v>
                </c:pt>
                <c:pt idx="9">
                  <c:v>51</c:v>
                </c:pt>
                <c:pt idx="10">
                  <c:v>24</c:v>
                </c:pt>
                <c:pt idx="11">
                  <c:v>40</c:v>
                </c:pt>
                <c:pt idx="12">
                  <c:v>29</c:v>
                </c:pt>
                <c:pt idx="13">
                  <c:v>41</c:v>
                </c:pt>
                <c:pt idx="14">
                  <c:v>21</c:v>
                </c:pt>
                <c:pt idx="15">
                  <c:v>28</c:v>
                </c:pt>
                <c:pt idx="16">
                  <c:v>64</c:v>
                </c:pt>
                <c:pt idx="17">
                  <c:v>27</c:v>
                </c:pt>
                <c:pt idx="18">
                  <c:v>23</c:v>
                </c:pt>
                <c:pt idx="19">
                  <c:v>13</c:v>
                </c:pt>
                <c:pt idx="20">
                  <c:v>34</c:v>
                </c:pt>
                <c:pt idx="21">
                  <c:v>32</c:v>
                </c:pt>
                <c:pt idx="22">
                  <c:v>22</c:v>
                </c:pt>
                <c:pt idx="23">
                  <c:v>30</c:v>
                </c:pt>
                <c:pt idx="24">
                  <c:v>40</c:v>
                </c:pt>
                <c:pt idx="25">
                  <c:v>29</c:v>
                </c:pt>
                <c:pt idx="26">
                  <c:v>29</c:v>
                </c:pt>
                <c:pt idx="27">
                  <c:v>27</c:v>
                </c:pt>
                <c:pt idx="28">
                  <c:v>40</c:v>
                </c:pt>
              </c:numCache>
            </c:numRef>
          </c:yVal>
          <c:smooth val="0"/>
        </c:ser>
        <c:ser>
          <c:idx val="1"/>
          <c:order val="1"/>
          <c:tx>
            <c:v>Predicted Infant and Child Mortality Rates (per 1000 live births) - Infant mortality rate (IMR)</c:v>
          </c:tx>
          <c:spPr>
            <a:ln w="28575">
              <a:noFill/>
            </a:ln>
          </c:spPr>
          <c:xVal>
            <c:numRef>
              <c:f>'FINAL FACTORS'!$G$2:$G$30</c:f>
              <c:numCache>
                <c:formatCode>General</c:formatCode>
                <c:ptCount val="29"/>
                <c:pt idx="0">
                  <c:v>17.399999999999999</c:v>
                </c:pt>
                <c:pt idx="1">
                  <c:v>66.099999999999994</c:v>
                </c:pt>
                <c:pt idx="2">
                  <c:v>53.9</c:v>
                </c:pt>
                <c:pt idx="3">
                  <c:v>66.2</c:v>
                </c:pt>
                <c:pt idx="4">
                  <c:v>8.9</c:v>
                </c:pt>
                <c:pt idx="5">
                  <c:v>13.5</c:v>
                </c:pt>
                <c:pt idx="6">
                  <c:v>41.6</c:v>
                </c:pt>
                <c:pt idx="7">
                  <c:v>19.899999999999999</c:v>
                </c:pt>
                <c:pt idx="8">
                  <c:v>20.399999999999999</c:v>
                </c:pt>
                <c:pt idx="9">
                  <c:v>61.1</c:v>
                </c:pt>
                <c:pt idx="10">
                  <c:v>8.6999999999999993</c:v>
                </c:pt>
                <c:pt idx="11">
                  <c:v>72.599999999999994</c:v>
                </c:pt>
                <c:pt idx="12">
                  <c:v>19.100000000000001</c:v>
                </c:pt>
                <c:pt idx="13">
                  <c:v>56.1</c:v>
                </c:pt>
                <c:pt idx="14">
                  <c:v>29.5</c:v>
                </c:pt>
                <c:pt idx="15">
                  <c:v>12.2</c:v>
                </c:pt>
                <c:pt idx="16">
                  <c:v>48.7</c:v>
                </c:pt>
                <c:pt idx="17">
                  <c:v>28.7</c:v>
                </c:pt>
                <c:pt idx="18">
                  <c:v>20.5</c:v>
                </c:pt>
                <c:pt idx="19">
                  <c:v>7.4</c:v>
                </c:pt>
                <c:pt idx="20">
                  <c:v>13.1</c:v>
                </c:pt>
                <c:pt idx="21">
                  <c:v>54</c:v>
                </c:pt>
                <c:pt idx="22">
                  <c:v>26.2</c:v>
                </c:pt>
                <c:pt idx="23">
                  <c:v>28</c:v>
                </c:pt>
                <c:pt idx="24">
                  <c:v>47.5</c:v>
                </c:pt>
                <c:pt idx="25">
                  <c:v>29.7</c:v>
                </c:pt>
                <c:pt idx="26">
                  <c:v>29.4</c:v>
                </c:pt>
                <c:pt idx="27">
                  <c:v>32.6</c:v>
                </c:pt>
                <c:pt idx="28">
                  <c:v>49.4</c:v>
                </c:pt>
              </c:numCache>
            </c:numRef>
          </c:xVal>
          <c:yVal>
            <c:numRef>
              <c:f>Sheet37!$B$27:$B$55</c:f>
              <c:numCache>
                <c:formatCode>General</c:formatCode>
                <c:ptCount val="29"/>
                <c:pt idx="0">
                  <c:v>30.028320617857663</c:v>
                </c:pt>
                <c:pt idx="1">
                  <c:v>47.010541956415757</c:v>
                </c:pt>
                <c:pt idx="2">
                  <c:v>48.852898454003366</c:v>
                </c:pt>
                <c:pt idx="3">
                  <c:v>52.269610831629691</c:v>
                </c:pt>
                <c:pt idx="4">
                  <c:v>27.861869414105609</c:v>
                </c:pt>
                <c:pt idx="5">
                  <c:v>32.925737472821041</c:v>
                </c:pt>
                <c:pt idx="6">
                  <c:v>45.975245417736943</c:v>
                </c:pt>
                <c:pt idx="7">
                  <c:v>25.069296334387129</c:v>
                </c:pt>
                <c:pt idx="8">
                  <c:v>15.137615124823043</c:v>
                </c:pt>
                <c:pt idx="9">
                  <c:v>48.70900056049031</c:v>
                </c:pt>
                <c:pt idx="10">
                  <c:v>23.450851760016601</c:v>
                </c:pt>
                <c:pt idx="11">
                  <c:v>43.070075978632119</c:v>
                </c:pt>
                <c:pt idx="12">
                  <c:v>31.545207053426459</c:v>
                </c:pt>
                <c:pt idx="13">
                  <c:v>41.472725651971658</c:v>
                </c:pt>
                <c:pt idx="14">
                  <c:v>31.384457809625872</c:v>
                </c:pt>
                <c:pt idx="15">
                  <c:v>22.759217461074194</c:v>
                </c:pt>
                <c:pt idx="16">
                  <c:v>45.648445666597496</c:v>
                </c:pt>
                <c:pt idx="17">
                  <c:v>20.292109983533283</c:v>
                </c:pt>
                <c:pt idx="18">
                  <c:v>26.213418071420495</c:v>
                </c:pt>
                <c:pt idx="19">
                  <c:v>17.660961665962766</c:v>
                </c:pt>
                <c:pt idx="20">
                  <c:v>28.207477216537519</c:v>
                </c:pt>
                <c:pt idx="21">
                  <c:v>37.049916572232888</c:v>
                </c:pt>
                <c:pt idx="22">
                  <c:v>13.909023315711748</c:v>
                </c:pt>
                <c:pt idx="23">
                  <c:v>39.491959523597949</c:v>
                </c:pt>
                <c:pt idx="24">
                  <c:v>35.681714792864852</c:v>
                </c:pt>
                <c:pt idx="25">
                  <c:v>35.113199206040207</c:v>
                </c:pt>
                <c:pt idx="26">
                  <c:v>32.196138103302737</c:v>
                </c:pt>
                <c:pt idx="27">
                  <c:v>30.618155868620107</c:v>
                </c:pt>
                <c:pt idx="28">
                  <c:v>44.394808114560604</c:v>
                </c:pt>
              </c:numCache>
            </c:numRef>
          </c:yVal>
          <c:smooth val="0"/>
        </c:ser>
        <c:dLbls>
          <c:showLegendKey val="0"/>
          <c:showVal val="0"/>
          <c:showCatName val="0"/>
          <c:showSerName val="0"/>
          <c:showPercent val="0"/>
          <c:showBubbleSize val="0"/>
        </c:dLbls>
        <c:axId val="454248704"/>
        <c:axId val="454250880"/>
      </c:scatterChart>
      <c:valAx>
        <c:axId val="454248704"/>
        <c:scaling>
          <c:orientation val="minMax"/>
        </c:scaling>
        <c:delete val="0"/>
        <c:axPos val="b"/>
        <c:title>
          <c:tx>
            <c:rich>
              <a:bodyPr/>
              <a:lstStyle/>
              <a:p>
                <a:pPr>
                  <a:defRPr/>
                </a:pPr>
                <a:r>
                  <a:rPr lang="en-US"/>
                  <a:t>Maternity Care (for last birth in the 5 years before the survey) - Mothers who received financial assistance under Janani Suraksha Yojana (JSY) for births delivered in an institution (%)</a:t>
                </a:r>
              </a:p>
            </c:rich>
          </c:tx>
          <c:overlay val="0"/>
        </c:title>
        <c:numFmt formatCode="General" sourceLinked="1"/>
        <c:majorTickMark val="out"/>
        <c:minorTickMark val="none"/>
        <c:tickLblPos val="nextTo"/>
        <c:crossAx val="454250880"/>
        <c:crosses val="autoZero"/>
        <c:crossBetween val="midCat"/>
      </c:valAx>
      <c:valAx>
        <c:axId val="454250880"/>
        <c:scaling>
          <c:orientation val="minMax"/>
        </c:scaling>
        <c:delete val="0"/>
        <c:axPos val="l"/>
        <c:title>
          <c:tx>
            <c:rich>
              <a:bodyPr/>
              <a:lstStyle/>
              <a:p>
                <a:pPr>
                  <a:defRPr/>
                </a:pPr>
                <a:r>
                  <a:rPr lang="en-US"/>
                  <a:t>Infant and Child Mortality Rates (per 1000 live births) - Infant mortality rate (IMR)</a:t>
                </a:r>
              </a:p>
            </c:rich>
          </c:tx>
          <c:overlay val="0"/>
        </c:title>
        <c:numFmt formatCode="General" sourceLinked="1"/>
        <c:majorTickMark val="out"/>
        <c:minorTickMark val="none"/>
        <c:tickLblPos val="nextTo"/>
        <c:crossAx val="45424870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Maternity Care (for last birth in the 5 years before the survey) - Average out of pocket expenditure per delivery in public health facility (Rs.) Line Fit  Plot</a:t>
            </a:r>
          </a:p>
        </c:rich>
      </c:tx>
      <c:overlay val="0"/>
    </c:title>
    <c:autoTitleDeleted val="0"/>
    <c:plotArea>
      <c:layout/>
      <c:scatterChart>
        <c:scatterStyle val="lineMarker"/>
        <c:varyColors val="0"/>
        <c:ser>
          <c:idx val="0"/>
          <c:order val="0"/>
          <c:tx>
            <c:v>Infant and Child Mortality Rates (per 1000 live births) - Infant mortality rate (IMR)</c:v>
          </c:tx>
          <c:spPr>
            <a:ln w="28575">
              <a:noFill/>
            </a:ln>
          </c:spPr>
          <c:xVal>
            <c:numRef>
              <c:f>'FINAL FACTORS'!$F$2:$F$30</c:f>
              <c:numCache>
                <c:formatCode>General</c:formatCode>
                <c:ptCount val="29"/>
                <c:pt idx="0">
                  <c:v>2138</c:v>
                </c:pt>
                <c:pt idx="1">
                  <c:v>3210</c:v>
                </c:pt>
                <c:pt idx="2">
                  <c:v>1724</c:v>
                </c:pt>
                <c:pt idx="3">
                  <c:v>1480</c:v>
                </c:pt>
                <c:pt idx="4">
                  <c:v>2136</c:v>
                </c:pt>
                <c:pt idx="5">
                  <c:v>1503</c:v>
                </c:pt>
                <c:pt idx="6">
                  <c:v>1476</c:v>
                </c:pt>
                <c:pt idx="7">
                  <c:v>3893</c:v>
                </c:pt>
                <c:pt idx="8">
                  <c:v>6901</c:v>
                </c:pt>
                <c:pt idx="9">
                  <c:v>1387</c:v>
                </c:pt>
                <c:pt idx="10">
                  <c:v>3487</c:v>
                </c:pt>
                <c:pt idx="11">
                  <c:v>4225</c:v>
                </c:pt>
                <c:pt idx="12">
                  <c:v>1890</c:v>
                </c:pt>
                <c:pt idx="13">
                  <c:v>3052</c:v>
                </c:pt>
                <c:pt idx="14">
                  <c:v>2496</c:v>
                </c:pt>
                <c:pt idx="15">
                  <c:v>4020</c:v>
                </c:pt>
                <c:pt idx="16">
                  <c:v>1956</c:v>
                </c:pt>
                <c:pt idx="17">
                  <c:v>7782</c:v>
                </c:pt>
                <c:pt idx="18">
                  <c:v>6474</c:v>
                </c:pt>
                <c:pt idx="19">
                  <c:v>4836</c:v>
                </c:pt>
                <c:pt idx="20">
                  <c:v>3329</c:v>
                </c:pt>
                <c:pt idx="21">
                  <c:v>4192</c:v>
                </c:pt>
                <c:pt idx="22">
                  <c:v>10076</c:v>
                </c:pt>
                <c:pt idx="23">
                  <c:v>2892</c:v>
                </c:pt>
                <c:pt idx="24">
                  <c:v>4327</c:v>
                </c:pt>
                <c:pt idx="25">
                  <c:v>5835</c:v>
                </c:pt>
                <c:pt idx="26">
                  <c:v>2509</c:v>
                </c:pt>
                <c:pt idx="27">
                  <c:v>4412</c:v>
                </c:pt>
                <c:pt idx="28">
                  <c:v>2399</c:v>
                </c:pt>
              </c:numCache>
            </c:numRef>
          </c:xVal>
          <c:yVal>
            <c:numRef>
              <c:f>'FINAL FACTORS'!$H$2:$H$30</c:f>
              <c:numCache>
                <c:formatCode>General</c:formatCode>
                <c:ptCount val="29"/>
                <c:pt idx="0">
                  <c:v>35</c:v>
                </c:pt>
                <c:pt idx="1">
                  <c:v>48</c:v>
                </c:pt>
                <c:pt idx="2">
                  <c:v>48</c:v>
                </c:pt>
                <c:pt idx="3">
                  <c:v>54</c:v>
                </c:pt>
                <c:pt idx="4">
                  <c:v>34</c:v>
                </c:pt>
                <c:pt idx="5">
                  <c:v>33</c:v>
                </c:pt>
                <c:pt idx="6">
                  <c:v>44</c:v>
                </c:pt>
                <c:pt idx="7">
                  <c:v>28</c:v>
                </c:pt>
                <c:pt idx="8">
                  <c:v>6</c:v>
                </c:pt>
                <c:pt idx="9">
                  <c:v>51</c:v>
                </c:pt>
                <c:pt idx="10">
                  <c:v>24</c:v>
                </c:pt>
                <c:pt idx="11">
                  <c:v>40</c:v>
                </c:pt>
                <c:pt idx="12">
                  <c:v>29</c:v>
                </c:pt>
                <c:pt idx="13">
                  <c:v>41</c:v>
                </c:pt>
                <c:pt idx="14">
                  <c:v>21</c:v>
                </c:pt>
                <c:pt idx="15">
                  <c:v>28</c:v>
                </c:pt>
                <c:pt idx="16">
                  <c:v>64</c:v>
                </c:pt>
                <c:pt idx="17">
                  <c:v>27</c:v>
                </c:pt>
                <c:pt idx="18">
                  <c:v>23</c:v>
                </c:pt>
                <c:pt idx="19">
                  <c:v>13</c:v>
                </c:pt>
                <c:pt idx="20">
                  <c:v>34</c:v>
                </c:pt>
                <c:pt idx="21">
                  <c:v>32</c:v>
                </c:pt>
                <c:pt idx="22">
                  <c:v>22</c:v>
                </c:pt>
                <c:pt idx="23">
                  <c:v>30</c:v>
                </c:pt>
                <c:pt idx="24">
                  <c:v>40</c:v>
                </c:pt>
                <c:pt idx="25">
                  <c:v>29</c:v>
                </c:pt>
                <c:pt idx="26">
                  <c:v>29</c:v>
                </c:pt>
                <c:pt idx="27">
                  <c:v>27</c:v>
                </c:pt>
                <c:pt idx="28">
                  <c:v>40</c:v>
                </c:pt>
              </c:numCache>
            </c:numRef>
          </c:yVal>
          <c:smooth val="0"/>
        </c:ser>
        <c:ser>
          <c:idx val="1"/>
          <c:order val="1"/>
          <c:tx>
            <c:v>Predicted Infant and Child Mortality Rates (per 1000 live births) - Infant mortality rate (IMR)</c:v>
          </c:tx>
          <c:spPr>
            <a:ln w="28575">
              <a:noFill/>
            </a:ln>
          </c:spPr>
          <c:xVal>
            <c:numRef>
              <c:f>'FINAL FACTORS'!$F$2:$F$30</c:f>
              <c:numCache>
                <c:formatCode>General</c:formatCode>
                <c:ptCount val="29"/>
                <c:pt idx="0">
                  <c:v>2138</c:v>
                </c:pt>
                <c:pt idx="1">
                  <c:v>3210</c:v>
                </c:pt>
                <c:pt idx="2">
                  <c:v>1724</c:v>
                </c:pt>
                <c:pt idx="3">
                  <c:v>1480</c:v>
                </c:pt>
                <c:pt idx="4">
                  <c:v>2136</c:v>
                </c:pt>
                <c:pt idx="5">
                  <c:v>1503</c:v>
                </c:pt>
                <c:pt idx="6">
                  <c:v>1476</c:v>
                </c:pt>
                <c:pt idx="7">
                  <c:v>3893</c:v>
                </c:pt>
                <c:pt idx="8">
                  <c:v>6901</c:v>
                </c:pt>
                <c:pt idx="9">
                  <c:v>1387</c:v>
                </c:pt>
                <c:pt idx="10">
                  <c:v>3487</c:v>
                </c:pt>
                <c:pt idx="11">
                  <c:v>4225</c:v>
                </c:pt>
                <c:pt idx="12">
                  <c:v>1890</c:v>
                </c:pt>
                <c:pt idx="13">
                  <c:v>3052</c:v>
                </c:pt>
                <c:pt idx="14">
                  <c:v>2496</c:v>
                </c:pt>
                <c:pt idx="15">
                  <c:v>4020</c:v>
                </c:pt>
                <c:pt idx="16">
                  <c:v>1956</c:v>
                </c:pt>
                <c:pt idx="17">
                  <c:v>7782</c:v>
                </c:pt>
                <c:pt idx="18">
                  <c:v>6474</c:v>
                </c:pt>
                <c:pt idx="19">
                  <c:v>4836</c:v>
                </c:pt>
                <c:pt idx="20">
                  <c:v>3329</c:v>
                </c:pt>
                <c:pt idx="21">
                  <c:v>4192</c:v>
                </c:pt>
                <c:pt idx="22">
                  <c:v>10076</c:v>
                </c:pt>
                <c:pt idx="23">
                  <c:v>2892</c:v>
                </c:pt>
                <c:pt idx="24">
                  <c:v>4327</c:v>
                </c:pt>
                <c:pt idx="25">
                  <c:v>5835</c:v>
                </c:pt>
                <c:pt idx="26">
                  <c:v>2509</c:v>
                </c:pt>
                <c:pt idx="27">
                  <c:v>4412</c:v>
                </c:pt>
                <c:pt idx="28">
                  <c:v>2399</c:v>
                </c:pt>
              </c:numCache>
            </c:numRef>
          </c:xVal>
          <c:yVal>
            <c:numRef>
              <c:f>Sheet37!$B$27:$B$55</c:f>
              <c:numCache>
                <c:formatCode>General</c:formatCode>
                <c:ptCount val="29"/>
                <c:pt idx="0">
                  <c:v>30.028320617857663</c:v>
                </c:pt>
                <c:pt idx="1">
                  <c:v>47.010541956415757</c:v>
                </c:pt>
                <c:pt idx="2">
                  <c:v>48.852898454003366</c:v>
                </c:pt>
                <c:pt idx="3">
                  <c:v>52.269610831629691</c:v>
                </c:pt>
                <c:pt idx="4">
                  <c:v>27.861869414105609</c:v>
                </c:pt>
                <c:pt idx="5">
                  <c:v>32.925737472821041</c:v>
                </c:pt>
                <c:pt idx="6">
                  <c:v>45.975245417736943</c:v>
                </c:pt>
                <c:pt idx="7">
                  <c:v>25.069296334387129</c:v>
                </c:pt>
                <c:pt idx="8">
                  <c:v>15.137615124823043</c:v>
                </c:pt>
                <c:pt idx="9">
                  <c:v>48.70900056049031</c:v>
                </c:pt>
                <c:pt idx="10">
                  <c:v>23.450851760016601</c:v>
                </c:pt>
                <c:pt idx="11">
                  <c:v>43.070075978632119</c:v>
                </c:pt>
                <c:pt idx="12">
                  <c:v>31.545207053426459</c:v>
                </c:pt>
                <c:pt idx="13">
                  <c:v>41.472725651971658</c:v>
                </c:pt>
                <c:pt idx="14">
                  <c:v>31.384457809625872</c:v>
                </c:pt>
                <c:pt idx="15">
                  <c:v>22.759217461074194</c:v>
                </c:pt>
                <c:pt idx="16">
                  <c:v>45.648445666597496</c:v>
                </c:pt>
                <c:pt idx="17">
                  <c:v>20.292109983533283</c:v>
                </c:pt>
                <c:pt idx="18">
                  <c:v>26.213418071420495</c:v>
                </c:pt>
                <c:pt idx="19">
                  <c:v>17.660961665962766</c:v>
                </c:pt>
                <c:pt idx="20">
                  <c:v>28.207477216537519</c:v>
                </c:pt>
                <c:pt idx="21">
                  <c:v>37.049916572232888</c:v>
                </c:pt>
                <c:pt idx="22">
                  <c:v>13.909023315711748</c:v>
                </c:pt>
                <c:pt idx="23">
                  <c:v>39.491959523597949</c:v>
                </c:pt>
                <c:pt idx="24">
                  <c:v>35.681714792864852</c:v>
                </c:pt>
                <c:pt idx="25">
                  <c:v>35.113199206040207</c:v>
                </c:pt>
                <c:pt idx="26">
                  <c:v>32.196138103302737</c:v>
                </c:pt>
                <c:pt idx="27">
                  <c:v>30.618155868620107</c:v>
                </c:pt>
                <c:pt idx="28">
                  <c:v>44.394808114560604</c:v>
                </c:pt>
              </c:numCache>
            </c:numRef>
          </c:yVal>
          <c:smooth val="0"/>
        </c:ser>
        <c:dLbls>
          <c:showLegendKey val="0"/>
          <c:showVal val="0"/>
          <c:showCatName val="0"/>
          <c:showSerName val="0"/>
          <c:showPercent val="0"/>
          <c:showBubbleSize val="0"/>
        </c:dLbls>
        <c:axId val="454292992"/>
        <c:axId val="454294912"/>
      </c:scatterChart>
      <c:valAx>
        <c:axId val="454292992"/>
        <c:scaling>
          <c:orientation val="minMax"/>
        </c:scaling>
        <c:delete val="0"/>
        <c:axPos val="b"/>
        <c:title>
          <c:tx>
            <c:rich>
              <a:bodyPr/>
              <a:lstStyle/>
              <a:p>
                <a:pPr>
                  <a:defRPr/>
                </a:pPr>
                <a:r>
                  <a:rPr lang="en-US"/>
                  <a:t>Maternity Care (for last birth in the 5 years before the survey) - Average out of pocket expenditure per delivery in public health facility (Rs.)</a:t>
                </a:r>
              </a:p>
            </c:rich>
          </c:tx>
          <c:overlay val="0"/>
        </c:title>
        <c:numFmt formatCode="General" sourceLinked="1"/>
        <c:majorTickMark val="out"/>
        <c:minorTickMark val="none"/>
        <c:tickLblPos val="nextTo"/>
        <c:crossAx val="454294912"/>
        <c:crosses val="autoZero"/>
        <c:crossBetween val="midCat"/>
      </c:valAx>
      <c:valAx>
        <c:axId val="454294912"/>
        <c:scaling>
          <c:orientation val="minMax"/>
        </c:scaling>
        <c:delete val="0"/>
        <c:axPos val="l"/>
        <c:title>
          <c:tx>
            <c:rich>
              <a:bodyPr/>
              <a:lstStyle/>
              <a:p>
                <a:pPr>
                  <a:defRPr/>
                </a:pPr>
                <a:r>
                  <a:rPr lang="en-US"/>
                  <a:t>Infant and Child Mortality Rates (per 1000 live births) - Infant mortality rate (IMR)</a:t>
                </a:r>
              </a:p>
            </c:rich>
          </c:tx>
          <c:overlay val="0"/>
        </c:title>
        <c:numFmt formatCode="General" sourceLinked="1"/>
        <c:majorTickMark val="out"/>
        <c:minorTickMark val="none"/>
        <c:tickLblPos val="nextTo"/>
        <c:crossAx val="45429299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Women's Empowerment and Gender Based Violence (age 15-49 years) - Women having a mobile phone that they themselves use (%) Line Fit  Plot</a:t>
            </a:r>
          </a:p>
        </c:rich>
      </c:tx>
      <c:layout/>
      <c:overlay val="0"/>
    </c:title>
    <c:autoTitleDeleted val="0"/>
    <c:plotArea>
      <c:layout/>
      <c:scatterChart>
        <c:scatterStyle val="lineMarker"/>
        <c:varyColors val="0"/>
        <c:ser>
          <c:idx val="0"/>
          <c:order val="0"/>
          <c:tx>
            <c:v>Infant and Child Mortality Rates (per 1000 live births) - Infant mortality rate (IMR)</c:v>
          </c:tx>
          <c:spPr>
            <a:ln w="28575">
              <a:noFill/>
            </a:ln>
          </c:spPr>
          <c:xVal>
            <c:numRef>
              <c:f>'NFHS 4 DATA RELEVANT INDICATOR'!$AH$2:$AH$30</c:f>
              <c:numCache>
                <c:formatCode>General</c:formatCode>
                <c:ptCount val="29"/>
                <c:pt idx="0">
                  <c:v>36.200000000000003</c:v>
                </c:pt>
                <c:pt idx="1">
                  <c:v>46</c:v>
                </c:pt>
                <c:pt idx="2">
                  <c:v>40.9</c:v>
                </c:pt>
                <c:pt idx="3">
                  <c:v>31</c:v>
                </c:pt>
                <c:pt idx="4">
                  <c:v>47.9</c:v>
                </c:pt>
                <c:pt idx="5">
                  <c:v>50.5</c:v>
                </c:pt>
                <c:pt idx="6">
                  <c:v>35.200000000000003</c:v>
                </c:pt>
                <c:pt idx="7">
                  <c:v>47.1</c:v>
                </c:pt>
                <c:pt idx="8">
                  <c:v>81.2</c:v>
                </c:pt>
                <c:pt idx="9">
                  <c:v>28.7</c:v>
                </c:pt>
                <c:pt idx="10">
                  <c:v>45.6</c:v>
                </c:pt>
                <c:pt idx="11">
                  <c:v>39.200000000000003</c:v>
                </c:pt>
                <c:pt idx="12">
                  <c:v>57.2</c:v>
                </c:pt>
                <c:pt idx="13">
                  <c:v>41.4</c:v>
                </c:pt>
                <c:pt idx="14">
                  <c:v>62</c:v>
                </c:pt>
                <c:pt idx="15">
                  <c:v>47.8</c:v>
                </c:pt>
                <c:pt idx="16">
                  <c:v>37.1</c:v>
                </c:pt>
                <c:pt idx="17">
                  <c:v>41.9</c:v>
                </c:pt>
                <c:pt idx="18">
                  <c:v>59.8</c:v>
                </c:pt>
                <c:pt idx="19">
                  <c:v>80.900000000000006</c:v>
                </c:pt>
                <c:pt idx="20">
                  <c:v>73.900000000000006</c:v>
                </c:pt>
                <c:pt idx="21">
                  <c:v>54.2</c:v>
                </c:pt>
                <c:pt idx="22">
                  <c:v>63.1</c:v>
                </c:pt>
                <c:pt idx="23">
                  <c:v>64.3</c:v>
                </c:pt>
                <c:pt idx="24">
                  <c:v>77.3</c:v>
                </c:pt>
                <c:pt idx="25">
                  <c:v>70.5</c:v>
                </c:pt>
                <c:pt idx="26">
                  <c:v>79.8</c:v>
                </c:pt>
                <c:pt idx="27">
                  <c:v>43.9</c:v>
                </c:pt>
                <c:pt idx="28">
                  <c:v>55.4</c:v>
                </c:pt>
              </c:numCache>
            </c:numRef>
          </c:xVal>
          <c:yVal>
            <c:numRef>
              <c:f>'NFHS 4 DATA RELEVANT INDICATOR'!$I$2:$I$30</c:f>
              <c:numCache>
                <c:formatCode>General</c:formatCode>
                <c:ptCount val="29"/>
                <c:pt idx="0">
                  <c:v>35</c:v>
                </c:pt>
                <c:pt idx="1">
                  <c:v>48</c:v>
                </c:pt>
                <c:pt idx="2">
                  <c:v>48</c:v>
                </c:pt>
                <c:pt idx="3">
                  <c:v>54</c:v>
                </c:pt>
                <c:pt idx="4">
                  <c:v>34</c:v>
                </c:pt>
                <c:pt idx="5">
                  <c:v>33</c:v>
                </c:pt>
                <c:pt idx="6">
                  <c:v>44</c:v>
                </c:pt>
                <c:pt idx="7">
                  <c:v>28</c:v>
                </c:pt>
                <c:pt idx="8">
                  <c:v>6</c:v>
                </c:pt>
                <c:pt idx="9">
                  <c:v>51</c:v>
                </c:pt>
                <c:pt idx="10">
                  <c:v>24</c:v>
                </c:pt>
                <c:pt idx="11">
                  <c:v>40</c:v>
                </c:pt>
                <c:pt idx="12">
                  <c:v>29</c:v>
                </c:pt>
                <c:pt idx="13">
                  <c:v>41</c:v>
                </c:pt>
                <c:pt idx="14">
                  <c:v>21</c:v>
                </c:pt>
                <c:pt idx="15">
                  <c:v>28</c:v>
                </c:pt>
                <c:pt idx="16">
                  <c:v>64</c:v>
                </c:pt>
                <c:pt idx="17">
                  <c:v>27</c:v>
                </c:pt>
                <c:pt idx="18">
                  <c:v>23</c:v>
                </c:pt>
                <c:pt idx="19">
                  <c:v>13</c:v>
                </c:pt>
                <c:pt idx="20">
                  <c:v>34</c:v>
                </c:pt>
                <c:pt idx="21">
                  <c:v>32</c:v>
                </c:pt>
                <c:pt idx="22">
                  <c:v>22</c:v>
                </c:pt>
                <c:pt idx="23">
                  <c:v>30</c:v>
                </c:pt>
                <c:pt idx="24">
                  <c:v>40</c:v>
                </c:pt>
                <c:pt idx="25">
                  <c:v>29</c:v>
                </c:pt>
                <c:pt idx="26">
                  <c:v>29</c:v>
                </c:pt>
                <c:pt idx="27">
                  <c:v>27</c:v>
                </c:pt>
                <c:pt idx="28">
                  <c:v>40</c:v>
                </c:pt>
              </c:numCache>
            </c:numRef>
          </c:yVal>
          <c:smooth val="0"/>
        </c:ser>
        <c:ser>
          <c:idx val="1"/>
          <c:order val="1"/>
          <c:tx>
            <c:v>Predicted Infant and Child Mortality Rates (per 1000 live births) - Infant mortality rate (IMR)</c:v>
          </c:tx>
          <c:spPr>
            <a:ln w="28575">
              <a:noFill/>
            </a:ln>
          </c:spPr>
          <c:xVal>
            <c:numRef>
              <c:f>'NFHS 4 DATA RELEVANT INDICATOR'!$AH$2:$AH$30</c:f>
              <c:numCache>
                <c:formatCode>General</c:formatCode>
                <c:ptCount val="29"/>
                <c:pt idx="0">
                  <c:v>36.200000000000003</c:v>
                </c:pt>
                <c:pt idx="1">
                  <c:v>46</c:v>
                </c:pt>
                <c:pt idx="2">
                  <c:v>40.9</c:v>
                </c:pt>
                <c:pt idx="3">
                  <c:v>31</c:v>
                </c:pt>
                <c:pt idx="4">
                  <c:v>47.9</c:v>
                </c:pt>
                <c:pt idx="5">
                  <c:v>50.5</c:v>
                </c:pt>
                <c:pt idx="6">
                  <c:v>35.200000000000003</c:v>
                </c:pt>
                <c:pt idx="7">
                  <c:v>47.1</c:v>
                </c:pt>
                <c:pt idx="8">
                  <c:v>81.2</c:v>
                </c:pt>
                <c:pt idx="9">
                  <c:v>28.7</c:v>
                </c:pt>
                <c:pt idx="10">
                  <c:v>45.6</c:v>
                </c:pt>
                <c:pt idx="11">
                  <c:v>39.200000000000003</c:v>
                </c:pt>
                <c:pt idx="12">
                  <c:v>57.2</c:v>
                </c:pt>
                <c:pt idx="13">
                  <c:v>41.4</c:v>
                </c:pt>
                <c:pt idx="14">
                  <c:v>62</c:v>
                </c:pt>
                <c:pt idx="15">
                  <c:v>47.8</c:v>
                </c:pt>
                <c:pt idx="16">
                  <c:v>37.1</c:v>
                </c:pt>
                <c:pt idx="17">
                  <c:v>41.9</c:v>
                </c:pt>
                <c:pt idx="18">
                  <c:v>59.8</c:v>
                </c:pt>
                <c:pt idx="19">
                  <c:v>80.900000000000006</c:v>
                </c:pt>
                <c:pt idx="20">
                  <c:v>73.900000000000006</c:v>
                </c:pt>
                <c:pt idx="21">
                  <c:v>54.2</c:v>
                </c:pt>
                <c:pt idx="22">
                  <c:v>63.1</c:v>
                </c:pt>
                <c:pt idx="23">
                  <c:v>64.3</c:v>
                </c:pt>
                <c:pt idx="24">
                  <c:v>77.3</c:v>
                </c:pt>
                <c:pt idx="25">
                  <c:v>70.5</c:v>
                </c:pt>
                <c:pt idx="26">
                  <c:v>79.8</c:v>
                </c:pt>
                <c:pt idx="27">
                  <c:v>43.9</c:v>
                </c:pt>
                <c:pt idx="28">
                  <c:v>55.4</c:v>
                </c:pt>
              </c:numCache>
            </c:numRef>
          </c:xVal>
          <c:yVal>
            <c:numRef>
              <c:f>'Women with mobile vs IMR'!$B$25:$B$53</c:f>
              <c:numCache>
                <c:formatCode>General</c:formatCode>
                <c:ptCount val="29"/>
                <c:pt idx="0">
                  <c:v>42.24812288331524</c:v>
                </c:pt>
                <c:pt idx="1">
                  <c:v>37.2262613503936</c:v>
                </c:pt>
                <c:pt idx="2">
                  <c:v>39.839679086914046</c:v>
                </c:pt>
                <c:pt idx="3">
                  <c:v>44.912784104865509</c:v>
                </c:pt>
                <c:pt idx="4">
                  <c:v>36.252635134827159</c:v>
                </c:pt>
                <c:pt idx="5">
                  <c:v>34.920304524052028</c:v>
                </c:pt>
                <c:pt idx="6">
                  <c:v>42.760557733613368</c:v>
                </c:pt>
                <c:pt idx="7">
                  <c:v>36.662583015065657</c:v>
                </c:pt>
                <c:pt idx="8">
                  <c:v>19.18855461989952</c:v>
                </c:pt>
                <c:pt idx="9">
                  <c:v>46.091384260551195</c:v>
                </c:pt>
                <c:pt idx="10">
                  <c:v>37.431235290512845</c:v>
                </c:pt>
                <c:pt idx="11">
                  <c:v>40.710818332420857</c:v>
                </c:pt>
                <c:pt idx="12">
                  <c:v>31.486991027054572</c:v>
                </c:pt>
                <c:pt idx="13">
                  <c:v>39.583461661764986</c:v>
                </c:pt>
                <c:pt idx="14">
                  <c:v>29.027303745623563</c:v>
                </c:pt>
                <c:pt idx="15">
                  <c:v>36.303878619856974</c:v>
                </c:pt>
                <c:pt idx="16">
                  <c:v>41.786931518046927</c:v>
                </c:pt>
                <c:pt idx="17">
                  <c:v>39.327244236615918</c:v>
                </c:pt>
                <c:pt idx="18">
                  <c:v>30.154660416279444</c:v>
                </c:pt>
                <c:pt idx="19">
                  <c:v>19.342285074988958</c:v>
                </c:pt>
                <c:pt idx="20">
                  <c:v>22.929329027075845</c:v>
                </c:pt>
                <c:pt idx="21">
                  <c:v>33.024295577948948</c:v>
                </c:pt>
                <c:pt idx="22">
                  <c:v>28.46362541029562</c:v>
                </c:pt>
                <c:pt idx="23">
                  <c:v>27.84870358993787</c:v>
                </c:pt>
                <c:pt idx="24">
                  <c:v>21.187050536062216</c:v>
                </c:pt>
                <c:pt idx="25">
                  <c:v>24.67160751808948</c:v>
                </c:pt>
                <c:pt idx="26">
                  <c:v>19.9059634103169</c:v>
                </c:pt>
                <c:pt idx="27">
                  <c:v>38.302374536019663</c:v>
                </c:pt>
                <c:pt idx="28">
                  <c:v>32.409373757591197</c:v>
                </c:pt>
              </c:numCache>
            </c:numRef>
          </c:yVal>
          <c:smooth val="0"/>
        </c:ser>
        <c:dLbls>
          <c:showLegendKey val="0"/>
          <c:showVal val="0"/>
          <c:showCatName val="0"/>
          <c:showSerName val="0"/>
          <c:showPercent val="0"/>
          <c:showBubbleSize val="0"/>
        </c:dLbls>
        <c:axId val="453040384"/>
        <c:axId val="453046656"/>
      </c:scatterChart>
      <c:valAx>
        <c:axId val="453040384"/>
        <c:scaling>
          <c:orientation val="minMax"/>
        </c:scaling>
        <c:delete val="0"/>
        <c:axPos val="b"/>
        <c:title>
          <c:tx>
            <c:rich>
              <a:bodyPr/>
              <a:lstStyle/>
              <a:p>
                <a:pPr>
                  <a:defRPr/>
                </a:pPr>
                <a:r>
                  <a:rPr lang="en-US"/>
                  <a:t>Women's Empowerment and Gender Based Violence (age 15-49 years) - Women having a mobile phone that they themselves use (%)</a:t>
                </a:r>
              </a:p>
            </c:rich>
          </c:tx>
          <c:layout/>
          <c:overlay val="0"/>
        </c:title>
        <c:numFmt formatCode="General" sourceLinked="1"/>
        <c:majorTickMark val="out"/>
        <c:minorTickMark val="none"/>
        <c:tickLblPos val="nextTo"/>
        <c:crossAx val="453046656"/>
        <c:crosses val="autoZero"/>
        <c:crossBetween val="midCat"/>
      </c:valAx>
      <c:valAx>
        <c:axId val="453046656"/>
        <c:scaling>
          <c:orientation val="minMax"/>
        </c:scaling>
        <c:delete val="0"/>
        <c:axPos val="l"/>
        <c:title>
          <c:tx>
            <c:rich>
              <a:bodyPr/>
              <a:lstStyle/>
              <a:p>
                <a:pPr>
                  <a:defRPr/>
                </a:pPr>
                <a:r>
                  <a:rPr lang="en-US"/>
                  <a:t>Infant and Child Mortality Rates (per 1000 live births) - Infant mortality rate (IMR)</a:t>
                </a:r>
              </a:p>
            </c:rich>
          </c:tx>
          <c:layout/>
          <c:overlay val="0"/>
        </c:title>
        <c:numFmt formatCode="General" sourceLinked="1"/>
        <c:majorTickMark val="out"/>
        <c:minorTickMark val="none"/>
        <c:tickLblPos val="nextTo"/>
        <c:crossAx val="45304038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Delivery Care (for births in the 5 years before the survey) - Institutional births (%) Line Fit  Plot</a:t>
            </a:r>
          </a:p>
        </c:rich>
      </c:tx>
      <c:overlay val="0"/>
    </c:title>
    <c:autoTitleDeleted val="0"/>
    <c:plotArea>
      <c:layout/>
      <c:scatterChart>
        <c:scatterStyle val="lineMarker"/>
        <c:varyColors val="0"/>
        <c:ser>
          <c:idx val="0"/>
          <c:order val="0"/>
          <c:tx>
            <c:v>Infant and Child Mortality Rates (per 1000 live births) - Infant mortality rate (IMR)</c:v>
          </c:tx>
          <c:spPr>
            <a:ln w="28575">
              <a:noFill/>
            </a:ln>
          </c:spPr>
          <c:xVal>
            <c:numRef>
              <c:f>'FINAL FACTORS'!$D$2:$D$30</c:f>
              <c:numCache>
                <c:formatCode>General</c:formatCode>
                <c:ptCount val="29"/>
                <c:pt idx="0">
                  <c:v>91.6</c:v>
                </c:pt>
                <c:pt idx="1">
                  <c:v>70.599999999999994</c:v>
                </c:pt>
                <c:pt idx="2">
                  <c:v>63.8</c:v>
                </c:pt>
                <c:pt idx="3">
                  <c:v>70.2</c:v>
                </c:pt>
                <c:pt idx="4">
                  <c:v>88.7</c:v>
                </c:pt>
                <c:pt idx="5">
                  <c:v>80.5</c:v>
                </c:pt>
                <c:pt idx="6">
                  <c:v>61.9</c:v>
                </c:pt>
                <c:pt idx="7">
                  <c:v>94.3</c:v>
                </c:pt>
                <c:pt idx="8">
                  <c:v>99.9</c:v>
                </c:pt>
                <c:pt idx="9">
                  <c:v>80.8</c:v>
                </c:pt>
                <c:pt idx="10">
                  <c:v>90.3</c:v>
                </c:pt>
                <c:pt idx="11">
                  <c:v>85.4</c:v>
                </c:pt>
                <c:pt idx="12">
                  <c:v>90.5</c:v>
                </c:pt>
                <c:pt idx="13">
                  <c:v>84</c:v>
                </c:pt>
                <c:pt idx="14">
                  <c:v>99</c:v>
                </c:pt>
                <c:pt idx="15">
                  <c:v>91.5</c:v>
                </c:pt>
                <c:pt idx="16">
                  <c:v>67.8</c:v>
                </c:pt>
                <c:pt idx="17">
                  <c:v>75.2</c:v>
                </c:pt>
                <c:pt idx="18">
                  <c:v>52.3</c:v>
                </c:pt>
                <c:pt idx="19">
                  <c:v>96.9</c:v>
                </c:pt>
                <c:pt idx="20">
                  <c:v>76.400000000000006</c:v>
                </c:pt>
                <c:pt idx="21">
                  <c:v>85.7</c:v>
                </c:pt>
                <c:pt idx="22">
                  <c:v>69.099999999999994</c:v>
                </c:pt>
                <c:pt idx="23">
                  <c:v>51.4</c:v>
                </c:pt>
                <c:pt idx="24">
                  <c:v>80.099999999999994</c:v>
                </c:pt>
                <c:pt idx="25">
                  <c:v>32.799999999999997</c:v>
                </c:pt>
                <c:pt idx="26">
                  <c:v>94.7</c:v>
                </c:pt>
                <c:pt idx="27">
                  <c:v>79.900000000000006</c:v>
                </c:pt>
                <c:pt idx="28">
                  <c:v>68.599999999999994</c:v>
                </c:pt>
              </c:numCache>
            </c:numRef>
          </c:xVal>
          <c:yVal>
            <c:numRef>
              <c:f>'FINAL FACTORS'!$H$2:$H$30</c:f>
              <c:numCache>
                <c:formatCode>General</c:formatCode>
                <c:ptCount val="29"/>
                <c:pt idx="0">
                  <c:v>35</c:v>
                </c:pt>
                <c:pt idx="1">
                  <c:v>48</c:v>
                </c:pt>
                <c:pt idx="2">
                  <c:v>48</c:v>
                </c:pt>
                <c:pt idx="3">
                  <c:v>54</c:v>
                </c:pt>
                <c:pt idx="4">
                  <c:v>34</c:v>
                </c:pt>
                <c:pt idx="5">
                  <c:v>33</c:v>
                </c:pt>
                <c:pt idx="6">
                  <c:v>44</c:v>
                </c:pt>
                <c:pt idx="7">
                  <c:v>28</c:v>
                </c:pt>
                <c:pt idx="8">
                  <c:v>6</c:v>
                </c:pt>
                <c:pt idx="9">
                  <c:v>51</c:v>
                </c:pt>
                <c:pt idx="10">
                  <c:v>24</c:v>
                </c:pt>
                <c:pt idx="11">
                  <c:v>40</c:v>
                </c:pt>
                <c:pt idx="12">
                  <c:v>29</c:v>
                </c:pt>
                <c:pt idx="13">
                  <c:v>41</c:v>
                </c:pt>
                <c:pt idx="14">
                  <c:v>21</c:v>
                </c:pt>
                <c:pt idx="15">
                  <c:v>28</c:v>
                </c:pt>
                <c:pt idx="16">
                  <c:v>64</c:v>
                </c:pt>
                <c:pt idx="17">
                  <c:v>27</c:v>
                </c:pt>
                <c:pt idx="18">
                  <c:v>23</c:v>
                </c:pt>
                <c:pt idx="19">
                  <c:v>13</c:v>
                </c:pt>
                <c:pt idx="20">
                  <c:v>34</c:v>
                </c:pt>
                <c:pt idx="21">
                  <c:v>32</c:v>
                </c:pt>
                <c:pt idx="22">
                  <c:v>22</c:v>
                </c:pt>
                <c:pt idx="23">
                  <c:v>30</c:v>
                </c:pt>
                <c:pt idx="24">
                  <c:v>40</c:v>
                </c:pt>
                <c:pt idx="25">
                  <c:v>29</c:v>
                </c:pt>
                <c:pt idx="26">
                  <c:v>29</c:v>
                </c:pt>
                <c:pt idx="27">
                  <c:v>27</c:v>
                </c:pt>
                <c:pt idx="28">
                  <c:v>40</c:v>
                </c:pt>
              </c:numCache>
            </c:numRef>
          </c:yVal>
          <c:smooth val="0"/>
        </c:ser>
        <c:ser>
          <c:idx val="1"/>
          <c:order val="1"/>
          <c:tx>
            <c:v>Predicted Infant and Child Mortality Rates (per 1000 live births) - Infant mortality rate (IMR)</c:v>
          </c:tx>
          <c:spPr>
            <a:ln w="28575">
              <a:noFill/>
            </a:ln>
          </c:spPr>
          <c:xVal>
            <c:numRef>
              <c:f>'FINAL FACTORS'!$D$2:$D$30</c:f>
              <c:numCache>
                <c:formatCode>General</c:formatCode>
                <c:ptCount val="29"/>
                <c:pt idx="0">
                  <c:v>91.6</c:v>
                </c:pt>
                <c:pt idx="1">
                  <c:v>70.599999999999994</c:v>
                </c:pt>
                <c:pt idx="2">
                  <c:v>63.8</c:v>
                </c:pt>
                <c:pt idx="3">
                  <c:v>70.2</c:v>
                </c:pt>
                <c:pt idx="4">
                  <c:v>88.7</c:v>
                </c:pt>
                <c:pt idx="5">
                  <c:v>80.5</c:v>
                </c:pt>
                <c:pt idx="6">
                  <c:v>61.9</c:v>
                </c:pt>
                <c:pt idx="7">
                  <c:v>94.3</c:v>
                </c:pt>
                <c:pt idx="8">
                  <c:v>99.9</c:v>
                </c:pt>
                <c:pt idx="9">
                  <c:v>80.8</c:v>
                </c:pt>
                <c:pt idx="10">
                  <c:v>90.3</c:v>
                </c:pt>
                <c:pt idx="11">
                  <c:v>85.4</c:v>
                </c:pt>
                <c:pt idx="12">
                  <c:v>90.5</c:v>
                </c:pt>
                <c:pt idx="13">
                  <c:v>84</c:v>
                </c:pt>
                <c:pt idx="14">
                  <c:v>99</c:v>
                </c:pt>
                <c:pt idx="15">
                  <c:v>91.5</c:v>
                </c:pt>
                <c:pt idx="16">
                  <c:v>67.8</c:v>
                </c:pt>
                <c:pt idx="17">
                  <c:v>75.2</c:v>
                </c:pt>
                <c:pt idx="18">
                  <c:v>52.3</c:v>
                </c:pt>
                <c:pt idx="19">
                  <c:v>96.9</c:v>
                </c:pt>
                <c:pt idx="20">
                  <c:v>76.400000000000006</c:v>
                </c:pt>
                <c:pt idx="21">
                  <c:v>85.7</c:v>
                </c:pt>
                <c:pt idx="22">
                  <c:v>69.099999999999994</c:v>
                </c:pt>
                <c:pt idx="23">
                  <c:v>51.4</c:v>
                </c:pt>
                <c:pt idx="24">
                  <c:v>80.099999999999994</c:v>
                </c:pt>
                <c:pt idx="25">
                  <c:v>32.799999999999997</c:v>
                </c:pt>
                <c:pt idx="26">
                  <c:v>94.7</c:v>
                </c:pt>
                <c:pt idx="27">
                  <c:v>79.900000000000006</c:v>
                </c:pt>
                <c:pt idx="28">
                  <c:v>68.599999999999994</c:v>
                </c:pt>
              </c:numCache>
            </c:numRef>
          </c:xVal>
          <c:yVal>
            <c:numRef>
              <c:f>Sheet37!$B$27:$B$55</c:f>
              <c:numCache>
                <c:formatCode>General</c:formatCode>
                <c:ptCount val="29"/>
                <c:pt idx="0">
                  <c:v>30.028320617857663</c:v>
                </c:pt>
                <c:pt idx="1">
                  <c:v>47.010541956415757</c:v>
                </c:pt>
                <c:pt idx="2">
                  <c:v>48.852898454003366</c:v>
                </c:pt>
                <c:pt idx="3">
                  <c:v>52.269610831629691</c:v>
                </c:pt>
                <c:pt idx="4">
                  <c:v>27.861869414105609</c:v>
                </c:pt>
                <c:pt idx="5">
                  <c:v>32.925737472821041</c:v>
                </c:pt>
                <c:pt idx="6">
                  <c:v>45.975245417736943</c:v>
                </c:pt>
                <c:pt idx="7">
                  <c:v>25.069296334387129</c:v>
                </c:pt>
                <c:pt idx="8">
                  <c:v>15.137615124823043</c:v>
                </c:pt>
                <c:pt idx="9">
                  <c:v>48.70900056049031</c:v>
                </c:pt>
                <c:pt idx="10">
                  <c:v>23.450851760016601</c:v>
                </c:pt>
                <c:pt idx="11">
                  <c:v>43.070075978632119</c:v>
                </c:pt>
                <c:pt idx="12">
                  <c:v>31.545207053426459</c:v>
                </c:pt>
                <c:pt idx="13">
                  <c:v>41.472725651971658</c:v>
                </c:pt>
                <c:pt idx="14">
                  <c:v>31.384457809625872</c:v>
                </c:pt>
                <c:pt idx="15">
                  <c:v>22.759217461074194</c:v>
                </c:pt>
                <c:pt idx="16">
                  <c:v>45.648445666597496</c:v>
                </c:pt>
                <c:pt idx="17">
                  <c:v>20.292109983533283</c:v>
                </c:pt>
                <c:pt idx="18">
                  <c:v>26.213418071420495</c:v>
                </c:pt>
                <c:pt idx="19">
                  <c:v>17.660961665962766</c:v>
                </c:pt>
                <c:pt idx="20">
                  <c:v>28.207477216537519</c:v>
                </c:pt>
                <c:pt idx="21">
                  <c:v>37.049916572232888</c:v>
                </c:pt>
                <c:pt idx="22">
                  <c:v>13.909023315711748</c:v>
                </c:pt>
                <c:pt idx="23">
                  <c:v>39.491959523597949</c:v>
                </c:pt>
                <c:pt idx="24">
                  <c:v>35.681714792864852</c:v>
                </c:pt>
                <c:pt idx="25">
                  <c:v>35.113199206040207</c:v>
                </c:pt>
                <c:pt idx="26">
                  <c:v>32.196138103302737</c:v>
                </c:pt>
                <c:pt idx="27">
                  <c:v>30.618155868620107</c:v>
                </c:pt>
                <c:pt idx="28">
                  <c:v>44.394808114560604</c:v>
                </c:pt>
              </c:numCache>
            </c:numRef>
          </c:yVal>
          <c:smooth val="0"/>
        </c:ser>
        <c:dLbls>
          <c:showLegendKey val="0"/>
          <c:showVal val="0"/>
          <c:showCatName val="0"/>
          <c:showSerName val="0"/>
          <c:showPercent val="0"/>
          <c:showBubbleSize val="0"/>
        </c:dLbls>
        <c:axId val="454828800"/>
        <c:axId val="454830720"/>
      </c:scatterChart>
      <c:valAx>
        <c:axId val="454828800"/>
        <c:scaling>
          <c:orientation val="minMax"/>
        </c:scaling>
        <c:delete val="0"/>
        <c:axPos val="b"/>
        <c:title>
          <c:tx>
            <c:rich>
              <a:bodyPr/>
              <a:lstStyle/>
              <a:p>
                <a:pPr>
                  <a:defRPr/>
                </a:pPr>
                <a:r>
                  <a:rPr lang="en-US"/>
                  <a:t>Delivery Care (for births in the 5 years before the survey) - Institutional births (%)</a:t>
                </a:r>
              </a:p>
            </c:rich>
          </c:tx>
          <c:overlay val="0"/>
        </c:title>
        <c:numFmt formatCode="General" sourceLinked="1"/>
        <c:majorTickMark val="out"/>
        <c:minorTickMark val="none"/>
        <c:tickLblPos val="nextTo"/>
        <c:crossAx val="454830720"/>
        <c:crosses val="autoZero"/>
        <c:crossBetween val="midCat"/>
      </c:valAx>
      <c:valAx>
        <c:axId val="454830720"/>
        <c:scaling>
          <c:orientation val="minMax"/>
        </c:scaling>
        <c:delete val="0"/>
        <c:axPos val="l"/>
        <c:title>
          <c:tx>
            <c:rich>
              <a:bodyPr/>
              <a:lstStyle/>
              <a:p>
                <a:pPr>
                  <a:defRPr/>
                </a:pPr>
                <a:r>
                  <a:rPr lang="en-US"/>
                  <a:t>Infant and Child Mortality Rates (per 1000 live births) - Infant mortality rate (IMR)</a:t>
                </a:r>
              </a:p>
            </c:rich>
          </c:tx>
          <c:overlay val="0"/>
        </c:title>
        <c:numFmt formatCode="General" sourceLinked="1"/>
        <c:majorTickMark val="out"/>
        <c:minorTickMark val="none"/>
        <c:tickLblPos val="nextTo"/>
        <c:crossAx val="45482880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28575">
              <a:noFill/>
            </a:ln>
          </c:spPr>
          <c:xVal>
            <c:numRef>
              <c:f>Sheet37!$F$27:$F$55</c:f>
              <c:numCache>
                <c:formatCode>General</c:formatCode>
                <c:ptCount val="29"/>
                <c:pt idx="0">
                  <c:v>1.7241379310344827</c:v>
                </c:pt>
                <c:pt idx="1">
                  <c:v>5.1724137931034484</c:v>
                </c:pt>
                <c:pt idx="2">
                  <c:v>8.6206896551724128</c:v>
                </c:pt>
                <c:pt idx="3">
                  <c:v>12.068965517241379</c:v>
                </c:pt>
                <c:pt idx="4">
                  <c:v>15.517241379310343</c:v>
                </c:pt>
                <c:pt idx="5">
                  <c:v>18.96551724137931</c:v>
                </c:pt>
                <c:pt idx="6">
                  <c:v>22.413793103448278</c:v>
                </c:pt>
                <c:pt idx="7">
                  <c:v>25.862068965517242</c:v>
                </c:pt>
                <c:pt idx="8">
                  <c:v>29.310344827586206</c:v>
                </c:pt>
                <c:pt idx="9">
                  <c:v>32.758620689655167</c:v>
                </c:pt>
                <c:pt idx="10">
                  <c:v>36.206896551724135</c:v>
                </c:pt>
                <c:pt idx="11">
                  <c:v>39.655172413793103</c:v>
                </c:pt>
                <c:pt idx="12">
                  <c:v>43.103448275862071</c:v>
                </c:pt>
                <c:pt idx="13">
                  <c:v>46.551724137931032</c:v>
                </c:pt>
                <c:pt idx="14">
                  <c:v>50</c:v>
                </c:pt>
                <c:pt idx="15">
                  <c:v>53.448275862068961</c:v>
                </c:pt>
                <c:pt idx="16">
                  <c:v>56.896551724137929</c:v>
                </c:pt>
                <c:pt idx="17">
                  <c:v>60.344827586206897</c:v>
                </c:pt>
                <c:pt idx="18">
                  <c:v>63.793103448275858</c:v>
                </c:pt>
                <c:pt idx="19">
                  <c:v>67.241379310344811</c:v>
                </c:pt>
                <c:pt idx="20">
                  <c:v>70.689655172413779</c:v>
                </c:pt>
                <c:pt idx="21">
                  <c:v>74.137931034482747</c:v>
                </c:pt>
                <c:pt idx="22">
                  <c:v>77.586206896551715</c:v>
                </c:pt>
                <c:pt idx="23">
                  <c:v>81.034482758620683</c:v>
                </c:pt>
                <c:pt idx="24">
                  <c:v>84.482758620689651</c:v>
                </c:pt>
                <c:pt idx="25">
                  <c:v>87.931034482758605</c:v>
                </c:pt>
                <c:pt idx="26">
                  <c:v>91.379310344827573</c:v>
                </c:pt>
                <c:pt idx="27">
                  <c:v>94.827586206896541</c:v>
                </c:pt>
                <c:pt idx="28">
                  <c:v>98.275862068965509</c:v>
                </c:pt>
              </c:numCache>
            </c:numRef>
          </c:xVal>
          <c:yVal>
            <c:numRef>
              <c:f>Sheet37!$G$27:$G$55</c:f>
              <c:numCache>
                <c:formatCode>General</c:formatCode>
                <c:ptCount val="29"/>
                <c:pt idx="0">
                  <c:v>6</c:v>
                </c:pt>
                <c:pt idx="1">
                  <c:v>13</c:v>
                </c:pt>
                <c:pt idx="2">
                  <c:v>21</c:v>
                </c:pt>
                <c:pt idx="3">
                  <c:v>22</c:v>
                </c:pt>
                <c:pt idx="4">
                  <c:v>23</c:v>
                </c:pt>
                <c:pt idx="5">
                  <c:v>24</c:v>
                </c:pt>
                <c:pt idx="6">
                  <c:v>27</c:v>
                </c:pt>
                <c:pt idx="7">
                  <c:v>27</c:v>
                </c:pt>
                <c:pt idx="8">
                  <c:v>28</c:v>
                </c:pt>
                <c:pt idx="9">
                  <c:v>28</c:v>
                </c:pt>
                <c:pt idx="10">
                  <c:v>29</c:v>
                </c:pt>
                <c:pt idx="11">
                  <c:v>29</c:v>
                </c:pt>
                <c:pt idx="12">
                  <c:v>29</c:v>
                </c:pt>
                <c:pt idx="13">
                  <c:v>30</c:v>
                </c:pt>
                <c:pt idx="14">
                  <c:v>32</c:v>
                </c:pt>
                <c:pt idx="15">
                  <c:v>33</c:v>
                </c:pt>
                <c:pt idx="16">
                  <c:v>34</c:v>
                </c:pt>
                <c:pt idx="17">
                  <c:v>34</c:v>
                </c:pt>
                <c:pt idx="18">
                  <c:v>35</c:v>
                </c:pt>
                <c:pt idx="19">
                  <c:v>40</c:v>
                </c:pt>
                <c:pt idx="20">
                  <c:v>40</c:v>
                </c:pt>
                <c:pt idx="21">
                  <c:v>40</c:v>
                </c:pt>
                <c:pt idx="22">
                  <c:v>41</c:v>
                </c:pt>
                <c:pt idx="23">
                  <c:v>44</c:v>
                </c:pt>
                <c:pt idx="24">
                  <c:v>48</c:v>
                </c:pt>
                <c:pt idx="25">
                  <c:v>48</c:v>
                </c:pt>
                <c:pt idx="26">
                  <c:v>51</c:v>
                </c:pt>
                <c:pt idx="27">
                  <c:v>54</c:v>
                </c:pt>
                <c:pt idx="28">
                  <c:v>64</c:v>
                </c:pt>
              </c:numCache>
            </c:numRef>
          </c:yVal>
          <c:smooth val="0"/>
        </c:ser>
        <c:dLbls>
          <c:showLegendKey val="0"/>
          <c:showVal val="0"/>
          <c:showCatName val="0"/>
          <c:showSerName val="0"/>
          <c:showPercent val="0"/>
          <c:showBubbleSize val="0"/>
        </c:dLbls>
        <c:axId val="454851584"/>
        <c:axId val="454878336"/>
      </c:scatterChart>
      <c:valAx>
        <c:axId val="454851584"/>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454878336"/>
        <c:crosses val="autoZero"/>
        <c:crossBetween val="midCat"/>
      </c:valAx>
      <c:valAx>
        <c:axId val="454878336"/>
        <c:scaling>
          <c:orientation val="minMax"/>
        </c:scaling>
        <c:delete val="0"/>
        <c:axPos val="l"/>
        <c:title>
          <c:tx>
            <c:rich>
              <a:bodyPr/>
              <a:lstStyle/>
              <a:p>
                <a:pPr>
                  <a:defRPr/>
                </a:pPr>
                <a:r>
                  <a:rPr lang="en-US"/>
                  <a:t>Infant and Child Mortality Rates (per 1000 live births) - Infant mortality rate (IMR)</a:t>
                </a:r>
              </a:p>
            </c:rich>
          </c:tx>
          <c:overlay val="0"/>
        </c:title>
        <c:numFmt formatCode="General" sourceLinked="1"/>
        <c:majorTickMark val="out"/>
        <c:minorTickMark val="none"/>
        <c:tickLblPos val="nextTo"/>
        <c:crossAx val="454851584"/>
        <c:crosses val="autoZero"/>
        <c:crossBetween val="midCat"/>
      </c:valAx>
    </c:plotArea>
    <c:plotVisOnly val="1"/>
    <c:dispBlanksAs val="gap"/>
    <c:showDLblsOverMax val="0"/>
  </c:chart>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Women's Empowerment and Gender Based Violence (age 15-49 years) - Women having a mobile phone that they themselves use (%)  Residual Plot</a:t>
            </a:r>
          </a:p>
        </c:rich>
      </c:tx>
      <c:layout/>
      <c:overlay val="0"/>
    </c:title>
    <c:autoTitleDeleted val="0"/>
    <c:plotArea>
      <c:layout/>
      <c:scatterChart>
        <c:scatterStyle val="lineMarker"/>
        <c:varyColors val="0"/>
        <c:ser>
          <c:idx val="0"/>
          <c:order val="0"/>
          <c:spPr>
            <a:ln w="28575">
              <a:noFill/>
            </a:ln>
          </c:spPr>
          <c:xVal>
            <c:numRef>
              <c:f>'FINAL FACTORS'!$E$2:$E$30</c:f>
              <c:numCache>
                <c:formatCode>General</c:formatCode>
                <c:ptCount val="29"/>
                <c:pt idx="0">
                  <c:v>36.200000000000003</c:v>
                </c:pt>
                <c:pt idx="1">
                  <c:v>46</c:v>
                </c:pt>
                <c:pt idx="2">
                  <c:v>40.9</c:v>
                </c:pt>
                <c:pt idx="3">
                  <c:v>31</c:v>
                </c:pt>
                <c:pt idx="4">
                  <c:v>47.9</c:v>
                </c:pt>
                <c:pt idx="5">
                  <c:v>50.5</c:v>
                </c:pt>
                <c:pt idx="6">
                  <c:v>35.200000000000003</c:v>
                </c:pt>
                <c:pt idx="7">
                  <c:v>47.1</c:v>
                </c:pt>
                <c:pt idx="8">
                  <c:v>81.2</c:v>
                </c:pt>
                <c:pt idx="9">
                  <c:v>28.7</c:v>
                </c:pt>
                <c:pt idx="10">
                  <c:v>45.6</c:v>
                </c:pt>
                <c:pt idx="11">
                  <c:v>39.200000000000003</c:v>
                </c:pt>
                <c:pt idx="12">
                  <c:v>57.2</c:v>
                </c:pt>
                <c:pt idx="13">
                  <c:v>41.4</c:v>
                </c:pt>
                <c:pt idx="14">
                  <c:v>62</c:v>
                </c:pt>
                <c:pt idx="15">
                  <c:v>47.8</c:v>
                </c:pt>
                <c:pt idx="16">
                  <c:v>37.1</c:v>
                </c:pt>
                <c:pt idx="17">
                  <c:v>41.9</c:v>
                </c:pt>
                <c:pt idx="18">
                  <c:v>59.8</c:v>
                </c:pt>
                <c:pt idx="19">
                  <c:v>80.900000000000006</c:v>
                </c:pt>
                <c:pt idx="20">
                  <c:v>73.900000000000006</c:v>
                </c:pt>
                <c:pt idx="21">
                  <c:v>54.2</c:v>
                </c:pt>
                <c:pt idx="22">
                  <c:v>63.1</c:v>
                </c:pt>
                <c:pt idx="23">
                  <c:v>64.3</c:v>
                </c:pt>
                <c:pt idx="24">
                  <c:v>77.3</c:v>
                </c:pt>
                <c:pt idx="25">
                  <c:v>70.5</c:v>
                </c:pt>
                <c:pt idx="26">
                  <c:v>79.8</c:v>
                </c:pt>
                <c:pt idx="27">
                  <c:v>43.9</c:v>
                </c:pt>
                <c:pt idx="28">
                  <c:v>55.4</c:v>
                </c:pt>
              </c:numCache>
            </c:numRef>
          </c:xVal>
          <c:yVal>
            <c:numRef>
              <c:f>Results!$C$28:$C$56</c:f>
              <c:numCache>
                <c:formatCode>General</c:formatCode>
                <c:ptCount val="29"/>
                <c:pt idx="0">
                  <c:v>1.0674068068054439</c:v>
                </c:pt>
                <c:pt idx="1">
                  <c:v>1.7121358835550637</c:v>
                </c:pt>
                <c:pt idx="2">
                  <c:v>-1.1474057675982721</c:v>
                </c:pt>
                <c:pt idx="3">
                  <c:v>0.15666488802673939</c:v>
                </c:pt>
                <c:pt idx="4">
                  <c:v>4.2379951737636574</c:v>
                </c:pt>
                <c:pt idx="5">
                  <c:v>-0.60972482242766546</c:v>
                </c:pt>
                <c:pt idx="6">
                  <c:v>-4.0980977073253513</c:v>
                </c:pt>
                <c:pt idx="7">
                  <c:v>0.57719937838040991</c:v>
                </c:pt>
                <c:pt idx="8">
                  <c:v>-5.7698814753746817</c:v>
                </c:pt>
                <c:pt idx="9">
                  <c:v>-9.9308422317420764E-2</c:v>
                </c:pt>
                <c:pt idx="10">
                  <c:v>-2.5718040118395891</c:v>
                </c:pt>
                <c:pt idx="11">
                  <c:v>-4.0247793787877271</c:v>
                </c:pt>
                <c:pt idx="12">
                  <c:v>-1.715397489251874</c:v>
                </c:pt>
                <c:pt idx="13">
                  <c:v>-1.3398477600076788</c:v>
                </c:pt>
                <c:pt idx="14">
                  <c:v>-8.260809085950914</c:v>
                </c:pt>
                <c:pt idx="15">
                  <c:v>2.5179282266564549</c:v>
                </c:pt>
                <c:pt idx="16">
                  <c:v>16.782057157896148</c:v>
                </c:pt>
                <c:pt idx="17">
                  <c:v>1.8547505776383133</c:v>
                </c:pt>
                <c:pt idx="18">
                  <c:v>-3.9162901019820033</c:v>
                </c:pt>
                <c:pt idx="19">
                  <c:v>-1.0512264659977379</c:v>
                </c:pt>
                <c:pt idx="20">
                  <c:v>9.1605662424773229</c:v>
                </c:pt>
                <c:pt idx="21">
                  <c:v>-3.9122029421159752</c:v>
                </c:pt>
                <c:pt idx="22">
                  <c:v>6.4579310555379248</c:v>
                </c:pt>
                <c:pt idx="23">
                  <c:v>-6.8950020314137674</c:v>
                </c:pt>
                <c:pt idx="24">
                  <c:v>9.9659041840925653</c:v>
                </c:pt>
                <c:pt idx="25">
                  <c:v>-3.5166112330636352</c:v>
                </c:pt>
                <c:pt idx="26">
                  <c:v>2.7493001445998857</c:v>
                </c:pt>
                <c:pt idx="27">
                  <c:v>-6.0696894557163574</c:v>
                </c:pt>
                <c:pt idx="28">
                  <c:v>-2.2417615682592213</c:v>
                </c:pt>
              </c:numCache>
            </c:numRef>
          </c:yVal>
          <c:smooth val="0"/>
        </c:ser>
        <c:dLbls>
          <c:showLegendKey val="0"/>
          <c:showVal val="0"/>
          <c:showCatName val="0"/>
          <c:showSerName val="0"/>
          <c:showPercent val="0"/>
          <c:showBubbleSize val="0"/>
        </c:dLbls>
        <c:axId val="457033216"/>
        <c:axId val="457035136"/>
      </c:scatterChart>
      <c:valAx>
        <c:axId val="457033216"/>
        <c:scaling>
          <c:orientation val="minMax"/>
        </c:scaling>
        <c:delete val="0"/>
        <c:axPos val="b"/>
        <c:title>
          <c:tx>
            <c:rich>
              <a:bodyPr/>
              <a:lstStyle/>
              <a:p>
                <a:pPr>
                  <a:defRPr/>
                </a:pPr>
                <a:r>
                  <a:rPr lang="en-US"/>
                  <a:t>Women's Empowerment and Gender Based Violence (age 15-49 years) - Women having a mobile phone that they themselves use (%)</a:t>
                </a:r>
              </a:p>
            </c:rich>
          </c:tx>
          <c:layout/>
          <c:overlay val="0"/>
        </c:title>
        <c:numFmt formatCode="General" sourceLinked="1"/>
        <c:majorTickMark val="out"/>
        <c:minorTickMark val="none"/>
        <c:tickLblPos val="nextTo"/>
        <c:crossAx val="457035136"/>
        <c:crosses val="autoZero"/>
        <c:crossBetween val="midCat"/>
      </c:valAx>
      <c:valAx>
        <c:axId val="457035136"/>
        <c:scaling>
          <c:orientation val="minMax"/>
        </c:scaling>
        <c:delete val="0"/>
        <c:axPos val="l"/>
        <c:title>
          <c:tx>
            <c:rich>
              <a:bodyPr/>
              <a:lstStyle/>
              <a:p>
                <a:pPr>
                  <a:defRPr/>
                </a:pPr>
                <a:r>
                  <a:rPr lang="en-US"/>
                  <a:t>Residuals</a:t>
                </a:r>
              </a:p>
            </c:rich>
          </c:tx>
          <c:layout/>
          <c:overlay val="0"/>
        </c:title>
        <c:numFmt formatCode="General" sourceLinked="1"/>
        <c:majorTickMark val="out"/>
        <c:minorTickMark val="none"/>
        <c:tickLblPos val="nextTo"/>
        <c:crossAx val="457033216"/>
        <c:crosses val="autoZero"/>
        <c:crossBetween val="midCat"/>
      </c:valAx>
    </c:plotArea>
    <c:plotVisOnly val="1"/>
    <c:dispBlanksAs val="gap"/>
    <c:showDLblsOverMax val="0"/>
  </c:chart>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Maternity Care (for last birth in the 5 years before the survey) - Average out of pocket expenditure per delivery in public health facility (Rs.)  Residual Plot</a:t>
            </a:r>
          </a:p>
        </c:rich>
      </c:tx>
      <c:layout/>
      <c:overlay val="0"/>
    </c:title>
    <c:autoTitleDeleted val="0"/>
    <c:plotArea>
      <c:layout/>
      <c:scatterChart>
        <c:scatterStyle val="lineMarker"/>
        <c:varyColors val="0"/>
        <c:ser>
          <c:idx val="0"/>
          <c:order val="0"/>
          <c:spPr>
            <a:ln w="28575">
              <a:noFill/>
            </a:ln>
          </c:spPr>
          <c:xVal>
            <c:numRef>
              <c:f>'FINAL FACTORS'!$F$2:$F$30</c:f>
              <c:numCache>
                <c:formatCode>General</c:formatCode>
                <c:ptCount val="29"/>
                <c:pt idx="0">
                  <c:v>2138</c:v>
                </c:pt>
                <c:pt idx="1">
                  <c:v>3210</c:v>
                </c:pt>
                <c:pt idx="2">
                  <c:v>1724</c:v>
                </c:pt>
                <c:pt idx="3">
                  <c:v>1480</c:v>
                </c:pt>
                <c:pt idx="4">
                  <c:v>2136</c:v>
                </c:pt>
                <c:pt idx="5">
                  <c:v>1503</c:v>
                </c:pt>
                <c:pt idx="6">
                  <c:v>1476</c:v>
                </c:pt>
                <c:pt idx="7">
                  <c:v>3893</c:v>
                </c:pt>
                <c:pt idx="8">
                  <c:v>6901</c:v>
                </c:pt>
                <c:pt idx="9">
                  <c:v>1387</c:v>
                </c:pt>
                <c:pt idx="10">
                  <c:v>3487</c:v>
                </c:pt>
                <c:pt idx="11">
                  <c:v>4225</c:v>
                </c:pt>
                <c:pt idx="12">
                  <c:v>1890</c:v>
                </c:pt>
                <c:pt idx="13">
                  <c:v>3052</c:v>
                </c:pt>
                <c:pt idx="14">
                  <c:v>2496</c:v>
                </c:pt>
                <c:pt idx="15">
                  <c:v>4020</c:v>
                </c:pt>
                <c:pt idx="16">
                  <c:v>1956</c:v>
                </c:pt>
                <c:pt idx="17">
                  <c:v>7782</c:v>
                </c:pt>
                <c:pt idx="18">
                  <c:v>6474</c:v>
                </c:pt>
                <c:pt idx="19">
                  <c:v>4836</c:v>
                </c:pt>
                <c:pt idx="20">
                  <c:v>3329</c:v>
                </c:pt>
                <c:pt idx="21">
                  <c:v>4192</c:v>
                </c:pt>
                <c:pt idx="22">
                  <c:v>10076</c:v>
                </c:pt>
                <c:pt idx="23">
                  <c:v>2892</c:v>
                </c:pt>
                <c:pt idx="24">
                  <c:v>4327</c:v>
                </c:pt>
                <c:pt idx="25">
                  <c:v>5835</c:v>
                </c:pt>
                <c:pt idx="26">
                  <c:v>2509</c:v>
                </c:pt>
                <c:pt idx="27">
                  <c:v>4412</c:v>
                </c:pt>
                <c:pt idx="28">
                  <c:v>2399</c:v>
                </c:pt>
              </c:numCache>
            </c:numRef>
          </c:xVal>
          <c:yVal>
            <c:numRef>
              <c:f>Results!$C$28:$C$56</c:f>
              <c:numCache>
                <c:formatCode>General</c:formatCode>
                <c:ptCount val="29"/>
                <c:pt idx="0">
                  <c:v>1.0674068068054439</c:v>
                </c:pt>
                <c:pt idx="1">
                  <c:v>1.7121358835550637</c:v>
                </c:pt>
                <c:pt idx="2">
                  <c:v>-1.1474057675982721</c:v>
                </c:pt>
                <c:pt idx="3">
                  <c:v>0.15666488802673939</c:v>
                </c:pt>
                <c:pt idx="4">
                  <c:v>4.2379951737636574</c:v>
                </c:pt>
                <c:pt idx="5">
                  <c:v>-0.60972482242766546</c:v>
                </c:pt>
                <c:pt idx="6">
                  <c:v>-4.0980977073253513</c:v>
                </c:pt>
                <c:pt idx="7">
                  <c:v>0.57719937838040991</c:v>
                </c:pt>
                <c:pt idx="8">
                  <c:v>-5.7698814753746817</c:v>
                </c:pt>
                <c:pt idx="9">
                  <c:v>-9.9308422317420764E-2</c:v>
                </c:pt>
                <c:pt idx="10">
                  <c:v>-2.5718040118395891</c:v>
                </c:pt>
                <c:pt idx="11">
                  <c:v>-4.0247793787877271</c:v>
                </c:pt>
                <c:pt idx="12">
                  <c:v>-1.715397489251874</c:v>
                </c:pt>
                <c:pt idx="13">
                  <c:v>-1.3398477600076788</c:v>
                </c:pt>
                <c:pt idx="14">
                  <c:v>-8.260809085950914</c:v>
                </c:pt>
                <c:pt idx="15">
                  <c:v>2.5179282266564549</c:v>
                </c:pt>
                <c:pt idx="16">
                  <c:v>16.782057157896148</c:v>
                </c:pt>
                <c:pt idx="17">
                  <c:v>1.8547505776383133</c:v>
                </c:pt>
                <c:pt idx="18">
                  <c:v>-3.9162901019820033</c:v>
                </c:pt>
                <c:pt idx="19">
                  <c:v>-1.0512264659977379</c:v>
                </c:pt>
                <c:pt idx="20">
                  <c:v>9.1605662424773229</c:v>
                </c:pt>
                <c:pt idx="21">
                  <c:v>-3.9122029421159752</c:v>
                </c:pt>
                <c:pt idx="22">
                  <c:v>6.4579310555379248</c:v>
                </c:pt>
                <c:pt idx="23">
                  <c:v>-6.8950020314137674</c:v>
                </c:pt>
                <c:pt idx="24">
                  <c:v>9.9659041840925653</c:v>
                </c:pt>
                <c:pt idx="25">
                  <c:v>-3.5166112330636352</c:v>
                </c:pt>
                <c:pt idx="26">
                  <c:v>2.7493001445998857</c:v>
                </c:pt>
                <c:pt idx="27">
                  <c:v>-6.0696894557163574</c:v>
                </c:pt>
                <c:pt idx="28">
                  <c:v>-2.2417615682592213</c:v>
                </c:pt>
              </c:numCache>
            </c:numRef>
          </c:yVal>
          <c:smooth val="0"/>
        </c:ser>
        <c:dLbls>
          <c:showLegendKey val="0"/>
          <c:showVal val="0"/>
          <c:showCatName val="0"/>
          <c:showSerName val="0"/>
          <c:showPercent val="0"/>
          <c:showBubbleSize val="0"/>
        </c:dLbls>
        <c:axId val="457204096"/>
        <c:axId val="457206016"/>
      </c:scatterChart>
      <c:valAx>
        <c:axId val="457204096"/>
        <c:scaling>
          <c:orientation val="minMax"/>
        </c:scaling>
        <c:delete val="0"/>
        <c:axPos val="b"/>
        <c:title>
          <c:tx>
            <c:rich>
              <a:bodyPr/>
              <a:lstStyle/>
              <a:p>
                <a:pPr>
                  <a:defRPr/>
                </a:pPr>
                <a:r>
                  <a:rPr lang="en-US"/>
                  <a:t>Maternity Care (for last birth in the 5 years before the survey) - Average out of pocket expenditure per delivery in public health facility (Rs.)</a:t>
                </a:r>
              </a:p>
            </c:rich>
          </c:tx>
          <c:layout/>
          <c:overlay val="0"/>
        </c:title>
        <c:numFmt formatCode="General" sourceLinked="1"/>
        <c:majorTickMark val="out"/>
        <c:minorTickMark val="none"/>
        <c:tickLblPos val="nextTo"/>
        <c:crossAx val="457206016"/>
        <c:crosses val="autoZero"/>
        <c:crossBetween val="midCat"/>
      </c:valAx>
      <c:valAx>
        <c:axId val="457206016"/>
        <c:scaling>
          <c:orientation val="minMax"/>
        </c:scaling>
        <c:delete val="0"/>
        <c:axPos val="l"/>
        <c:title>
          <c:tx>
            <c:rich>
              <a:bodyPr/>
              <a:lstStyle/>
              <a:p>
                <a:pPr>
                  <a:defRPr/>
                </a:pPr>
                <a:r>
                  <a:rPr lang="en-US"/>
                  <a:t>Residuals</a:t>
                </a:r>
              </a:p>
            </c:rich>
          </c:tx>
          <c:layout/>
          <c:overlay val="0"/>
        </c:title>
        <c:numFmt formatCode="General" sourceLinked="1"/>
        <c:majorTickMark val="out"/>
        <c:minorTickMark val="none"/>
        <c:tickLblPos val="nextTo"/>
        <c:crossAx val="457204096"/>
        <c:crosses val="autoZero"/>
        <c:crossBetween val="midCat"/>
      </c:valAx>
    </c:plotArea>
    <c:plotVisOnly val="1"/>
    <c:dispBlanksAs val="gap"/>
    <c:showDLblsOverMax val="0"/>
  </c:chart>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Delivery Care (for births in the 5 years before the survey) - Institutional births (%)  Residual Plot</a:t>
            </a:r>
          </a:p>
        </c:rich>
      </c:tx>
      <c:layout/>
      <c:overlay val="0"/>
    </c:title>
    <c:autoTitleDeleted val="0"/>
    <c:plotArea>
      <c:layout/>
      <c:scatterChart>
        <c:scatterStyle val="lineMarker"/>
        <c:varyColors val="0"/>
        <c:ser>
          <c:idx val="0"/>
          <c:order val="0"/>
          <c:spPr>
            <a:ln w="28575">
              <a:noFill/>
            </a:ln>
          </c:spPr>
          <c:xVal>
            <c:numRef>
              <c:f>'FINAL FACTORS'!$D$2:$D$30</c:f>
              <c:numCache>
                <c:formatCode>General</c:formatCode>
                <c:ptCount val="29"/>
                <c:pt idx="0">
                  <c:v>91.6</c:v>
                </c:pt>
                <c:pt idx="1">
                  <c:v>70.599999999999994</c:v>
                </c:pt>
                <c:pt idx="2">
                  <c:v>63.8</c:v>
                </c:pt>
                <c:pt idx="3">
                  <c:v>70.2</c:v>
                </c:pt>
                <c:pt idx="4">
                  <c:v>88.7</c:v>
                </c:pt>
                <c:pt idx="5">
                  <c:v>80.5</c:v>
                </c:pt>
                <c:pt idx="6">
                  <c:v>61.9</c:v>
                </c:pt>
                <c:pt idx="7">
                  <c:v>94.3</c:v>
                </c:pt>
                <c:pt idx="8">
                  <c:v>99.9</c:v>
                </c:pt>
                <c:pt idx="9">
                  <c:v>80.8</c:v>
                </c:pt>
                <c:pt idx="10">
                  <c:v>90.3</c:v>
                </c:pt>
                <c:pt idx="11">
                  <c:v>85.4</c:v>
                </c:pt>
                <c:pt idx="12">
                  <c:v>90.5</c:v>
                </c:pt>
                <c:pt idx="13">
                  <c:v>84</c:v>
                </c:pt>
                <c:pt idx="14">
                  <c:v>99</c:v>
                </c:pt>
                <c:pt idx="15">
                  <c:v>91.5</c:v>
                </c:pt>
                <c:pt idx="16">
                  <c:v>67.8</c:v>
                </c:pt>
                <c:pt idx="17">
                  <c:v>75.2</c:v>
                </c:pt>
                <c:pt idx="18">
                  <c:v>52.3</c:v>
                </c:pt>
                <c:pt idx="19">
                  <c:v>96.9</c:v>
                </c:pt>
                <c:pt idx="20">
                  <c:v>76.400000000000006</c:v>
                </c:pt>
                <c:pt idx="21">
                  <c:v>85.7</c:v>
                </c:pt>
                <c:pt idx="22">
                  <c:v>69.099999999999994</c:v>
                </c:pt>
                <c:pt idx="23">
                  <c:v>51.4</c:v>
                </c:pt>
                <c:pt idx="24">
                  <c:v>80.099999999999994</c:v>
                </c:pt>
                <c:pt idx="25">
                  <c:v>32.799999999999997</c:v>
                </c:pt>
                <c:pt idx="26">
                  <c:v>94.7</c:v>
                </c:pt>
                <c:pt idx="27">
                  <c:v>79.900000000000006</c:v>
                </c:pt>
                <c:pt idx="28">
                  <c:v>68.599999999999994</c:v>
                </c:pt>
              </c:numCache>
            </c:numRef>
          </c:xVal>
          <c:yVal>
            <c:numRef>
              <c:f>Results!$C$28:$C$56</c:f>
              <c:numCache>
                <c:formatCode>General</c:formatCode>
                <c:ptCount val="29"/>
                <c:pt idx="0">
                  <c:v>1.0674068068054439</c:v>
                </c:pt>
                <c:pt idx="1">
                  <c:v>1.7121358835550637</c:v>
                </c:pt>
                <c:pt idx="2">
                  <c:v>-1.1474057675982721</c:v>
                </c:pt>
                <c:pt idx="3">
                  <c:v>0.15666488802673939</c:v>
                </c:pt>
                <c:pt idx="4">
                  <c:v>4.2379951737636574</c:v>
                </c:pt>
                <c:pt idx="5">
                  <c:v>-0.60972482242766546</c:v>
                </c:pt>
                <c:pt idx="6">
                  <c:v>-4.0980977073253513</c:v>
                </c:pt>
                <c:pt idx="7">
                  <c:v>0.57719937838040991</c:v>
                </c:pt>
                <c:pt idx="8">
                  <c:v>-5.7698814753746817</c:v>
                </c:pt>
                <c:pt idx="9">
                  <c:v>-9.9308422317420764E-2</c:v>
                </c:pt>
                <c:pt idx="10">
                  <c:v>-2.5718040118395891</c:v>
                </c:pt>
                <c:pt idx="11">
                  <c:v>-4.0247793787877271</c:v>
                </c:pt>
                <c:pt idx="12">
                  <c:v>-1.715397489251874</c:v>
                </c:pt>
                <c:pt idx="13">
                  <c:v>-1.3398477600076788</c:v>
                </c:pt>
                <c:pt idx="14">
                  <c:v>-8.260809085950914</c:v>
                </c:pt>
                <c:pt idx="15">
                  <c:v>2.5179282266564549</c:v>
                </c:pt>
                <c:pt idx="16">
                  <c:v>16.782057157896148</c:v>
                </c:pt>
                <c:pt idx="17">
                  <c:v>1.8547505776383133</c:v>
                </c:pt>
                <c:pt idx="18">
                  <c:v>-3.9162901019820033</c:v>
                </c:pt>
                <c:pt idx="19">
                  <c:v>-1.0512264659977379</c:v>
                </c:pt>
                <c:pt idx="20">
                  <c:v>9.1605662424773229</c:v>
                </c:pt>
                <c:pt idx="21">
                  <c:v>-3.9122029421159752</c:v>
                </c:pt>
                <c:pt idx="22">
                  <c:v>6.4579310555379248</c:v>
                </c:pt>
                <c:pt idx="23">
                  <c:v>-6.8950020314137674</c:v>
                </c:pt>
                <c:pt idx="24">
                  <c:v>9.9659041840925653</c:v>
                </c:pt>
                <c:pt idx="25">
                  <c:v>-3.5166112330636352</c:v>
                </c:pt>
                <c:pt idx="26">
                  <c:v>2.7493001445998857</c:v>
                </c:pt>
                <c:pt idx="27">
                  <c:v>-6.0696894557163574</c:v>
                </c:pt>
                <c:pt idx="28">
                  <c:v>-2.2417615682592213</c:v>
                </c:pt>
              </c:numCache>
            </c:numRef>
          </c:yVal>
          <c:smooth val="0"/>
        </c:ser>
        <c:dLbls>
          <c:showLegendKey val="0"/>
          <c:showVal val="0"/>
          <c:showCatName val="0"/>
          <c:showSerName val="0"/>
          <c:showPercent val="0"/>
          <c:showBubbleSize val="0"/>
        </c:dLbls>
        <c:axId val="457230592"/>
        <c:axId val="457314688"/>
      </c:scatterChart>
      <c:valAx>
        <c:axId val="457230592"/>
        <c:scaling>
          <c:orientation val="minMax"/>
        </c:scaling>
        <c:delete val="0"/>
        <c:axPos val="b"/>
        <c:title>
          <c:tx>
            <c:rich>
              <a:bodyPr/>
              <a:lstStyle/>
              <a:p>
                <a:pPr>
                  <a:defRPr/>
                </a:pPr>
                <a:r>
                  <a:rPr lang="en-US"/>
                  <a:t>Delivery Care (for births in the 5 years before the survey) - Institutional births (%)</a:t>
                </a:r>
              </a:p>
            </c:rich>
          </c:tx>
          <c:layout/>
          <c:overlay val="0"/>
        </c:title>
        <c:numFmt formatCode="General" sourceLinked="1"/>
        <c:majorTickMark val="out"/>
        <c:minorTickMark val="none"/>
        <c:tickLblPos val="nextTo"/>
        <c:crossAx val="457314688"/>
        <c:crosses val="autoZero"/>
        <c:crossBetween val="midCat"/>
      </c:valAx>
      <c:valAx>
        <c:axId val="457314688"/>
        <c:scaling>
          <c:orientation val="minMax"/>
        </c:scaling>
        <c:delete val="0"/>
        <c:axPos val="l"/>
        <c:title>
          <c:tx>
            <c:rich>
              <a:bodyPr/>
              <a:lstStyle/>
              <a:p>
                <a:pPr>
                  <a:defRPr/>
                </a:pPr>
                <a:r>
                  <a:rPr lang="en-US"/>
                  <a:t>Residuals</a:t>
                </a:r>
              </a:p>
            </c:rich>
          </c:tx>
          <c:layout/>
          <c:overlay val="0"/>
        </c:title>
        <c:numFmt formatCode="General" sourceLinked="1"/>
        <c:majorTickMark val="out"/>
        <c:minorTickMark val="none"/>
        <c:tickLblPos val="nextTo"/>
        <c:crossAx val="457230592"/>
        <c:crosses val="autoZero"/>
        <c:crossBetween val="midCat"/>
      </c:valAx>
    </c:plotArea>
    <c:plotVisOnly val="1"/>
    <c:dispBlanksAs val="gap"/>
    <c:showDLblsOverMax val="0"/>
  </c:chart>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Maternity Care (for last birth in the 5 years before the survey) - Mothers who received financial assistance under Janani Suraksha Yojana (JSY) for births delivered in an institution (%)  Residual Plot</a:t>
            </a:r>
          </a:p>
        </c:rich>
      </c:tx>
      <c:layout/>
      <c:overlay val="0"/>
    </c:title>
    <c:autoTitleDeleted val="0"/>
    <c:plotArea>
      <c:layout/>
      <c:scatterChart>
        <c:scatterStyle val="lineMarker"/>
        <c:varyColors val="0"/>
        <c:ser>
          <c:idx val="0"/>
          <c:order val="0"/>
          <c:spPr>
            <a:ln w="28575">
              <a:noFill/>
            </a:ln>
          </c:spPr>
          <c:xVal>
            <c:numRef>
              <c:f>'FINAL FACTORS'!$G$2:$G$30</c:f>
              <c:numCache>
                <c:formatCode>General</c:formatCode>
                <c:ptCount val="29"/>
                <c:pt idx="0">
                  <c:v>17.399999999999999</c:v>
                </c:pt>
                <c:pt idx="1">
                  <c:v>66.099999999999994</c:v>
                </c:pt>
                <c:pt idx="2">
                  <c:v>53.9</c:v>
                </c:pt>
                <c:pt idx="3">
                  <c:v>66.2</c:v>
                </c:pt>
                <c:pt idx="4">
                  <c:v>8.9</c:v>
                </c:pt>
                <c:pt idx="5">
                  <c:v>13.5</c:v>
                </c:pt>
                <c:pt idx="6">
                  <c:v>41.6</c:v>
                </c:pt>
                <c:pt idx="7">
                  <c:v>19.899999999999999</c:v>
                </c:pt>
                <c:pt idx="8">
                  <c:v>20.399999999999999</c:v>
                </c:pt>
                <c:pt idx="9">
                  <c:v>61.1</c:v>
                </c:pt>
                <c:pt idx="10">
                  <c:v>8.6999999999999993</c:v>
                </c:pt>
                <c:pt idx="11">
                  <c:v>72.599999999999994</c:v>
                </c:pt>
                <c:pt idx="12">
                  <c:v>19.100000000000001</c:v>
                </c:pt>
                <c:pt idx="13">
                  <c:v>56.1</c:v>
                </c:pt>
                <c:pt idx="14">
                  <c:v>29.5</c:v>
                </c:pt>
                <c:pt idx="15">
                  <c:v>12.2</c:v>
                </c:pt>
                <c:pt idx="16">
                  <c:v>48.7</c:v>
                </c:pt>
                <c:pt idx="17">
                  <c:v>28.7</c:v>
                </c:pt>
                <c:pt idx="18">
                  <c:v>20.5</c:v>
                </c:pt>
                <c:pt idx="19">
                  <c:v>7.4</c:v>
                </c:pt>
                <c:pt idx="20">
                  <c:v>13.1</c:v>
                </c:pt>
                <c:pt idx="21">
                  <c:v>54</c:v>
                </c:pt>
                <c:pt idx="22">
                  <c:v>26.2</c:v>
                </c:pt>
                <c:pt idx="23">
                  <c:v>28</c:v>
                </c:pt>
                <c:pt idx="24">
                  <c:v>47.5</c:v>
                </c:pt>
                <c:pt idx="25">
                  <c:v>29.7</c:v>
                </c:pt>
                <c:pt idx="26">
                  <c:v>29.4</c:v>
                </c:pt>
                <c:pt idx="27">
                  <c:v>32.6</c:v>
                </c:pt>
                <c:pt idx="28">
                  <c:v>49.4</c:v>
                </c:pt>
              </c:numCache>
            </c:numRef>
          </c:xVal>
          <c:yVal>
            <c:numRef>
              <c:f>Results!$C$28:$C$56</c:f>
              <c:numCache>
                <c:formatCode>General</c:formatCode>
                <c:ptCount val="29"/>
                <c:pt idx="0">
                  <c:v>1.0674068068054439</c:v>
                </c:pt>
                <c:pt idx="1">
                  <c:v>1.7121358835550637</c:v>
                </c:pt>
                <c:pt idx="2">
                  <c:v>-1.1474057675982721</c:v>
                </c:pt>
                <c:pt idx="3">
                  <c:v>0.15666488802673939</c:v>
                </c:pt>
                <c:pt idx="4">
                  <c:v>4.2379951737636574</c:v>
                </c:pt>
                <c:pt idx="5">
                  <c:v>-0.60972482242766546</c:v>
                </c:pt>
                <c:pt idx="6">
                  <c:v>-4.0980977073253513</c:v>
                </c:pt>
                <c:pt idx="7">
                  <c:v>0.57719937838040991</c:v>
                </c:pt>
                <c:pt idx="8">
                  <c:v>-5.7698814753746817</c:v>
                </c:pt>
                <c:pt idx="9">
                  <c:v>-9.9308422317420764E-2</c:v>
                </c:pt>
                <c:pt idx="10">
                  <c:v>-2.5718040118395891</c:v>
                </c:pt>
                <c:pt idx="11">
                  <c:v>-4.0247793787877271</c:v>
                </c:pt>
                <c:pt idx="12">
                  <c:v>-1.715397489251874</c:v>
                </c:pt>
                <c:pt idx="13">
                  <c:v>-1.3398477600076788</c:v>
                </c:pt>
                <c:pt idx="14">
                  <c:v>-8.260809085950914</c:v>
                </c:pt>
                <c:pt idx="15">
                  <c:v>2.5179282266564549</c:v>
                </c:pt>
                <c:pt idx="16">
                  <c:v>16.782057157896148</c:v>
                </c:pt>
                <c:pt idx="17">
                  <c:v>1.8547505776383133</c:v>
                </c:pt>
                <c:pt idx="18">
                  <c:v>-3.9162901019820033</c:v>
                </c:pt>
                <c:pt idx="19">
                  <c:v>-1.0512264659977379</c:v>
                </c:pt>
                <c:pt idx="20">
                  <c:v>9.1605662424773229</c:v>
                </c:pt>
                <c:pt idx="21">
                  <c:v>-3.9122029421159752</c:v>
                </c:pt>
                <c:pt idx="22">
                  <c:v>6.4579310555379248</c:v>
                </c:pt>
                <c:pt idx="23">
                  <c:v>-6.8950020314137674</c:v>
                </c:pt>
                <c:pt idx="24">
                  <c:v>9.9659041840925653</c:v>
                </c:pt>
                <c:pt idx="25">
                  <c:v>-3.5166112330636352</c:v>
                </c:pt>
                <c:pt idx="26">
                  <c:v>2.7493001445998857</c:v>
                </c:pt>
                <c:pt idx="27">
                  <c:v>-6.0696894557163574</c:v>
                </c:pt>
                <c:pt idx="28">
                  <c:v>-2.2417615682592213</c:v>
                </c:pt>
              </c:numCache>
            </c:numRef>
          </c:yVal>
          <c:smooth val="0"/>
        </c:ser>
        <c:dLbls>
          <c:showLegendKey val="0"/>
          <c:showVal val="0"/>
          <c:showCatName val="0"/>
          <c:showSerName val="0"/>
          <c:showPercent val="0"/>
          <c:showBubbleSize val="0"/>
        </c:dLbls>
        <c:axId val="457343744"/>
        <c:axId val="457345664"/>
      </c:scatterChart>
      <c:valAx>
        <c:axId val="457343744"/>
        <c:scaling>
          <c:orientation val="minMax"/>
        </c:scaling>
        <c:delete val="0"/>
        <c:axPos val="b"/>
        <c:title>
          <c:tx>
            <c:rich>
              <a:bodyPr/>
              <a:lstStyle/>
              <a:p>
                <a:pPr>
                  <a:defRPr/>
                </a:pPr>
                <a:r>
                  <a:rPr lang="en-US"/>
                  <a:t>Maternity Care (for last birth in the 5 years before the survey) - Mothers who received financial assistance under Janani Suraksha Yojana (JSY) for births delivered in an institution (%)</a:t>
                </a:r>
              </a:p>
            </c:rich>
          </c:tx>
          <c:layout/>
          <c:overlay val="0"/>
        </c:title>
        <c:numFmt formatCode="General" sourceLinked="1"/>
        <c:majorTickMark val="out"/>
        <c:minorTickMark val="none"/>
        <c:tickLblPos val="nextTo"/>
        <c:crossAx val="457345664"/>
        <c:crosses val="autoZero"/>
        <c:crossBetween val="midCat"/>
      </c:valAx>
      <c:valAx>
        <c:axId val="457345664"/>
        <c:scaling>
          <c:orientation val="minMax"/>
        </c:scaling>
        <c:delete val="0"/>
        <c:axPos val="l"/>
        <c:title>
          <c:tx>
            <c:rich>
              <a:bodyPr/>
              <a:lstStyle/>
              <a:p>
                <a:pPr>
                  <a:defRPr/>
                </a:pPr>
                <a:r>
                  <a:rPr lang="en-US"/>
                  <a:t>Residuals</a:t>
                </a:r>
              </a:p>
            </c:rich>
          </c:tx>
          <c:layout/>
          <c:overlay val="0"/>
        </c:title>
        <c:numFmt formatCode="General" sourceLinked="1"/>
        <c:majorTickMark val="out"/>
        <c:minorTickMark val="none"/>
        <c:tickLblPos val="nextTo"/>
        <c:crossAx val="457343744"/>
        <c:crosses val="autoZero"/>
        <c:crossBetween val="midCat"/>
      </c:valAx>
    </c:plotArea>
    <c:plotVisOnly val="1"/>
    <c:dispBlanksAs val="gap"/>
    <c:showDLblsOverMax val="0"/>
  </c:chart>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Women's Empowerment and Gender Based Violence (age 15-49 years) - Women having a mobile phone that they themselves use (%) Line Fit  Plot</a:t>
            </a:r>
          </a:p>
        </c:rich>
      </c:tx>
      <c:layout/>
      <c:overlay val="0"/>
    </c:title>
    <c:autoTitleDeleted val="0"/>
    <c:plotArea>
      <c:layout/>
      <c:scatterChart>
        <c:scatterStyle val="lineMarker"/>
        <c:varyColors val="0"/>
        <c:ser>
          <c:idx val="0"/>
          <c:order val="0"/>
          <c:tx>
            <c:v>Infant and Child Mortality Rates (per 1000 live births) - Infant mortality rate (IMR)</c:v>
          </c:tx>
          <c:spPr>
            <a:ln w="28575">
              <a:noFill/>
            </a:ln>
          </c:spPr>
          <c:xVal>
            <c:numRef>
              <c:f>'FINAL FACTORS'!$E$2:$E$30</c:f>
              <c:numCache>
                <c:formatCode>General</c:formatCode>
                <c:ptCount val="29"/>
                <c:pt idx="0">
                  <c:v>36.200000000000003</c:v>
                </c:pt>
                <c:pt idx="1">
                  <c:v>46</c:v>
                </c:pt>
                <c:pt idx="2">
                  <c:v>40.9</c:v>
                </c:pt>
                <c:pt idx="3">
                  <c:v>31</c:v>
                </c:pt>
                <c:pt idx="4">
                  <c:v>47.9</c:v>
                </c:pt>
                <c:pt idx="5">
                  <c:v>50.5</c:v>
                </c:pt>
                <c:pt idx="6">
                  <c:v>35.200000000000003</c:v>
                </c:pt>
                <c:pt idx="7">
                  <c:v>47.1</c:v>
                </c:pt>
                <c:pt idx="8">
                  <c:v>81.2</c:v>
                </c:pt>
                <c:pt idx="9">
                  <c:v>28.7</c:v>
                </c:pt>
                <c:pt idx="10">
                  <c:v>45.6</c:v>
                </c:pt>
                <c:pt idx="11">
                  <c:v>39.200000000000003</c:v>
                </c:pt>
                <c:pt idx="12">
                  <c:v>57.2</c:v>
                </c:pt>
                <c:pt idx="13">
                  <c:v>41.4</c:v>
                </c:pt>
                <c:pt idx="14">
                  <c:v>62</c:v>
                </c:pt>
                <c:pt idx="15">
                  <c:v>47.8</c:v>
                </c:pt>
                <c:pt idx="16">
                  <c:v>37.1</c:v>
                </c:pt>
                <c:pt idx="17">
                  <c:v>41.9</c:v>
                </c:pt>
                <c:pt idx="18">
                  <c:v>59.8</c:v>
                </c:pt>
                <c:pt idx="19">
                  <c:v>80.900000000000006</c:v>
                </c:pt>
                <c:pt idx="20">
                  <c:v>73.900000000000006</c:v>
                </c:pt>
                <c:pt idx="21">
                  <c:v>54.2</c:v>
                </c:pt>
                <c:pt idx="22">
                  <c:v>63.1</c:v>
                </c:pt>
                <c:pt idx="23">
                  <c:v>64.3</c:v>
                </c:pt>
                <c:pt idx="24">
                  <c:v>77.3</c:v>
                </c:pt>
                <c:pt idx="25">
                  <c:v>70.5</c:v>
                </c:pt>
                <c:pt idx="26">
                  <c:v>79.8</c:v>
                </c:pt>
                <c:pt idx="27">
                  <c:v>43.9</c:v>
                </c:pt>
                <c:pt idx="28">
                  <c:v>55.4</c:v>
                </c:pt>
              </c:numCache>
            </c:numRef>
          </c:xVal>
          <c:yVal>
            <c:numRef>
              <c:f>'FINAL FACTORS'!$H$2:$H$30</c:f>
              <c:numCache>
                <c:formatCode>General</c:formatCode>
                <c:ptCount val="29"/>
                <c:pt idx="0">
                  <c:v>35</c:v>
                </c:pt>
                <c:pt idx="1">
                  <c:v>48</c:v>
                </c:pt>
                <c:pt idx="2">
                  <c:v>48</c:v>
                </c:pt>
                <c:pt idx="3">
                  <c:v>54</c:v>
                </c:pt>
                <c:pt idx="4">
                  <c:v>34</c:v>
                </c:pt>
                <c:pt idx="5">
                  <c:v>33</c:v>
                </c:pt>
                <c:pt idx="6">
                  <c:v>44</c:v>
                </c:pt>
                <c:pt idx="7">
                  <c:v>28</c:v>
                </c:pt>
                <c:pt idx="8">
                  <c:v>6</c:v>
                </c:pt>
                <c:pt idx="9">
                  <c:v>51</c:v>
                </c:pt>
                <c:pt idx="10">
                  <c:v>24</c:v>
                </c:pt>
                <c:pt idx="11">
                  <c:v>40</c:v>
                </c:pt>
                <c:pt idx="12">
                  <c:v>29</c:v>
                </c:pt>
                <c:pt idx="13">
                  <c:v>41</c:v>
                </c:pt>
                <c:pt idx="14">
                  <c:v>21</c:v>
                </c:pt>
                <c:pt idx="15">
                  <c:v>28</c:v>
                </c:pt>
                <c:pt idx="16">
                  <c:v>64</c:v>
                </c:pt>
                <c:pt idx="17">
                  <c:v>27</c:v>
                </c:pt>
                <c:pt idx="18">
                  <c:v>23</c:v>
                </c:pt>
                <c:pt idx="19">
                  <c:v>13</c:v>
                </c:pt>
                <c:pt idx="20">
                  <c:v>34</c:v>
                </c:pt>
                <c:pt idx="21">
                  <c:v>32</c:v>
                </c:pt>
                <c:pt idx="22">
                  <c:v>22</c:v>
                </c:pt>
                <c:pt idx="23">
                  <c:v>30</c:v>
                </c:pt>
                <c:pt idx="24">
                  <c:v>40</c:v>
                </c:pt>
                <c:pt idx="25">
                  <c:v>29</c:v>
                </c:pt>
                <c:pt idx="26">
                  <c:v>29</c:v>
                </c:pt>
                <c:pt idx="27">
                  <c:v>27</c:v>
                </c:pt>
                <c:pt idx="28">
                  <c:v>40</c:v>
                </c:pt>
              </c:numCache>
            </c:numRef>
          </c:yVal>
          <c:smooth val="0"/>
        </c:ser>
        <c:ser>
          <c:idx val="1"/>
          <c:order val="1"/>
          <c:tx>
            <c:v>Predicted Infant and Child Mortality Rates (per 1000 live births) - Infant mortality rate (IMR)</c:v>
          </c:tx>
          <c:spPr>
            <a:ln w="28575">
              <a:noFill/>
            </a:ln>
          </c:spPr>
          <c:xVal>
            <c:numRef>
              <c:f>'FINAL FACTORS'!$E$2:$E$30</c:f>
              <c:numCache>
                <c:formatCode>General</c:formatCode>
                <c:ptCount val="29"/>
                <c:pt idx="0">
                  <c:v>36.200000000000003</c:v>
                </c:pt>
                <c:pt idx="1">
                  <c:v>46</c:v>
                </c:pt>
                <c:pt idx="2">
                  <c:v>40.9</c:v>
                </c:pt>
                <c:pt idx="3">
                  <c:v>31</c:v>
                </c:pt>
                <c:pt idx="4">
                  <c:v>47.9</c:v>
                </c:pt>
                <c:pt idx="5">
                  <c:v>50.5</c:v>
                </c:pt>
                <c:pt idx="6">
                  <c:v>35.200000000000003</c:v>
                </c:pt>
                <c:pt idx="7">
                  <c:v>47.1</c:v>
                </c:pt>
                <c:pt idx="8">
                  <c:v>81.2</c:v>
                </c:pt>
                <c:pt idx="9">
                  <c:v>28.7</c:v>
                </c:pt>
                <c:pt idx="10">
                  <c:v>45.6</c:v>
                </c:pt>
                <c:pt idx="11">
                  <c:v>39.200000000000003</c:v>
                </c:pt>
                <c:pt idx="12">
                  <c:v>57.2</c:v>
                </c:pt>
                <c:pt idx="13">
                  <c:v>41.4</c:v>
                </c:pt>
                <c:pt idx="14">
                  <c:v>62</c:v>
                </c:pt>
                <c:pt idx="15">
                  <c:v>47.8</c:v>
                </c:pt>
                <c:pt idx="16">
                  <c:v>37.1</c:v>
                </c:pt>
                <c:pt idx="17">
                  <c:v>41.9</c:v>
                </c:pt>
                <c:pt idx="18">
                  <c:v>59.8</c:v>
                </c:pt>
                <c:pt idx="19">
                  <c:v>80.900000000000006</c:v>
                </c:pt>
                <c:pt idx="20">
                  <c:v>73.900000000000006</c:v>
                </c:pt>
                <c:pt idx="21">
                  <c:v>54.2</c:v>
                </c:pt>
                <c:pt idx="22">
                  <c:v>63.1</c:v>
                </c:pt>
                <c:pt idx="23">
                  <c:v>64.3</c:v>
                </c:pt>
                <c:pt idx="24">
                  <c:v>77.3</c:v>
                </c:pt>
                <c:pt idx="25">
                  <c:v>70.5</c:v>
                </c:pt>
                <c:pt idx="26">
                  <c:v>79.8</c:v>
                </c:pt>
                <c:pt idx="27">
                  <c:v>43.9</c:v>
                </c:pt>
                <c:pt idx="28">
                  <c:v>55.4</c:v>
                </c:pt>
              </c:numCache>
            </c:numRef>
          </c:xVal>
          <c:yVal>
            <c:numRef>
              <c:f>Results!$B$28:$B$56</c:f>
              <c:numCache>
                <c:formatCode>General</c:formatCode>
                <c:ptCount val="29"/>
                <c:pt idx="0">
                  <c:v>33.932593193194556</c:v>
                </c:pt>
                <c:pt idx="1">
                  <c:v>46.287864116444936</c:v>
                </c:pt>
                <c:pt idx="2">
                  <c:v>49.147405767598272</c:v>
                </c:pt>
                <c:pt idx="3">
                  <c:v>53.843335111973261</c:v>
                </c:pt>
                <c:pt idx="4">
                  <c:v>29.762004826236343</c:v>
                </c:pt>
                <c:pt idx="5">
                  <c:v>33.609724822427665</c:v>
                </c:pt>
                <c:pt idx="6">
                  <c:v>48.098097707325351</c:v>
                </c:pt>
                <c:pt idx="7">
                  <c:v>27.42280062161959</c:v>
                </c:pt>
                <c:pt idx="8">
                  <c:v>11.769881475374682</c:v>
                </c:pt>
                <c:pt idx="9">
                  <c:v>51.099308422317421</c:v>
                </c:pt>
                <c:pt idx="10">
                  <c:v>26.571804011839589</c:v>
                </c:pt>
                <c:pt idx="11">
                  <c:v>44.024779378787727</c:v>
                </c:pt>
                <c:pt idx="12">
                  <c:v>30.715397489251874</c:v>
                </c:pt>
                <c:pt idx="13">
                  <c:v>42.339847760007679</c:v>
                </c:pt>
                <c:pt idx="14">
                  <c:v>29.260809085950914</c:v>
                </c:pt>
                <c:pt idx="15">
                  <c:v>25.482071773343545</c:v>
                </c:pt>
                <c:pt idx="16">
                  <c:v>47.217942842103852</c:v>
                </c:pt>
                <c:pt idx="17">
                  <c:v>25.145249422361687</c:v>
                </c:pt>
                <c:pt idx="18">
                  <c:v>26.916290101982003</c:v>
                </c:pt>
                <c:pt idx="19">
                  <c:v>14.051226465997738</c:v>
                </c:pt>
                <c:pt idx="20">
                  <c:v>24.839433757522677</c:v>
                </c:pt>
                <c:pt idx="21">
                  <c:v>35.912202942115975</c:v>
                </c:pt>
                <c:pt idx="22">
                  <c:v>15.542068944462075</c:v>
                </c:pt>
                <c:pt idx="23">
                  <c:v>36.895002031413767</c:v>
                </c:pt>
                <c:pt idx="24">
                  <c:v>30.034095815907435</c:v>
                </c:pt>
                <c:pt idx="25">
                  <c:v>32.516611233063635</c:v>
                </c:pt>
                <c:pt idx="26">
                  <c:v>26.250699855400114</c:v>
                </c:pt>
                <c:pt idx="27">
                  <c:v>33.069689455716357</c:v>
                </c:pt>
                <c:pt idx="28">
                  <c:v>42.241761568259221</c:v>
                </c:pt>
              </c:numCache>
            </c:numRef>
          </c:yVal>
          <c:smooth val="0"/>
        </c:ser>
        <c:dLbls>
          <c:showLegendKey val="0"/>
          <c:showVal val="0"/>
          <c:showCatName val="0"/>
          <c:showSerName val="0"/>
          <c:showPercent val="0"/>
          <c:showBubbleSize val="0"/>
        </c:dLbls>
        <c:axId val="458099712"/>
        <c:axId val="458114176"/>
      </c:scatterChart>
      <c:valAx>
        <c:axId val="458099712"/>
        <c:scaling>
          <c:orientation val="minMax"/>
        </c:scaling>
        <c:delete val="0"/>
        <c:axPos val="b"/>
        <c:title>
          <c:tx>
            <c:rich>
              <a:bodyPr/>
              <a:lstStyle/>
              <a:p>
                <a:pPr>
                  <a:defRPr/>
                </a:pPr>
                <a:r>
                  <a:rPr lang="en-US"/>
                  <a:t>Women's Empowerment and Gender Based Violence (age 15-49 years) - Women having a mobile phone that they themselves use (%)</a:t>
                </a:r>
              </a:p>
            </c:rich>
          </c:tx>
          <c:layout/>
          <c:overlay val="0"/>
        </c:title>
        <c:numFmt formatCode="General" sourceLinked="1"/>
        <c:majorTickMark val="out"/>
        <c:minorTickMark val="none"/>
        <c:tickLblPos val="nextTo"/>
        <c:crossAx val="458114176"/>
        <c:crosses val="autoZero"/>
        <c:crossBetween val="midCat"/>
      </c:valAx>
      <c:valAx>
        <c:axId val="458114176"/>
        <c:scaling>
          <c:orientation val="minMax"/>
        </c:scaling>
        <c:delete val="0"/>
        <c:axPos val="l"/>
        <c:title>
          <c:tx>
            <c:rich>
              <a:bodyPr/>
              <a:lstStyle/>
              <a:p>
                <a:pPr>
                  <a:defRPr/>
                </a:pPr>
                <a:r>
                  <a:rPr lang="en-US"/>
                  <a:t>Infant and Child Mortality Rates (per 1000 live births) - Infant mortality rate (IMR)</a:t>
                </a:r>
              </a:p>
            </c:rich>
          </c:tx>
          <c:layout/>
          <c:overlay val="0"/>
        </c:title>
        <c:numFmt formatCode="General" sourceLinked="1"/>
        <c:majorTickMark val="out"/>
        <c:minorTickMark val="none"/>
        <c:tickLblPos val="nextTo"/>
        <c:crossAx val="45809971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Maternity Care (for last birth in the 5 years before the survey) - Average out of pocket expenditure per delivery in public health facility (Rs.) Line Fit  Plot</a:t>
            </a:r>
          </a:p>
        </c:rich>
      </c:tx>
      <c:layout/>
      <c:overlay val="0"/>
    </c:title>
    <c:autoTitleDeleted val="0"/>
    <c:plotArea>
      <c:layout/>
      <c:scatterChart>
        <c:scatterStyle val="lineMarker"/>
        <c:varyColors val="0"/>
        <c:ser>
          <c:idx val="0"/>
          <c:order val="0"/>
          <c:tx>
            <c:v>Infant and Child Mortality Rates (per 1000 live births) - Infant mortality rate (IMR)</c:v>
          </c:tx>
          <c:spPr>
            <a:ln w="28575">
              <a:noFill/>
            </a:ln>
          </c:spPr>
          <c:xVal>
            <c:numRef>
              <c:f>'FINAL FACTORS'!$F$2:$F$30</c:f>
              <c:numCache>
                <c:formatCode>General</c:formatCode>
                <c:ptCount val="29"/>
                <c:pt idx="0">
                  <c:v>2138</c:v>
                </c:pt>
                <c:pt idx="1">
                  <c:v>3210</c:v>
                </c:pt>
                <c:pt idx="2">
                  <c:v>1724</c:v>
                </c:pt>
                <c:pt idx="3">
                  <c:v>1480</c:v>
                </c:pt>
                <c:pt idx="4">
                  <c:v>2136</c:v>
                </c:pt>
                <c:pt idx="5">
                  <c:v>1503</c:v>
                </c:pt>
                <c:pt idx="6">
                  <c:v>1476</c:v>
                </c:pt>
                <c:pt idx="7">
                  <c:v>3893</c:v>
                </c:pt>
                <c:pt idx="8">
                  <c:v>6901</c:v>
                </c:pt>
                <c:pt idx="9">
                  <c:v>1387</c:v>
                </c:pt>
                <c:pt idx="10">
                  <c:v>3487</c:v>
                </c:pt>
                <c:pt idx="11">
                  <c:v>4225</c:v>
                </c:pt>
                <c:pt idx="12">
                  <c:v>1890</c:v>
                </c:pt>
                <c:pt idx="13">
                  <c:v>3052</c:v>
                </c:pt>
                <c:pt idx="14">
                  <c:v>2496</c:v>
                </c:pt>
                <c:pt idx="15">
                  <c:v>4020</c:v>
                </c:pt>
                <c:pt idx="16">
                  <c:v>1956</c:v>
                </c:pt>
                <c:pt idx="17">
                  <c:v>7782</c:v>
                </c:pt>
                <c:pt idx="18">
                  <c:v>6474</c:v>
                </c:pt>
                <c:pt idx="19">
                  <c:v>4836</c:v>
                </c:pt>
                <c:pt idx="20">
                  <c:v>3329</c:v>
                </c:pt>
                <c:pt idx="21">
                  <c:v>4192</c:v>
                </c:pt>
                <c:pt idx="22">
                  <c:v>10076</c:v>
                </c:pt>
                <c:pt idx="23">
                  <c:v>2892</c:v>
                </c:pt>
                <c:pt idx="24">
                  <c:v>4327</c:v>
                </c:pt>
                <c:pt idx="25">
                  <c:v>5835</c:v>
                </c:pt>
                <c:pt idx="26">
                  <c:v>2509</c:v>
                </c:pt>
                <c:pt idx="27">
                  <c:v>4412</c:v>
                </c:pt>
                <c:pt idx="28">
                  <c:v>2399</c:v>
                </c:pt>
              </c:numCache>
            </c:numRef>
          </c:xVal>
          <c:yVal>
            <c:numRef>
              <c:f>'FINAL FACTORS'!$H$2:$H$30</c:f>
              <c:numCache>
                <c:formatCode>General</c:formatCode>
                <c:ptCount val="29"/>
                <c:pt idx="0">
                  <c:v>35</c:v>
                </c:pt>
                <c:pt idx="1">
                  <c:v>48</c:v>
                </c:pt>
                <c:pt idx="2">
                  <c:v>48</c:v>
                </c:pt>
                <c:pt idx="3">
                  <c:v>54</c:v>
                </c:pt>
                <c:pt idx="4">
                  <c:v>34</c:v>
                </c:pt>
                <c:pt idx="5">
                  <c:v>33</c:v>
                </c:pt>
                <c:pt idx="6">
                  <c:v>44</c:v>
                </c:pt>
                <c:pt idx="7">
                  <c:v>28</c:v>
                </c:pt>
                <c:pt idx="8">
                  <c:v>6</c:v>
                </c:pt>
                <c:pt idx="9">
                  <c:v>51</c:v>
                </c:pt>
                <c:pt idx="10">
                  <c:v>24</c:v>
                </c:pt>
                <c:pt idx="11">
                  <c:v>40</c:v>
                </c:pt>
                <c:pt idx="12">
                  <c:v>29</c:v>
                </c:pt>
                <c:pt idx="13">
                  <c:v>41</c:v>
                </c:pt>
                <c:pt idx="14">
                  <c:v>21</c:v>
                </c:pt>
                <c:pt idx="15">
                  <c:v>28</c:v>
                </c:pt>
                <c:pt idx="16">
                  <c:v>64</c:v>
                </c:pt>
                <c:pt idx="17">
                  <c:v>27</c:v>
                </c:pt>
                <c:pt idx="18">
                  <c:v>23</c:v>
                </c:pt>
                <c:pt idx="19">
                  <c:v>13</c:v>
                </c:pt>
                <c:pt idx="20">
                  <c:v>34</c:v>
                </c:pt>
                <c:pt idx="21">
                  <c:v>32</c:v>
                </c:pt>
                <c:pt idx="22">
                  <c:v>22</c:v>
                </c:pt>
                <c:pt idx="23">
                  <c:v>30</c:v>
                </c:pt>
                <c:pt idx="24">
                  <c:v>40</c:v>
                </c:pt>
                <c:pt idx="25">
                  <c:v>29</c:v>
                </c:pt>
                <c:pt idx="26">
                  <c:v>29</c:v>
                </c:pt>
                <c:pt idx="27">
                  <c:v>27</c:v>
                </c:pt>
                <c:pt idx="28">
                  <c:v>40</c:v>
                </c:pt>
              </c:numCache>
            </c:numRef>
          </c:yVal>
          <c:smooth val="0"/>
        </c:ser>
        <c:ser>
          <c:idx val="1"/>
          <c:order val="1"/>
          <c:tx>
            <c:v>Predicted Infant and Child Mortality Rates (per 1000 live births) - Infant mortality rate (IMR)</c:v>
          </c:tx>
          <c:spPr>
            <a:ln w="28575">
              <a:noFill/>
            </a:ln>
          </c:spPr>
          <c:xVal>
            <c:numRef>
              <c:f>'FINAL FACTORS'!$F$2:$F$30</c:f>
              <c:numCache>
                <c:formatCode>General</c:formatCode>
                <c:ptCount val="29"/>
                <c:pt idx="0">
                  <c:v>2138</c:v>
                </c:pt>
                <c:pt idx="1">
                  <c:v>3210</c:v>
                </c:pt>
                <c:pt idx="2">
                  <c:v>1724</c:v>
                </c:pt>
                <c:pt idx="3">
                  <c:v>1480</c:v>
                </c:pt>
                <c:pt idx="4">
                  <c:v>2136</c:v>
                </c:pt>
                <c:pt idx="5">
                  <c:v>1503</c:v>
                </c:pt>
                <c:pt idx="6">
                  <c:v>1476</c:v>
                </c:pt>
                <c:pt idx="7">
                  <c:v>3893</c:v>
                </c:pt>
                <c:pt idx="8">
                  <c:v>6901</c:v>
                </c:pt>
                <c:pt idx="9">
                  <c:v>1387</c:v>
                </c:pt>
                <c:pt idx="10">
                  <c:v>3487</c:v>
                </c:pt>
                <c:pt idx="11">
                  <c:v>4225</c:v>
                </c:pt>
                <c:pt idx="12">
                  <c:v>1890</c:v>
                </c:pt>
                <c:pt idx="13">
                  <c:v>3052</c:v>
                </c:pt>
                <c:pt idx="14">
                  <c:v>2496</c:v>
                </c:pt>
                <c:pt idx="15">
                  <c:v>4020</c:v>
                </c:pt>
                <c:pt idx="16">
                  <c:v>1956</c:v>
                </c:pt>
                <c:pt idx="17">
                  <c:v>7782</c:v>
                </c:pt>
                <c:pt idx="18">
                  <c:v>6474</c:v>
                </c:pt>
                <c:pt idx="19">
                  <c:v>4836</c:v>
                </c:pt>
                <c:pt idx="20">
                  <c:v>3329</c:v>
                </c:pt>
                <c:pt idx="21">
                  <c:v>4192</c:v>
                </c:pt>
                <c:pt idx="22">
                  <c:v>10076</c:v>
                </c:pt>
                <c:pt idx="23">
                  <c:v>2892</c:v>
                </c:pt>
                <c:pt idx="24">
                  <c:v>4327</c:v>
                </c:pt>
                <c:pt idx="25">
                  <c:v>5835</c:v>
                </c:pt>
                <c:pt idx="26">
                  <c:v>2509</c:v>
                </c:pt>
                <c:pt idx="27">
                  <c:v>4412</c:v>
                </c:pt>
                <c:pt idx="28">
                  <c:v>2399</c:v>
                </c:pt>
              </c:numCache>
            </c:numRef>
          </c:xVal>
          <c:yVal>
            <c:numRef>
              <c:f>Results!$B$28:$B$56</c:f>
              <c:numCache>
                <c:formatCode>General</c:formatCode>
                <c:ptCount val="29"/>
                <c:pt idx="0">
                  <c:v>33.932593193194556</c:v>
                </c:pt>
                <c:pt idx="1">
                  <c:v>46.287864116444936</c:v>
                </c:pt>
                <c:pt idx="2">
                  <c:v>49.147405767598272</c:v>
                </c:pt>
                <c:pt idx="3">
                  <c:v>53.843335111973261</c:v>
                </c:pt>
                <c:pt idx="4">
                  <c:v>29.762004826236343</c:v>
                </c:pt>
                <c:pt idx="5">
                  <c:v>33.609724822427665</c:v>
                </c:pt>
                <c:pt idx="6">
                  <c:v>48.098097707325351</c:v>
                </c:pt>
                <c:pt idx="7">
                  <c:v>27.42280062161959</c:v>
                </c:pt>
                <c:pt idx="8">
                  <c:v>11.769881475374682</c:v>
                </c:pt>
                <c:pt idx="9">
                  <c:v>51.099308422317421</c:v>
                </c:pt>
                <c:pt idx="10">
                  <c:v>26.571804011839589</c:v>
                </c:pt>
                <c:pt idx="11">
                  <c:v>44.024779378787727</c:v>
                </c:pt>
                <c:pt idx="12">
                  <c:v>30.715397489251874</c:v>
                </c:pt>
                <c:pt idx="13">
                  <c:v>42.339847760007679</c:v>
                </c:pt>
                <c:pt idx="14">
                  <c:v>29.260809085950914</c:v>
                </c:pt>
                <c:pt idx="15">
                  <c:v>25.482071773343545</c:v>
                </c:pt>
                <c:pt idx="16">
                  <c:v>47.217942842103852</c:v>
                </c:pt>
                <c:pt idx="17">
                  <c:v>25.145249422361687</c:v>
                </c:pt>
                <c:pt idx="18">
                  <c:v>26.916290101982003</c:v>
                </c:pt>
                <c:pt idx="19">
                  <c:v>14.051226465997738</c:v>
                </c:pt>
                <c:pt idx="20">
                  <c:v>24.839433757522677</c:v>
                </c:pt>
                <c:pt idx="21">
                  <c:v>35.912202942115975</c:v>
                </c:pt>
                <c:pt idx="22">
                  <c:v>15.542068944462075</c:v>
                </c:pt>
                <c:pt idx="23">
                  <c:v>36.895002031413767</c:v>
                </c:pt>
                <c:pt idx="24">
                  <c:v>30.034095815907435</c:v>
                </c:pt>
                <c:pt idx="25">
                  <c:v>32.516611233063635</c:v>
                </c:pt>
                <c:pt idx="26">
                  <c:v>26.250699855400114</c:v>
                </c:pt>
                <c:pt idx="27">
                  <c:v>33.069689455716357</c:v>
                </c:pt>
                <c:pt idx="28">
                  <c:v>42.241761568259221</c:v>
                </c:pt>
              </c:numCache>
            </c:numRef>
          </c:yVal>
          <c:smooth val="0"/>
        </c:ser>
        <c:dLbls>
          <c:showLegendKey val="0"/>
          <c:showVal val="0"/>
          <c:showCatName val="0"/>
          <c:showSerName val="0"/>
          <c:showPercent val="0"/>
          <c:showBubbleSize val="0"/>
        </c:dLbls>
        <c:axId val="458135808"/>
        <c:axId val="458154368"/>
      </c:scatterChart>
      <c:valAx>
        <c:axId val="458135808"/>
        <c:scaling>
          <c:orientation val="minMax"/>
        </c:scaling>
        <c:delete val="0"/>
        <c:axPos val="b"/>
        <c:title>
          <c:tx>
            <c:rich>
              <a:bodyPr/>
              <a:lstStyle/>
              <a:p>
                <a:pPr>
                  <a:defRPr/>
                </a:pPr>
                <a:r>
                  <a:rPr lang="en-US"/>
                  <a:t>Maternity Care (for last birth in the 5 years before the survey) - Average out of pocket expenditure per delivery in public health facility (Rs.)</a:t>
                </a:r>
              </a:p>
            </c:rich>
          </c:tx>
          <c:layout/>
          <c:overlay val="0"/>
        </c:title>
        <c:numFmt formatCode="General" sourceLinked="1"/>
        <c:majorTickMark val="out"/>
        <c:minorTickMark val="none"/>
        <c:tickLblPos val="nextTo"/>
        <c:crossAx val="458154368"/>
        <c:crosses val="autoZero"/>
        <c:crossBetween val="midCat"/>
      </c:valAx>
      <c:valAx>
        <c:axId val="458154368"/>
        <c:scaling>
          <c:orientation val="minMax"/>
        </c:scaling>
        <c:delete val="0"/>
        <c:axPos val="l"/>
        <c:title>
          <c:tx>
            <c:rich>
              <a:bodyPr/>
              <a:lstStyle/>
              <a:p>
                <a:pPr>
                  <a:defRPr/>
                </a:pPr>
                <a:r>
                  <a:rPr lang="en-US"/>
                  <a:t>Infant and Child Mortality Rates (per 1000 live births) - Infant mortality rate (IMR)</a:t>
                </a:r>
              </a:p>
            </c:rich>
          </c:tx>
          <c:layout/>
          <c:overlay val="0"/>
        </c:title>
        <c:numFmt formatCode="General" sourceLinked="1"/>
        <c:majorTickMark val="out"/>
        <c:minorTickMark val="none"/>
        <c:tickLblPos val="nextTo"/>
        <c:crossAx val="45813580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Delivery Care (for births in the 5 years before the survey) - Institutional births (%) Line Fit  Plot</a:t>
            </a:r>
          </a:p>
        </c:rich>
      </c:tx>
      <c:layout/>
      <c:overlay val="0"/>
    </c:title>
    <c:autoTitleDeleted val="0"/>
    <c:plotArea>
      <c:layout/>
      <c:scatterChart>
        <c:scatterStyle val="lineMarker"/>
        <c:varyColors val="0"/>
        <c:ser>
          <c:idx val="0"/>
          <c:order val="0"/>
          <c:tx>
            <c:v>Infant and Child Mortality Rates (per 1000 live births) - Infant mortality rate (IMR)</c:v>
          </c:tx>
          <c:spPr>
            <a:ln w="28575">
              <a:noFill/>
            </a:ln>
          </c:spPr>
          <c:xVal>
            <c:numRef>
              <c:f>'FINAL FACTORS'!$D$2:$D$30</c:f>
              <c:numCache>
                <c:formatCode>General</c:formatCode>
                <c:ptCount val="29"/>
                <c:pt idx="0">
                  <c:v>91.6</c:v>
                </c:pt>
                <c:pt idx="1">
                  <c:v>70.599999999999994</c:v>
                </c:pt>
                <c:pt idx="2">
                  <c:v>63.8</c:v>
                </c:pt>
                <c:pt idx="3">
                  <c:v>70.2</c:v>
                </c:pt>
                <c:pt idx="4">
                  <c:v>88.7</c:v>
                </c:pt>
                <c:pt idx="5">
                  <c:v>80.5</c:v>
                </c:pt>
                <c:pt idx="6">
                  <c:v>61.9</c:v>
                </c:pt>
                <c:pt idx="7">
                  <c:v>94.3</c:v>
                </c:pt>
                <c:pt idx="8">
                  <c:v>99.9</c:v>
                </c:pt>
                <c:pt idx="9">
                  <c:v>80.8</c:v>
                </c:pt>
                <c:pt idx="10">
                  <c:v>90.3</c:v>
                </c:pt>
                <c:pt idx="11">
                  <c:v>85.4</c:v>
                </c:pt>
                <c:pt idx="12">
                  <c:v>90.5</c:v>
                </c:pt>
                <c:pt idx="13">
                  <c:v>84</c:v>
                </c:pt>
                <c:pt idx="14">
                  <c:v>99</c:v>
                </c:pt>
                <c:pt idx="15">
                  <c:v>91.5</c:v>
                </c:pt>
                <c:pt idx="16">
                  <c:v>67.8</c:v>
                </c:pt>
                <c:pt idx="17">
                  <c:v>75.2</c:v>
                </c:pt>
                <c:pt idx="18">
                  <c:v>52.3</c:v>
                </c:pt>
                <c:pt idx="19">
                  <c:v>96.9</c:v>
                </c:pt>
                <c:pt idx="20">
                  <c:v>76.400000000000006</c:v>
                </c:pt>
                <c:pt idx="21">
                  <c:v>85.7</c:v>
                </c:pt>
                <c:pt idx="22">
                  <c:v>69.099999999999994</c:v>
                </c:pt>
                <c:pt idx="23">
                  <c:v>51.4</c:v>
                </c:pt>
                <c:pt idx="24">
                  <c:v>80.099999999999994</c:v>
                </c:pt>
                <c:pt idx="25">
                  <c:v>32.799999999999997</c:v>
                </c:pt>
                <c:pt idx="26">
                  <c:v>94.7</c:v>
                </c:pt>
                <c:pt idx="27">
                  <c:v>79.900000000000006</c:v>
                </c:pt>
                <c:pt idx="28">
                  <c:v>68.599999999999994</c:v>
                </c:pt>
              </c:numCache>
            </c:numRef>
          </c:xVal>
          <c:yVal>
            <c:numRef>
              <c:f>'FINAL FACTORS'!$H$2:$H$30</c:f>
              <c:numCache>
                <c:formatCode>General</c:formatCode>
                <c:ptCount val="29"/>
                <c:pt idx="0">
                  <c:v>35</c:v>
                </c:pt>
                <c:pt idx="1">
                  <c:v>48</c:v>
                </c:pt>
                <c:pt idx="2">
                  <c:v>48</c:v>
                </c:pt>
                <c:pt idx="3">
                  <c:v>54</c:v>
                </c:pt>
                <c:pt idx="4">
                  <c:v>34</c:v>
                </c:pt>
                <c:pt idx="5">
                  <c:v>33</c:v>
                </c:pt>
                <c:pt idx="6">
                  <c:v>44</c:v>
                </c:pt>
                <c:pt idx="7">
                  <c:v>28</c:v>
                </c:pt>
                <c:pt idx="8">
                  <c:v>6</c:v>
                </c:pt>
                <c:pt idx="9">
                  <c:v>51</c:v>
                </c:pt>
                <c:pt idx="10">
                  <c:v>24</c:v>
                </c:pt>
                <c:pt idx="11">
                  <c:v>40</c:v>
                </c:pt>
                <c:pt idx="12">
                  <c:v>29</c:v>
                </c:pt>
                <c:pt idx="13">
                  <c:v>41</c:v>
                </c:pt>
                <c:pt idx="14">
                  <c:v>21</c:v>
                </c:pt>
                <c:pt idx="15">
                  <c:v>28</c:v>
                </c:pt>
                <c:pt idx="16">
                  <c:v>64</c:v>
                </c:pt>
                <c:pt idx="17">
                  <c:v>27</c:v>
                </c:pt>
                <c:pt idx="18">
                  <c:v>23</c:v>
                </c:pt>
                <c:pt idx="19">
                  <c:v>13</c:v>
                </c:pt>
                <c:pt idx="20">
                  <c:v>34</c:v>
                </c:pt>
                <c:pt idx="21">
                  <c:v>32</c:v>
                </c:pt>
                <c:pt idx="22">
                  <c:v>22</c:v>
                </c:pt>
                <c:pt idx="23">
                  <c:v>30</c:v>
                </c:pt>
                <c:pt idx="24">
                  <c:v>40</c:v>
                </c:pt>
                <c:pt idx="25">
                  <c:v>29</c:v>
                </c:pt>
                <c:pt idx="26">
                  <c:v>29</c:v>
                </c:pt>
                <c:pt idx="27">
                  <c:v>27</c:v>
                </c:pt>
                <c:pt idx="28">
                  <c:v>40</c:v>
                </c:pt>
              </c:numCache>
            </c:numRef>
          </c:yVal>
          <c:smooth val="0"/>
        </c:ser>
        <c:ser>
          <c:idx val="1"/>
          <c:order val="1"/>
          <c:tx>
            <c:v>Predicted Infant and Child Mortality Rates (per 1000 live births) - Infant mortality rate (IMR)</c:v>
          </c:tx>
          <c:spPr>
            <a:ln w="28575">
              <a:noFill/>
            </a:ln>
          </c:spPr>
          <c:xVal>
            <c:numRef>
              <c:f>'FINAL FACTORS'!$D$2:$D$30</c:f>
              <c:numCache>
                <c:formatCode>General</c:formatCode>
                <c:ptCount val="29"/>
                <c:pt idx="0">
                  <c:v>91.6</c:v>
                </c:pt>
                <c:pt idx="1">
                  <c:v>70.599999999999994</c:v>
                </c:pt>
                <c:pt idx="2">
                  <c:v>63.8</c:v>
                </c:pt>
                <c:pt idx="3">
                  <c:v>70.2</c:v>
                </c:pt>
                <c:pt idx="4">
                  <c:v>88.7</c:v>
                </c:pt>
                <c:pt idx="5">
                  <c:v>80.5</c:v>
                </c:pt>
                <c:pt idx="6">
                  <c:v>61.9</c:v>
                </c:pt>
                <c:pt idx="7">
                  <c:v>94.3</c:v>
                </c:pt>
                <c:pt idx="8">
                  <c:v>99.9</c:v>
                </c:pt>
                <c:pt idx="9">
                  <c:v>80.8</c:v>
                </c:pt>
                <c:pt idx="10">
                  <c:v>90.3</c:v>
                </c:pt>
                <c:pt idx="11">
                  <c:v>85.4</c:v>
                </c:pt>
                <c:pt idx="12">
                  <c:v>90.5</c:v>
                </c:pt>
                <c:pt idx="13">
                  <c:v>84</c:v>
                </c:pt>
                <c:pt idx="14">
                  <c:v>99</c:v>
                </c:pt>
                <c:pt idx="15">
                  <c:v>91.5</c:v>
                </c:pt>
                <c:pt idx="16">
                  <c:v>67.8</c:v>
                </c:pt>
                <c:pt idx="17">
                  <c:v>75.2</c:v>
                </c:pt>
                <c:pt idx="18">
                  <c:v>52.3</c:v>
                </c:pt>
                <c:pt idx="19">
                  <c:v>96.9</c:v>
                </c:pt>
                <c:pt idx="20">
                  <c:v>76.400000000000006</c:v>
                </c:pt>
                <c:pt idx="21">
                  <c:v>85.7</c:v>
                </c:pt>
                <c:pt idx="22">
                  <c:v>69.099999999999994</c:v>
                </c:pt>
                <c:pt idx="23">
                  <c:v>51.4</c:v>
                </c:pt>
                <c:pt idx="24">
                  <c:v>80.099999999999994</c:v>
                </c:pt>
                <c:pt idx="25">
                  <c:v>32.799999999999997</c:v>
                </c:pt>
                <c:pt idx="26">
                  <c:v>94.7</c:v>
                </c:pt>
                <c:pt idx="27">
                  <c:v>79.900000000000006</c:v>
                </c:pt>
                <c:pt idx="28">
                  <c:v>68.599999999999994</c:v>
                </c:pt>
              </c:numCache>
            </c:numRef>
          </c:xVal>
          <c:yVal>
            <c:numRef>
              <c:f>Results!$B$28:$B$56</c:f>
              <c:numCache>
                <c:formatCode>General</c:formatCode>
                <c:ptCount val="29"/>
                <c:pt idx="0">
                  <c:v>33.932593193194556</c:v>
                </c:pt>
                <c:pt idx="1">
                  <c:v>46.287864116444936</c:v>
                </c:pt>
                <c:pt idx="2">
                  <c:v>49.147405767598272</c:v>
                </c:pt>
                <c:pt idx="3">
                  <c:v>53.843335111973261</c:v>
                </c:pt>
                <c:pt idx="4">
                  <c:v>29.762004826236343</c:v>
                </c:pt>
                <c:pt idx="5">
                  <c:v>33.609724822427665</c:v>
                </c:pt>
                <c:pt idx="6">
                  <c:v>48.098097707325351</c:v>
                </c:pt>
                <c:pt idx="7">
                  <c:v>27.42280062161959</c:v>
                </c:pt>
                <c:pt idx="8">
                  <c:v>11.769881475374682</c:v>
                </c:pt>
                <c:pt idx="9">
                  <c:v>51.099308422317421</c:v>
                </c:pt>
                <c:pt idx="10">
                  <c:v>26.571804011839589</c:v>
                </c:pt>
                <c:pt idx="11">
                  <c:v>44.024779378787727</c:v>
                </c:pt>
                <c:pt idx="12">
                  <c:v>30.715397489251874</c:v>
                </c:pt>
                <c:pt idx="13">
                  <c:v>42.339847760007679</c:v>
                </c:pt>
                <c:pt idx="14">
                  <c:v>29.260809085950914</c:v>
                </c:pt>
                <c:pt idx="15">
                  <c:v>25.482071773343545</c:v>
                </c:pt>
                <c:pt idx="16">
                  <c:v>47.217942842103852</c:v>
                </c:pt>
                <c:pt idx="17">
                  <c:v>25.145249422361687</c:v>
                </c:pt>
                <c:pt idx="18">
                  <c:v>26.916290101982003</c:v>
                </c:pt>
                <c:pt idx="19">
                  <c:v>14.051226465997738</c:v>
                </c:pt>
                <c:pt idx="20">
                  <c:v>24.839433757522677</c:v>
                </c:pt>
                <c:pt idx="21">
                  <c:v>35.912202942115975</c:v>
                </c:pt>
                <c:pt idx="22">
                  <c:v>15.542068944462075</c:v>
                </c:pt>
                <c:pt idx="23">
                  <c:v>36.895002031413767</c:v>
                </c:pt>
                <c:pt idx="24">
                  <c:v>30.034095815907435</c:v>
                </c:pt>
                <c:pt idx="25">
                  <c:v>32.516611233063635</c:v>
                </c:pt>
                <c:pt idx="26">
                  <c:v>26.250699855400114</c:v>
                </c:pt>
                <c:pt idx="27">
                  <c:v>33.069689455716357</c:v>
                </c:pt>
                <c:pt idx="28">
                  <c:v>42.241761568259221</c:v>
                </c:pt>
              </c:numCache>
            </c:numRef>
          </c:yVal>
          <c:smooth val="0"/>
        </c:ser>
        <c:dLbls>
          <c:showLegendKey val="0"/>
          <c:showVal val="0"/>
          <c:showCatName val="0"/>
          <c:showSerName val="0"/>
          <c:showPercent val="0"/>
          <c:showBubbleSize val="0"/>
        </c:dLbls>
        <c:axId val="457909376"/>
        <c:axId val="457911296"/>
      </c:scatterChart>
      <c:valAx>
        <c:axId val="457909376"/>
        <c:scaling>
          <c:orientation val="minMax"/>
        </c:scaling>
        <c:delete val="0"/>
        <c:axPos val="b"/>
        <c:title>
          <c:tx>
            <c:rich>
              <a:bodyPr/>
              <a:lstStyle/>
              <a:p>
                <a:pPr>
                  <a:defRPr/>
                </a:pPr>
                <a:r>
                  <a:rPr lang="en-US"/>
                  <a:t>Delivery Care (for births in the 5 years before the survey) - Institutional births (%)</a:t>
                </a:r>
              </a:p>
            </c:rich>
          </c:tx>
          <c:layout/>
          <c:overlay val="0"/>
        </c:title>
        <c:numFmt formatCode="General" sourceLinked="1"/>
        <c:majorTickMark val="out"/>
        <c:minorTickMark val="none"/>
        <c:tickLblPos val="nextTo"/>
        <c:crossAx val="457911296"/>
        <c:crosses val="autoZero"/>
        <c:crossBetween val="midCat"/>
      </c:valAx>
      <c:valAx>
        <c:axId val="457911296"/>
        <c:scaling>
          <c:orientation val="minMax"/>
        </c:scaling>
        <c:delete val="0"/>
        <c:axPos val="l"/>
        <c:title>
          <c:tx>
            <c:rich>
              <a:bodyPr/>
              <a:lstStyle/>
              <a:p>
                <a:pPr>
                  <a:defRPr/>
                </a:pPr>
                <a:r>
                  <a:rPr lang="en-US"/>
                  <a:t>Infant and Child Mortality Rates (per 1000 live births) - Infant mortality rate (IMR)</a:t>
                </a:r>
              </a:p>
            </c:rich>
          </c:tx>
          <c:layout/>
          <c:overlay val="0"/>
        </c:title>
        <c:numFmt formatCode="General" sourceLinked="1"/>
        <c:majorTickMark val="out"/>
        <c:minorTickMark val="none"/>
        <c:tickLblPos val="nextTo"/>
        <c:crossAx val="45790937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Maternity Care (for last birth in the 5 years before the survey) - Mothers who received financial assistance under Janani Suraksha Yojana (JSY) for births delivered in an institution (%) Line Fit  Plot</a:t>
            </a:r>
          </a:p>
        </c:rich>
      </c:tx>
      <c:layout/>
      <c:overlay val="0"/>
    </c:title>
    <c:autoTitleDeleted val="0"/>
    <c:plotArea>
      <c:layout/>
      <c:scatterChart>
        <c:scatterStyle val="lineMarker"/>
        <c:varyColors val="0"/>
        <c:ser>
          <c:idx val="0"/>
          <c:order val="0"/>
          <c:tx>
            <c:v>Infant and Child Mortality Rates (per 1000 live births) - Infant mortality rate (IMR)</c:v>
          </c:tx>
          <c:spPr>
            <a:ln w="28575">
              <a:noFill/>
            </a:ln>
          </c:spPr>
          <c:xVal>
            <c:numRef>
              <c:f>'FINAL FACTORS'!$G$2:$G$30</c:f>
              <c:numCache>
                <c:formatCode>General</c:formatCode>
                <c:ptCount val="29"/>
                <c:pt idx="0">
                  <c:v>17.399999999999999</c:v>
                </c:pt>
                <c:pt idx="1">
                  <c:v>66.099999999999994</c:v>
                </c:pt>
                <c:pt idx="2">
                  <c:v>53.9</c:v>
                </c:pt>
                <c:pt idx="3">
                  <c:v>66.2</c:v>
                </c:pt>
                <c:pt idx="4">
                  <c:v>8.9</c:v>
                </c:pt>
                <c:pt idx="5">
                  <c:v>13.5</c:v>
                </c:pt>
                <c:pt idx="6">
                  <c:v>41.6</c:v>
                </c:pt>
                <c:pt idx="7">
                  <c:v>19.899999999999999</c:v>
                </c:pt>
                <c:pt idx="8">
                  <c:v>20.399999999999999</c:v>
                </c:pt>
                <c:pt idx="9">
                  <c:v>61.1</c:v>
                </c:pt>
                <c:pt idx="10">
                  <c:v>8.6999999999999993</c:v>
                </c:pt>
                <c:pt idx="11">
                  <c:v>72.599999999999994</c:v>
                </c:pt>
                <c:pt idx="12">
                  <c:v>19.100000000000001</c:v>
                </c:pt>
                <c:pt idx="13">
                  <c:v>56.1</c:v>
                </c:pt>
                <c:pt idx="14">
                  <c:v>29.5</c:v>
                </c:pt>
                <c:pt idx="15">
                  <c:v>12.2</c:v>
                </c:pt>
                <c:pt idx="16">
                  <c:v>48.7</c:v>
                </c:pt>
                <c:pt idx="17">
                  <c:v>28.7</c:v>
                </c:pt>
                <c:pt idx="18">
                  <c:v>20.5</c:v>
                </c:pt>
                <c:pt idx="19">
                  <c:v>7.4</c:v>
                </c:pt>
                <c:pt idx="20">
                  <c:v>13.1</c:v>
                </c:pt>
                <c:pt idx="21">
                  <c:v>54</c:v>
                </c:pt>
                <c:pt idx="22">
                  <c:v>26.2</c:v>
                </c:pt>
                <c:pt idx="23">
                  <c:v>28</c:v>
                </c:pt>
                <c:pt idx="24">
                  <c:v>47.5</c:v>
                </c:pt>
                <c:pt idx="25">
                  <c:v>29.7</c:v>
                </c:pt>
                <c:pt idx="26">
                  <c:v>29.4</c:v>
                </c:pt>
                <c:pt idx="27">
                  <c:v>32.6</c:v>
                </c:pt>
                <c:pt idx="28">
                  <c:v>49.4</c:v>
                </c:pt>
              </c:numCache>
            </c:numRef>
          </c:xVal>
          <c:yVal>
            <c:numRef>
              <c:f>'FINAL FACTORS'!$H$2:$H$30</c:f>
              <c:numCache>
                <c:formatCode>General</c:formatCode>
                <c:ptCount val="29"/>
                <c:pt idx="0">
                  <c:v>35</c:v>
                </c:pt>
                <c:pt idx="1">
                  <c:v>48</c:v>
                </c:pt>
                <c:pt idx="2">
                  <c:v>48</c:v>
                </c:pt>
                <c:pt idx="3">
                  <c:v>54</c:v>
                </c:pt>
                <c:pt idx="4">
                  <c:v>34</c:v>
                </c:pt>
                <c:pt idx="5">
                  <c:v>33</c:v>
                </c:pt>
                <c:pt idx="6">
                  <c:v>44</c:v>
                </c:pt>
                <c:pt idx="7">
                  <c:v>28</c:v>
                </c:pt>
                <c:pt idx="8">
                  <c:v>6</c:v>
                </c:pt>
                <c:pt idx="9">
                  <c:v>51</c:v>
                </c:pt>
                <c:pt idx="10">
                  <c:v>24</c:v>
                </c:pt>
                <c:pt idx="11">
                  <c:v>40</c:v>
                </c:pt>
                <c:pt idx="12">
                  <c:v>29</c:v>
                </c:pt>
                <c:pt idx="13">
                  <c:v>41</c:v>
                </c:pt>
                <c:pt idx="14">
                  <c:v>21</c:v>
                </c:pt>
                <c:pt idx="15">
                  <c:v>28</c:v>
                </c:pt>
                <c:pt idx="16">
                  <c:v>64</c:v>
                </c:pt>
                <c:pt idx="17">
                  <c:v>27</c:v>
                </c:pt>
                <c:pt idx="18">
                  <c:v>23</c:v>
                </c:pt>
                <c:pt idx="19">
                  <c:v>13</c:v>
                </c:pt>
                <c:pt idx="20">
                  <c:v>34</c:v>
                </c:pt>
                <c:pt idx="21">
                  <c:v>32</c:v>
                </c:pt>
                <c:pt idx="22">
                  <c:v>22</c:v>
                </c:pt>
                <c:pt idx="23">
                  <c:v>30</c:v>
                </c:pt>
                <c:pt idx="24">
                  <c:v>40</c:v>
                </c:pt>
                <c:pt idx="25">
                  <c:v>29</c:v>
                </c:pt>
                <c:pt idx="26">
                  <c:v>29</c:v>
                </c:pt>
                <c:pt idx="27">
                  <c:v>27</c:v>
                </c:pt>
                <c:pt idx="28">
                  <c:v>40</c:v>
                </c:pt>
              </c:numCache>
            </c:numRef>
          </c:yVal>
          <c:smooth val="0"/>
        </c:ser>
        <c:ser>
          <c:idx val="1"/>
          <c:order val="1"/>
          <c:tx>
            <c:v>Predicted Infant and Child Mortality Rates (per 1000 live births) - Infant mortality rate (IMR)</c:v>
          </c:tx>
          <c:spPr>
            <a:ln w="28575">
              <a:noFill/>
            </a:ln>
          </c:spPr>
          <c:xVal>
            <c:numRef>
              <c:f>'FINAL FACTORS'!$G$2:$G$30</c:f>
              <c:numCache>
                <c:formatCode>General</c:formatCode>
                <c:ptCount val="29"/>
                <c:pt idx="0">
                  <c:v>17.399999999999999</c:v>
                </c:pt>
                <c:pt idx="1">
                  <c:v>66.099999999999994</c:v>
                </c:pt>
                <c:pt idx="2">
                  <c:v>53.9</c:v>
                </c:pt>
                <c:pt idx="3">
                  <c:v>66.2</c:v>
                </c:pt>
                <c:pt idx="4">
                  <c:v>8.9</c:v>
                </c:pt>
                <c:pt idx="5">
                  <c:v>13.5</c:v>
                </c:pt>
                <c:pt idx="6">
                  <c:v>41.6</c:v>
                </c:pt>
                <c:pt idx="7">
                  <c:v>19.899999999999999</c:v>
                </c:pt>
                <c:pt idx="8">
                  <c:v>20.399999999999999</c:v>
                </c:pt>
                <c:pt idx="9">
                  <c:v>61.1</c:v>
                </c:pt>
                <c:pt idx="10">
                  <c:v>8.6999999999999993</c:v>
                </c:pt>
                <c:pt idx="11">
                  <c:v>72.599999999999994</c:v>
                </c:pt>
                <c:pt idx="12">
                  <c:v>19.100000000000001</c:v>
                </c:pt>
                <c:pt idx="13">
                  <c:v>56.1</c:v>
                </c:pt>
                <c:pt idx="14">
                  <c:v>29.5</c:v>
                </c:pt>
                <c:pt idx="15">
                  <c:v>12.2</c:v>
                </c:pt>
                <c:pt idx="16">
                  <c:v>48.7</c:v>
                </c:pt>
                <c:pt idx="17">
                  <c:v>28.7</c:v>
                </c:pt>
                <c:pt idx="18">
                  <c:v>20.5</c:v>
                </c:pt>
                <c:pt idx="19">
                  <c:v>7.4</c:v>
                </c:pt>
                <c:pt idx="20">
                  <c:v>13.1</c:v>
                </c:pt>
                <c:pt idx="21">
                  <c:v>54</c:v>
                </c:pt>
                <c:pt idx="22">
                  <c:v>26.2</c:v>
                </c:pt>
                <c:pt idx="23">
                  <c:v>28</c:v>
                </c:pt>
                <c:pt idx="24">
                  <c:v>47.5</c:v>
                </c:pt>
                <c:pt idx="25">
                  <c:v>29.7</c:v>
                </c:pt>
                <c:pt idx="26">
                  <c:v>29.4</c:v>
                </c:pt>
                <c:pt idx="27">
                  <c:v>32.6</c:v>
                </c:pt>
                <c:pt idx="28">
                  <c:v>49.4</c:v>
                </c:pt>
              </c:numCache>
            </c:numRef>
          </c:xVal>
          <c:yVal>
            <c:numRef>
              <c:f>Results!$B$28:$B$56</c:f>
              <c:numCache>
                <c:formatCode>General</c:formatCode>
                <c:ptCount val="29"/>
                <c:pt idx="0">
                  <c:v>33.932593193194556</c:v>
                </c:pt>
                <c:pt idx="1">
                  <c:v>46.287864116444936</c:v>
                </c:pt>
                <c:pt idx="2">
                  <c:v>49.147405767598272</c:v>
                </c:pt>
                <c:pt idx="3">
                  <c:v>53.843335111973261</c:v>
                </c:pt>
                <c:pt idx="4">
                  <c:v>29.762004826236343</c:v>
                </c:pt>
                <c:pt idx="5">
                  <c:v>33.609724822427665</c:v>
                </c:pt>
                <c:pt idx="6">
                  <c:v>48.098097707325351</c:v>
                </c:pt>
                <c:pt idx="7">
                  <c:v>27.42280062161959</c:v>
                </c:pt>
                <c:pt idx="8">
                  <c:v>11.769881475374682</c:v>
                </c:pt>
                <c:pt idx="9">
                  <c:v>51.099308422317421</c:v>
                </c:pt>
                <c:pt idx="10">
                  <c:v>26.571804011839589</c:v>
                </c:pt>
                <c:pt idx="11">
                  <c:v>44.024779378787727</c:v>
                </c:pt>
                <c:pt idx="12">
                  <c:v>30.715397489251874</c:v>
                </c:pt>
                <c:pt idx="13">
                  <c:v>42.339847760007679</c:v>
                </c:pt>
                <c:pt idx="14">
                  <c:v>29.260809085950914</c:v>
                </c:pt>
                <c:pt idx="15">
                  <c:v>25.482071773343545</c:v>
                </c:pt>
                <c:pt idx="16">
                  <c:v>47.217942842103852</c:v>
                </c:pt>
                <c:pt idx="17">
                  <c:v>25.145249422361687</c:v>
                </c:pt>
                <c:pt idx="18">
                  <c:v>26.916290101982003</c:v>
                </c:pt>
                <c:pt idx="19">
                  <c:v>14.051226465997738</c:v>
                </c:pt>
                <c:pt idx="20">
                  <c:v>24.839433757522677</c:v>
                </c:pt>
                <c:pt idx="21">
                  <c:v>35.912202942115975</c:v>
                </c:pt>
                <c:pt idx="22">
                  <c:v>15.542068944462075</c:v>
                </c:pt>
                <c:pt idx="23">
                  <c:v>36.895002031413767</c:v>
                </c:pt>
                <c:pt idx="24">
                  <c:v>30.034095815907435</c:v>
                </c:pt>
                <c:pt idx="25">
                  <c:v>32.516611233063635</c:v>
                </c:pt>
                <c:pt idx="26">
                  <c:v>26.250699855400114</c:v>
                </c:pt>
                <c:pt idx="27">
                  <c:v>33.069689455716357</c:v>
                </c:pt>
                <c:pt idx="28">
                  <c:v>42.241761568259221</c:v>
                </c:pt>
              </c:numCache>
            </c:numRef>
          </c:yVal>
          <c:smooth val="0"/>
        </c:ser>
        <c:dLbls>
          <c:showLegendKey val="0"/>
          <c:showVal val="0"/>
          <c:showCatName val="0"/>
          <c:showSerName val="0"/>
          <c:showPercent val="0"/>
          <c:showBubbleSize val="0"/>
        </c:dLbls>
        <c:axId val="457958144"/>
        <c:axId val="457960064"/>
      </c:scatterChart>
      <c:valAx>
        <c:axId val="457958144"/>
        <c:scaling>
          <c:orientation val="minMax"/>
        </c:scaling>
        <c:delete val="0"/>
        <c:axPos val="b"/>
        <c:title>
          <c:tx>
            <c:rich>
              <a:bodyPr/>
              <a:lstStyle/>
              <a:p>
                <a:pPr>
                  <a:defRPr/>
                </a:pPr>
                <a:r>
                  <a:rPr lang="en-US"/>
                  <a:t>Maternity Care (for last birth in the 5 years before the survey) - Mothers who received financial assistance under Janani Suraksha Yojana (JSY) for births delivered in an institution (%)</a:t>
                </a:r>
              </a:p>
            </c:rich>
          </c:tx>
          <c:layout/>
          <c:overlay val="0"/>
        </c:title>
        <c:numFmt formatCode="General" sourceLinked="1"/>
        <c:majorTickMark val="out"/>
        <c:minorTickMark val="none"/>
        <c:tickLblPos val="nextTo"/>
        <c:crossAx val="457960064"/>
        <c:crosses val="autoZero"/>
        <c:crossBetween val="midCat"/>
      </c:valAx>
      <c:valAx>
        <c:axId val="457960064"/>
        <c:scaling>
          <c:orientation val="minMax"/>
        </c:scaling>
        <c:delete val="0"/>
        <c:axPos val="l"/>
        <c:title>
          <c:tx>
            <c:rich>
              <a:bodyPr/>
              <a:lstStyle/>
              <a:p>
                <a:pPr>
                  <a:defRPr/>
                </a:pPr>
                <a:r>
                  <a:rPr lang="en-US"/>
                  <a:t>Infant and Child Mortality Rates (per 1000 live births) - Infant mortality rate (IMR)</a:t>
                </a:r>
              </a:p>
            </c:rich>
          </c:tx>
          <c:layout/>
          <c:overlay val="0"/>
        </c:title>
        <c:numFmt formatCode="General" sourceLinked="1"/>
        <c:majorTickMark val="out"/>
        <c:minorTickMark val="none"/>
        <c:tickLblPos val="nextTo"/>
        <c:crossAx val="45795814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layout/>
      <c:overlay val="0"/>
    </c:title>
    <c:autoTitleDeleted val="0"/>
    <c:plotArea>
      <c:layout/>
      <c:scatterChart>
        <c:scatterStyle val="lineMarker"/>
        <c:varyColors val="0"/>
        <c:ser>
          <c:idx val="0"/>
          <c:order val="0"/>
          <c:spPr>
            <a:ln w="28575">
              <a:noFill/>
            </a:ln>
          </c:spPr>
          <c:xVal>
            <c:numRef>
              <c:f>'Women with mobile vs IMR'!$F$25:$F$53</c:f>
              <c:numCache>
                <c:formatCode>General</c:formatCode>
                <c:ptCount val="29"/>
                <c:pt idx="0">
                  <c:v>1.7241379310344827</c:v>
                </c:pt>
                <c:pt idx="1">
                  <c:v>5.1724137931034484</c:v>
                </c:pt>
                <c:pt idx="2">
                  <c:v>8.6206896551724128</c:v>
                </c:pt>
                <c:pt idx="3">
                  <c:v>12.068965517241379</c:v>
                </c:pt>
                <c:pt idx="4">
                  <c:v>15.517241379310343</c:v>
                </c:pt>
                <c:pt idx="5">
                  <c:v>18.96551724137931</c:v>
                </c:pt>
                <c:pt idx="6">
                  <c:v>22.413793103448278</c:v>
                </c:pt>
                <c:pt idx="7">
                  <c:v>25.862068965517242</c:v>
                </c:pt>
                <c:pt idx="8">
                  <c:v>29.310344827586206</c:v>
                </c:pt>
                <c:pt idx="9">
                  <c:v>32.758620689655167</c:v>
                </c:pt>
                <c:pt idx="10">
                  <c:v>36.206896551724135</c:v>
                </c:pt>
                <c:pt idx="11">
                  <c:v>39.655172413793103</c:v>
                </c:pt>
                <c:pt idx="12">
                  <c:v>43.103448275862071</c:v>
                </c:pt>
                <c:pt idx="13">
                  <c:v>46.551724137931032</c:v>
                </c:pt>
                <c:pt idx="14">
                  <c:v>50</c:v>
                </c:pt>
                <c:pt idx="15">
                  <c:v>53.448275862068961</c:v>
                </c:pt>
                <c:pt idx="16">
                  <c:v>56.896551724137929</c:v>
                </c:pt>
                <c:pt idx="17">
                  <c:v>60.344827586206897</c:v>
                </c:pt>
                <c:pt idx="18">
                  <c:v>63.793103448275858</c:v>
                </c:pt>
                <c:pt idx="19">
                  <c:v>67.241379310344811</c:v>
                </c:pt>
                <c:pt idx="20">
                  <c:v>70.689655172413779</c:v>
                </c:pt>
                <c:pt idx="21">
                  <c:v>74.137931034482747</c:v>
                </c:pt>
                <c:pt idx="22">
                  <c:v>77.586206896551715</c:v>
                </c:pt>
                <c:pt idx="23">
                  <c:v>81.034482758620683</c:v>
                </c:pt>
                <c:pt idx="24">
                  <c:v>84.482758620689651</c:v>
                </c:pt>
                <c:pt idx="25">
                  <c:v>87.931034482758605</c:v>
                </c:pt>
                <c:pt idx="26">
                  <c:v>91.379310344827573</c:v>
                </c:pt>
                <c:pt idx="27">
                  <c:v>94.827586206896541</c:v>
                </c:pt>
                <c:pt idx="28">
                  <c:v>98.275862068965509</c:v>
                </c:pt>
              </c:numCache>
            </c:numRef>
          </c:xVal>
          <c:yVal>
            <c:numRef>
              <c:f>'Women with mobile vs IMR'!$G$25:$G$53</c:f>
              <c:numCache>
                <c:formatCode>General</c:formatCode>
                <c:ptCount val="29"/>
                <c:pt idx="0">
                  <c:v>6</c:v>
                </c:pt>
                <c:pt idx="1">
                  <c:v>13</c:v>
                </c:pt>
                <c:pt idx="2">
                  <c:v>21</c:v>
                </c:pt>
                <c:pt idx="3">
                  <c:v>22</c:v>
                </c:pt>
                <c:pt idx="4">
                  <c:v>23</c:v>
                </c:pt>
                <c:pt idx="5">
                  <c:v>24</c:v>
                </c:pt>
                <c:pt idx="6">
                  <c:v>27</c:v>
                </c:pt>
                <c:pt idx="7">
                  <c:v>27</c:v>
                </c:pt>
                <c:pt idx="8">
                  <c:v>28</c:v>
                </c:pt>
                <c:pt idx="9">
                  <c:v>28</c:v>
                </c:pt>
                <c:pt idx="10">
                  <c:v>29</c:v>
                </c:pt>
                <c:pt idx="11">
                  <c:v>29</c:v>
                </c:pt>
                <c:pt idx="12">
                  <c:v>29</c:v>
                </c:pt>
                <c:pt idx="13">
                  <c:v>30</c:v>
                </c:pt>
                <c:pt idx="14">
                  <c:v>32</c:v>
                </c:pt>
                <c:pt idx="15">
                  <c:v>33</c:v>
                </c:pt>
                <c:pt idx="16">
                  <c:v>34</c:v>
                </c:pt>
                <c:pt idx="17">
                  <c:v>34</c:v>
                </c:pt>
                <c:pt idx="18">
                  <c:v>35</c:v>
                </c:pt>
                <c:pt idx="19">
                  <c:v>40</c:v>
                </c:pt>
                <c:pt idx="20">
                  <c:v>40</c:v>
                </c:pt>
                <c:pt idx="21">
                  <c:v>40</c:v>
                </c:pt>
                <c:pt idx="22">
                  <c:v>41</c:v>
                </c:pt>
                <c:pt idx="23">
                  <c:v>44</c:v>
                </c:pt>
                <c:pt idx="24">
                  <c:v>48</c:v>
                </c:pt>
                <c:pt idx="25">
                  <c:v>48</c:v>
                </c:pt>
                <c:pt idx="26">
                  <c:v>51</c:v>
                </c:pt>
                <c:pt idx="27">
                  <c:v>54</c:v>
                </c:pt>
                <c:pt idx="28">
                  <c:v>64</c:v>
                </c:pt>
              </c:numCache>
            </c:numRef>
          </c:yVal>
          <c:smooth val="0"/>
        </c:ser>
        <c:dLbls>
          <c:showLegendKey val="0"/>
          <c:showVal val="0"/>
          <c:showCatName val="0"/>
          <c:showSerName val="0"/>
          <c:showPercent val="0"/>
          <c:showBubbleSize val="0"/>
        </c:dLbls>
        <c:axId val="422400768"/>
        <c:axId val="422402688"/>
      </c:scatterChart>
      <c:valAx>
        <c:axId val="422400768"/>
        <c:scaling>
          <c:orientation val="minMax"/>
        </c:scaling>
        <c:delete val="0"/>
        <c:axPos val="b"/>
        <c:title>
          <c:tx>
            <c:rich>
              <a:bodyPr/>
              <a:lstStyle/>
              <a:p>
                <a:pPr>
                  <a:defRPr/>
                </a:pPr>
                <a:r>
                  <a:rPr lang="en-US"/>
                  <a:t>Sample Percentile</a:t>
                </a:r>
              </a:p>
            </c:rich>
          </c:tx>
          <c:layout/>
          <c:overlay val="0"/>
        </c:title>
        <c:numFmt formatCode="General" sourceLinked="1"/>
        <c:majorTickMark val="out"/>
        <c:minorTickMark val="none"/>
        <c:tickLblPos val="nextTo"/>
        <c:crossAx val="422402688"/>
        <c:crosses val="autoZero"/>
        <c:crossBetween val="midCat"/>
      </c:valAx>
      <c:valAx>
        <c:axId val="422402688"/>
        <c:scaling>
          <c:orientation val="minMax"/>
        </c:scaling>
        <c:delete val="0"/>
        <c:axPos val="l"/>
        <c:title>
          <c:tx>
            <c:rich>
              <a:bodyPr/>
              <a:lstStyle/>
              <a:p>
                <a:pPr>
                  <a:defRPr/>
                </a:pPr>
                <a:r>
                  <a:rPr lang="en-US"/>
                  <a:t>Infant and Child Mortality Rates (per 1000 live births) - Infant mortality rate (IMR)</a:t>
                </a:r>
              </a:p>
            </c:rich>
          </c:tx>
          <c:layout/>
          <c:overlay val="0"/>
        </c:title>
        <c:numFmt formatCode="General" sourceLinked="1"/>
        <c:majorTickMark val="out"/>
        <c:minorTickMark val="none"/>
        <c:tickLblPos val="nextTo"/>
        <c:crossAx val="422400768"/>
        <c:crosses val="autoZero"/>
        <c:crossBetween val="midCat"/>
      </c:valAx>
    </c:plotArea>
    <c:plotVisOnly val="1"/>
    <c:dispBlanksAs val="gap"/>
    <c:showDLblsOverMax val="0"/>
  </c:chart>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Std Mob% Line Fit  Plot</a:t>
            </a:r>
          </a:p>
        </c:rich>
      </c:tx>
      <c:layout/>
      <c:overlay val="0"/>
    </c:title>
    <c:autoTitleDeleted val="0"/>
    <c:plotArea>
      <c:layout/>
      <c:scatterChart>
        <c:scatterStyle val="lineMarker"/>
        <c:varyColors val="0"/>
        <c:ser>
          <c:idx val="0"/>
          <c:order val="0"/>
          <c:tx>
            <c:v>IMR Std</c:v>
          </c:tx>
          <c:spPr>
            <a:ln w="28575">
              <a:noFill/>
            </a:ln>
          </c:spPr>
          <c:xVal>
            <c:numRef>
              <c:f>'Std Final Factors'!$H$2:$H$30</c:f>
              <c:numCache>
                <c:formatCode>General</c:formatCode>
                <c:ptCount val="29"/>
                <c:pt idx="0">
                  <c:v>-1.0839911696383187</c:v>
                </c:pt>
                <c:pt idx="1">
                  <c:v>-0.45553280486636821</c:v>
                </c:pt>
                <c:pt idx="2">
                  <c:v>-0.78258766816605685</c:v>
                </c:pt>
                <c:pt idx="3">
                  <c:v>-1.4174588733948639</c:v>
                </c:pt>
                <c:pt idx="4">
                  <c:v>-0.33368883618609219</c:v>
                </c:pt>
                <c:pt idx="5">
                  <c:v>-0.16695498430781952</c:v>
                </c:pt>
                <c:pt idx="6">
                  <c:v>-1.148119574206885</c:v>
                </c:pt>
                <c:pt idx="7">
                  <c:v>-0.38499155984094513</c:v>
                </c:pt>
                <c:pt idx="8">
                  <c:v>1.8017870359471686</c:v>
                </c:pt>
                <c:pt idx="9">
                  <c:v>-1.5649542039025666</c:v>
                </c:pt>
                <c:pt idx="10">
                  <c:v>-0.48118416669379471</c:v>
                </c:pt>
                <c:pt idx="11">
                  <c:v>-0.89160595593261938</c:v>
                </c:pt>
                <c:pt idx="12">
                  <c:v>0.26270532630157545</c:v>
                </c:pt>
                <c:pt idx="13">
                  <c:v>-0.75052346588177365</c:v>
                </c:pt>
                <c:pt idx="14">
                  <c:v>0.57052166823069383</c:v>
                </c:pt>
                <c:pt idx="15">
                  <c:v>-0.34010167664294894</c:v>
                </c:pt>
                <c:pt idx="16">
                  <c:v>-1.0262756055266089</c:v>
                </c:pt>
                <c:pt idx="17">
                  <c:v>-0.71845926359749046</c:v>
                </c:pt>
                <c:pt idx="18">
                  <c:v>0.42943917817984767</c:v>
                </c:pt>
                <c:pt idx="19">
                  <c:v>1.7825485145765989</c:v>
                </c:pt>
                <c:pt idx="20">
                  <c:v>1.3336496825966342</c:v>
                </c:pt>
                <c:pt idx="21">
                  <c:v>7.0320112595876283E-2</c:v>
                </c:pt>
                <c:pt idx="22">
                  <c:v>0.64106291325611697</c:v>
                </c:pt>
                <c:pt idx="23">
                  <c:v>0.71801699873839631</c:v>
                </c:pt>
                <c:pt idx="24">
                  <c:v>1.5516862581297592</c:v>
                </c:pt>
                <c:pt idx="25">
                  <c:v>1.115613107063508</c:v>
                </c:pt>
                <c:pt idx="26">
                  <c:v>1.7120072695511752</c:v>
                </c:pt>
                <c:pt idx="27">
                  <c:v>-0.59020245446035768</c:v>
                </c:pt>
                <c:pt idx="28">
                  <c:v>0.14727419807815567</c:v>
                </c:pt>
              </c:numCache>
            </c:numRef>
          </c:xVal>
          <c:yVal>
            <c:numRef>
              <c:f>'Std Final Factors'!$L$2:$L$30</c:f>
              <c:numCache>
                <c:formatCode>General</c:formatCode>
                <c:ptCount val="29"/>
                <c:pt idx="0">
                  <c:v>0.1146329044736198</c:v>
                </c:pt>
                <c:pt idx="1">
                  <c:v>1.1686964407310494</c:v>
                </c:pt>
                <c:pt idx="2">
                  <c:v>1.1686964407310494</c:v>
                </c:pt>
                <c:pt idx="3">
                  <c:v>1.6551873036190938</c:v>
                </c:pt>
                <c:pt idx="4">
                  <c:v>3.3551093992279069E-2</c:v>
                </c:pt>
                <c:pt idx="5">
                  <c:v>-4.7530716489061674E-2</c:v>
                </c:pt>
                <c:pt idx="6">
                  <c:v>0.8443691988056865</c:v>
                </c:pt>
                <c:pt idx="7">
                  <c:v>-0.45293976889576537</c:v>
                </c:pt>
                <c:pt idx="8">
                  <c:v>-2.2367395994852615</c:v>
                </c:pt>
                <c:pt idx="9">
                  <c:v>1.4119418721750716</c:v>
                </c:pt>
                <c:pt idx="10">
                  <c:v>-0.77726701082112837</c:v>
                </c:pt>
                <c:pt idx="11">
                  <c:v>0.52004195688032351</c:v>
                </c:pt>
                <c:pt idx="12">
                  <c:v>-0.37185795841442465</c:v>
                </c:pt>
                <c:pt idx="13">
                  <c:v>0.60112376736166429</c:v>
                </c:pt>
                <c:pt idx="14">
                  <c:v>-1.0205124422651506</c:v>
                </c:pt>
                <c:pt idx="15">
                  <c:v>-0.45293976889576537</c:v>
                </c:pt>
                <c:pt idx="16">
                  <c:v>2.4660054084325012</c:v>
                </c:pt>
                <c:pt idx="17">
                  <c:v>-0.53402157937710615</c:v>
                </c:pt>
                <c:pt idx="18">
                  <c:v>-0.85834882130246903</c:v>
                </c:pt>
                <c:pt idx="19">
                  <c:v>-1.6691669261158764</c:v>
                </c:pt>
                <c:pt idx="20">
                  <c:v>3.3551093992279069E-2</c:v>
                </c:pt>
                <c:pt idx="21">
                  <c:v>-0.1286125269704024</c:v>
                </c:pt>
                <c:pt idx="22">
                  <c:v>-0.93943063178380981</c:v>
                </c:pt>
                <c:pt idx="23">
                  <c:v>-0.29077614793308387</c:v>
                </c:pt>
                <c:pt idx="24">
                  <c:v>0.52004195688032351</c:v>
                </c:pt>
                <c:pt idx="25">
                  <c:v>-0.37185795841442465</c:v>
                </c:pt>
                <c:pt idx="26">
                  <c:v>-0.37185795841442465</c:v>
                </c:pt>
                <c:pt idx="27">
                  <c:v>-0.53402157937710615</c:v>
                </c:pt>
                <c:pt idx="28">
                  <c:v>0.52004195688032351</c:v>
                </c:pt>
              </c:numCache>
            </c:numRef>
          </c:yVal>
          <c:smooth val="0"/>
        </c:ser>
        <c:ser>
          <c:idx val="1"/>
          <c:order val="1"/>
          <c:tx>
            <c:v>Predicted IMR Std</c:v>
          </c:tx>
          <c:spPr>
            <a:ln w="28575">
              <a:noFill/>
            </a:ln>
          </c:spPr>
          <c:xVal>
            <c:numRef>
              <c:f>'Std Final Factors'!$H$2:$H$30</c:f>
              <c:numCache>
                <c:formatCode>General</c:formatCode>
                <c:ptCount val="29"/>
                <c:pt idx="0">
                  <c:v>-1.0839911696383187</c:v>
                </c:pt>
                <c:pt idx="1">
                  <c:v>-0.45553280486636821</c:v>
                </c:pt>
                <c:pt idx="2">
                  <c:v>-0.78258766816605685</c:v>
                </c:pt>
                <c:pt idx="3">
                  <c:v>-1.4174588733948639</c:v>
                </c:pt>
                <c:pt idx="4">
                  <c:v>-0.33368883618609219</c:v>
                </c:pt>
                <c:pt idx="5">
                  <c:v>-0.16695498430781952</c:v>
                </c:pt>
                <c:pt idx="6">
                  <c:v>-1.148119574206885</c:v>
                </c:pt>
                <c:pt idx="7">
                  <c:v>-0.38499155984094513</c:v>
                </c:pt>
                <c:pt idx="8">
                  <c:v>1.8017870359471686</c:v>
                </c:pt>
                <c:pt idx="9">
                  <c:v>-1.5649542039025666</c:v>
                </c:pt>
                <c:pt idx="10">
                  <c:v>-0.48118416669379471</c:v>
                </c:pt>
                <c:pt idx="11">
                  <c:v>-0.89160595593261938</c:v>
                </c:pt>
                <c:pt idx="12">
                  <c:v>0.26270532630157545</c:v>
                </c:pt>
                <c:pt idx="13">
                  <c:v>-0.75052346588177365</c:v>
                </c:pt>
                <c:pt idx="14">
                  <c:v>0.57052166823069383</c:v>
                </c:pt>
                <c:pt idx="15">
                  <c:v>-0.34010167664294894</c:v>
                </c:pt>
                <c:pt idx="16">
                  <c:v>-1.0262756055266089</c:v>
                </c:pt>
                <c:pt idx="17">
                  <c:v>-0.71845926359749046</c:v>
                </c:pt>
                <c:pt idx="18">
                  <c:v>0.42943917817984767</c:v>
                </c:pt>
                <c:pt idx="19">
                  <c:v>1.7825485145765989</c:v>
                </c:pt>
                <c:pt idx="20">
                  <c:v>1.3336496825966342</c:v>
                </c:pt>
                <c:pt idx="21">
                  <c:v>7.0320112595876283E-2</c:v>
                </c:pt>
                <c:pt idx="22">
                  <c:v>0.64106291325611697</c:v>
                </c:pt>
                <c:pt idx="23">
                  <c:v>0.71801699873839631</c:v>
                </c:pt>
                <c:pt idx="24">
                  <c:v>1.5516862581297592</c:v>
                </c:pt>
                <c:pt idx="25">
                  <c:v>1.115613107063508</c:v>
                </c:pt>
                <c:pt idx="26">
                  <c:v>1.7120072695511752</c:v>
                </c:pt>
                <c:pt idx="27">
                  <c:v>-0.59020245446035768</c:v>
                </c:pt>
                <c:pt idx="28">
                  <c:v>0.14727419807815567</c:v>
                </c:pt>
              </c:numCache>
            </c:numRef>
          </c:xVal>
          <c:yVal>
            <c:numRef>
              <c:f>'Std Final Factors'!$O$29:$O$57</c:f>
              <c:numCache>
                <c:formatCode>General</c:formatCode>
                <c:ptCount val="29"/>
                <c:pt idx="0">
                  <c:v>2.8085628057728185E-2</c:v>
                </c:pt>
                <c:pt idx="1">
                  <c:v>1.0298733635023343</c:v>
                </c:pt>
                <c:pt idx="2">
                  <c:v>1.261730177724649</c:v>
                </c:pt>
                <c:pt idx="3">
                  <c:v>1.6424846308590291</c:v>
                </c:pt>
                <c:pt idx="4">
                  <c:v>-0.31007322750766164</c:v>
                </c:pt>
                <c:pt idx="5">
                  <c:v>1.9068760087880277E-3</c:v>
                </c:pt>
                <c:pt idx="6">
                  <c:v>1.1766503804450574</c:v>
                </c:pt>
                <c:pt idx="7">
                  <c:v>-0.49974013950355312</c:v>
                </c:pt>
                <c:pt idx="8">
                  <c:v>-1.7689071631991324</c:v>
                </c:pt>
                <c:pt idx="9">
                  <c:v>1.4199939788526135</c:v>
                </c:pt>
                <c:pt idx="10">
                  <c:v>-0.56874048533799837</c:v>
                </c:pt>
                <c:pt idx="11">
                  <c:v>0.84637835570039699</c:v>
                </c:pt>
                <c:pt idx="12">
                  <c:v>-0.23277042429073549</c:v>
                </c:pt>
                <c:pt idx="13">
                  <c:v>0.70976104951245567</c:v>
                </c:pt>
                <c:pt idx="14">
                  <c:v>-0.35071108553554059</c:v>
                </c:pt>
                <c:pt idx="15">
                  <c:v>-0.65709794817514178</c:v>
                </c:pt>
                <c:pt idx="16">
                  <c:v>1.1052858304689381</c:v>
                </c:pt>
                <c:pt idx="17">
                  <c:v>-0.68440811420333325</c:v>
                </c:pt>
                <c:pt idx="18">
                  <c:v>-0.54080892946361314</c:v>
                </c:pt>
                <c:pt idx="19">
                  <c:v>-1.5839315810268773</c:v>
                </c:pt>
                <c:pt idx="20">
                  <c:v>-0.70920420198203438</c:v>
                </c:pt>
                <c:pt idx="21">
                  <c:v>0.18859597054678845</c:v>
                </c:pt>
                <c:pt idx="22">
                  <c:v>-1.4630513737305004</c:v>
                </c:pt>
                <c:pt idx="23">
                  <c:v>0.26828310004646666</c:v>
                </c:pt>
                <c:pt idx="24">
                  <c:v>-0.28801159744947047</c:v>
                </c:pt>
                <c:pt idx="25">
                  <c:v>-8.6724752878604872E-2</c:v>
                </c:pt>
                <c:pt idx="26">
                  <c:v>-0.5947761916951948</c:v>
                </c:pt>
                <c:pt idx="27">
                  <c:v>-4.1880169248120172E-2</c:v>
                </c:pt>
                <c:pt idx="28">
                  <c:v>0.70180804350227044</c:v>
                </c:pt>
              </c:numCache>
            </c:numRef>
          </c:yVal>
          <c:smooth val="0"/>
        </c:ser>
        <c:dLbls>
          <c:showLegendKey val="0"/>
          <c:showVal val="0"/>
          <c:showCatName val="0"/>
          <c:showSerName val="0"/>
          <c:showPercent val="0"/>
          <c:showBubbleSize val="0"/>
        </c:dLbls>
        <c:axId val="457592832"/>
        <c:axId val="457594752"/>
      </c:scatterChart>
      <c:valAx>
        <c:axId val="457592832"/>
        <c:scaling>
          <c:orientation val="minMax"/>
        </c:scaling>
        <c:delete val="0"/>
        <c:axPos val="b"/>
        <c:title>
          <c:tx>
            <c:rich>
              <a:bodyPr/>
              <a:lstStyle/>
              <a:p>
                <a:pPr>
                  <a:defRPr/>
                </a:pPr>
                <a:r>
                  <a:rPr lang="en-US"/>
                  <a:t>Std Mob%</a:t>
                </a:r>
              </a:p>
            </c:rich>
          </c:tx>
          <c:layout/>
          <c:overlay val="0"/>
        </c:title>
        <c:numFmt formatCode="General" sourceLinked="1"/>
        <c:majorTickMark val="out"/>
        <c:minorTickMark val="none"/>
        <c:tickLblPos val="nextTo"/>
        <c:crossAx val="457594752"/>
        <c:crosses val="autoZero"/>
        <c:crossBetween val="midCat"/>
      </c:valAx>
      <c:valAx>
        <c:axId val="457594752"/>
        <c:scaling>
          <c:orientation val="minMax"/>
        </c:scaling>
        <c:delete val="0"/>
        <c:axPos val="l"/>
        <c:title>
          <c:tx>
            <c:rich>
              <a:bodyPr/>
              <a:lstStyle/>
              <a:p>
                <a:pPr>
                  <a:defRPr/>
                </a:pPr>
                <a:r>
                  <a:rPr lang="en-US"/>
                  <a:t>IMR Std</a:t>
                </a:r>
              </a:p>
            </c:rich>
          </c:tx>
          <c:layout/>
          <c:overlay val="0"/>
        </c:title>
        <c:numFmt formatCode="General" sourceLinked="1"/>
        <c:majorTickMark val="out"/>
        <c:minorTickMark val="none"/>
        <c:tickLblPos val="nextTo"/>
        <c:crossAx val="45759283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OOPE Std Line Fit  Plot</a:t>
            </a:r>
          </a:p>
        </c:rich>
      </c:tx>
      <c:layout/>
      <c:overlay val="0"/>
    </c:title>
    <c:autoTitleDeleted val="0"/>
    <c:plotArea>
      <c:layout/>
      <c:scatterChart>
        <c:scatterStyle val="lineMarker"/>
        <c:varyColors val="0"/>
        <c:ser>
          <c:idx val="0"/>
          <c:order val="0"/>
          <c:tx>
            <c:v>IMR Std</c:v>
          </c:tx>
          <c:spPr>
            <a:ln w="28575">
              <a:noFill/>
            </a:ln>
          </c:spPr>
          <c:xVal>
            <c:numRef>
              <c:f>'Std Final Factors'!$I$2:$I$30</c:f>
              <c:numCache>
                <c:formatCode>General</c:formatCode>
                <c:ptCount val="29"/>
                <c:pt idx="0">
                  <c:v>-0.72206322518619137</c:v>
                </c:pt>
                <c:pt idx="1">
                  <c:v>-0.21229823041865828</c:v>
                </c:pt>
                <c:pt idx="2">
                  <c:v>-0.91893142279230955</c:v>
                </c:pt>
                <c:pt idx="3">
                  <c:v>-1.0349600223476063</c:v>
                </c:pt>
                <c:pt idx="4">
                  <c:v>-0.72301427928090689</c:v>
                </c:pt>
                <c:pt idx="5">
                  <c:v>-1.0240229002583774</c:v>
                </c:pt>
                <c:pt idx="6">
                  <c:v>-1.0368621305370374</c:v>
                </c:pt>
                <c:pt idx="7">
                  <c:v>0.11248674292670094</c:v>
                </c:pt>
                <c:pt idx="8">
                  <c:v>1.5428721013788833</c:v>
                </c:pt>
                <c:pt idx="9">
                  <c:v>-1.0791840377518791</c:v>
                </c:pt>
                <c:pt idx="10">
                  <c:v>-8.0577238300555062E-2</c:v>
                </c:pt>
                <c:pt idx="11">
                  <c:v>0.27036172264948172</c:v>
                </c:pt>
                <c:pt idx="12">
                  <c:v>-0.83999393293091917</c:v>
                </c:pt>
                <c:pt idx="13">
                  <c:v>-0.28743150390118649</c:v>
                </c:pt>
                <c:pt idx="14">
                  <c:v>-0.55182454223210853</c:v>
                </c:pt>
                <c:pt idx="15">
                  <c:v>0.17287867794113815</c:v>
                </c:pt>
                <c:pt idx="16">
                  <c:v>-0.80860914780530613</c:v>
                </c:pt>
                <c:pt idx="17">
                  <c:v>1.9618114301010816</c:v>
                </c:pt>
                <c:pt idx="18">
                  <c:v>1.339822052157114</c:v>
                </c:pt>
                <c:pt idx="19">
                  <c:v>0.56090874858508122</c:v>
                </c:pt>
                <c:pt idx="20">
                  <c:v>-0.15571051178308326</c:v>
                </c:pt>
                <c:pt idx="21">
                  <c:v>0.25466933008667519</c:v>
                </c:pt>
                <c:pt idx="22">
                  <c:v>3.0526704767398138</c:v>
                </c:pt>
                <c:pt idx="23">
                  <c:v>-0.3635158314784302</c:v>
                </c:pt>
                <c:pt idx="24">
                  <c:v>0.31886548147997457</c:v>
                </c:pt>
                <c:pt idx="25">
                  <c:v>1.0359602688954967</c:v>
                </c:pt>
                <c:pt idx="26">
                  <c:v>-0.54564269061645743</c:v>
                </c:pt>
                <c:pt idx="27">
                  <c:v>0.35928528050538533</c:v>
                </c:pt>
                <c:pt idx="28">
                  <c:v>-0.59795066582581247</c:v>
                </c:pt>
              </c:numCache>
            </c:numRef>
          </c:xVal>
          <c:yVal>
            <c:numRef>
              <c:f>'Std Final Factors'!$L$2:$L$30</c:f>
              <c:numCache>
                <c:formatCode>General</c:formatCode>
                <c:ptCount val="29"/>
                <c:pt idx="0">
                  <c:v>0.1146329044736198</c:v>
                </c:pt>
                <c:pt idx="1">
                  <c:v>1.1686964407310494</c:v>
                </c:pt>
                <c:pt idx="2">
                  <c:v>1.1686964407310494</c:v>
                </c:pt>
                <c:pt idx="3">
                  <c:v>1.6551873036190938</c:v>
                </c:pt>
                <c:pt idx="4">
                  <c:v>3.3551093992279069E-2</c:v>
                </c:pt>
                <c:pt idx="5">
                  <c:v>-4.7530716489061674E-2</c:v>
                </c:pt>
                <c:pt idx="6">
                  <c:v>0.8443691988056865</c:v>
                </c:pt>
                <c:pt idx="7">
                  <c:v>-0.45293976889576537</c:v>
                </c:pt>
                <c:pt idx="8">
                  <c:v>-2.2367395994852615</c:v>
                </c:pt>
                <c:pt idx="9">
                  <c:v>1.4119418721750716</c:v>
                </c:pt>
                <c:pt idx="10">
                  <c:v>-0.77726701082112837</c:v>
                </c:pt>
                <c:pt idx="11">
                  <c:v>0.52004195688032351</c:v>
                </c:pt>
                <c:pt idx="12">
                  <c:v>-0.37185795841442465</c:v>
                </c:pt>
                <c:pt idx="13">
                  <c:v>0.60112376736166429</c:v>
                </c:pt>
                <c:pt idx="14">
                  <c:v>-1.0205124422651506</c:v>
                </c:pt>
                <c:pt idx="15">
                  <c:v>-0.45293976889576537</c:v>
                </c:pt>
                <c:pt idx="16">
                  <c:v>2.4660054084325012</c:v>
                </c:pt>
                <c:pt idx="17">
                  <c:v>-0.53402157937710615</c:v>
                </c:pt>
                <c:pt idx="18">
                  <c:v>-0.85834882130246903</c:v>
                </c:pt>
                <c:pt idx="19">
                  <c:v>-1.6691669261158764</c:v>
                </c:pt>
                <c:pt idx="20">
                  <c:v>3.3551093992279069E-2</c:v>
                </c:pt>
                <c:pt idx="21">
                  <c:v>-0.1286125269704024</c:v>
                </c:pt>
                <c:pt idx="22">
                  <c:v>-0.93943063178380981</c:v>
                </c:pt>
                <c:pt idx="23">
                  <c:v>-0.29077614793308387</c:v>
                </c:pt>
                <c:pt idx="24">
                  <c:v>0.52004195688032351</c:v>
                </c:pt>
                <c:pt idx="25">
                  <c:v>-0.37185795841442465</c:v>
                </c:pt>
                <c:pt idx="26">
                  <c:v>-0.37185795841442465</c:v>
                </c:pt>
                <c:pt idx="27">
                  <c:v>-0.53402157937710615</c:v>
                </c:pt>
                <c:pt idx="28">
                  <c:v>0.52004195688032351</c:v>
                </c:pt>
              </c:numCache>
            </c:numRef>
          </c:yVal>
          <c:smooth val="0"/>
        </c:ser>
        <c:ser>
          <c:idx val="1"/>
          <c:order val="1"/>
          <c:tx>
            <c:v>Predicted IMR Std</c:v>
          </c:tx>
          <c:spPr>
            <a:ln w="28575">
              <a:noFill/>
            </a:ln>
          </c:spPr>
          <c:xVal>
            <c:numRef>
              <c:f>'Std Final Factors'!$I$2:$I$30</c:f>
              <c:numCache>
                <c:formatCode>General</c:formatCode>
                <c:ptCount val="29"/>
                <c:pt idx="0">
                  <c:v>-0.72206322518619137</c:v>
                </c:pt>
                <c:pt idx="1">
                  <c:v>-0.21229823041865828</c:v>
                </c:pt>
                <c:pt idx="2">
                  <c:v>-0.91893142279230955</c:v>
                </c:pt>
                <c:pt idx="3">
                  <c:v>-1.0349600223476063</c:v>
                </c:pt>
                <c:pt idx="4">
                  <c:v>-0.72301427928090689</c:v>
                </c:pt>
                <c:pt idx="5">
                  <c:v>-1.0240229002583774</c:v>
                </c:pt>
                <c:pt idx="6">
                  <c:v>-1.0368621305370374</c:v>
                </c:pt>
                <c:pt idx="7">
                  <c:v>0.11248674292670094</c:v>
                </c:pt>
                <c:pt idx="8">
                  <c:v>1.5428721013788833</c:v>
                </c:pt>
                <c:pt idx="9">
                  <c:v>-1.0791840377518791</c:v>
                </c:pt>
                <c:pt idx="10">
                  <c:v>-8.0577238300555062E-2</c:v>
                </c:pt>
                <c:pt idx="11">
                  <c:v>0.27036172264948172</c:v>
                </c:pt>
                <c:pt idx="12">
                  <c:v>-0.83999393293091917</c:v>
                </c:pt>
                <c:pt idx="13">
                  <c:v>-0.28743150390118649</c:v>
                </c:pt>
                <c:pt idx="14">
                  <c:v>-0.55182454223210853</c:v>
                </c:pt>
                <c:pt idx="15">
                  <c:v>0.17287867794113815</c:v>
                </c:pt>
                <c:pt idx="16">
                  <c:v>-0.80860914780530613</c:v>
                </c:pt>
                <c:pt idx="17">
                  <c:v>1.9618114301010816</c:v>
                </c:pt>
                <c:pt idx="18">
                  <c:v>1.339822052157114</c:v>
                </c:pt>
                <c:pt idx="19">
                  <c:v>0.56090874858508122</c:v>
                </c:pt>
                <c:pt idx="20">
                  <c:v>-0.15571051178308326</c:v>
                </c:pt>
                <c:pt idx="21">
                  <c:v>0.25466933008667519</c:v>
                </c:pt>
                <c:pt idx="22">
                  <c:v>3.0526704767398138</c:v>
                </c:pt>
                <c:pt idx="23">
                  <c:v>-0.3635158314784302</c:v>
                </c:pt>
                <c:pt idx="24">
                  <c:v>0.31886548147997457</c:v>
                </c:pt>
                <c:pt idx="25">
                  <c:v>1.0359602688954967</c:v>
                </c:pt>
                <c:pt idx="26">
                  <c:v>-0.54564269061645743</c:v>
                </c:pt>
                <c:pt idx="27">
                  <c:v>0.35928528050538533</c:v>
                </c:pt>
                <c:pt idx="28">
                  <c:v>-0.59795066582581247</c:v>
                </c:pt>
              </c:numCache>
            </c:numRef>
          </c:xVal>
          <c:yVal>
            <c:numRef>
              <c:f>'Std Final Factors'!$O$29:$O$57</c:f>
              <c:numCache>
                <c:formatCode>General</c:formatCode>
                <c:ptCount val="29"/>
                <c:pt idx="0">
                  <c:v>2.8085628057728185E-2</c:v>
                </c:pt>
                <c:pt idx="1">
                  <c:v>1.0298733635023343</c:v>
                </c:pt>
                <c:pt idx="2">
                  <c:v>1.261730177724649</c:v>
                </c:pt>
                <c:pt idx="3">
                  <c:v>1.6424846308590291</c:v>
                </c:pt>
                <c:pt idx="4">
                  <c:v>-0.31007322750766164</c:v>
                </c:pt>
                <c:pt idx="5">
                  <c:v>1.9068760087880277E-3</c:v>
                </c:pt>
                <c:pt idx="6">
                  <c:v>1.1766503804450574</c:v>
                </c:pt>
                <c:pt idx="7">
                  <c:v>-0.49974013950355312</c:v>
                </c:pt>
                <c:pt idx="8">
                  <c:v>-1.7689071631991324</c:v>
                </c:pt>
                <c:pt idx="9">
                  <c:v>1.4199939788526135</c:v>
                </c:pt>
                <c:pt idx="10">
                  <c:v>-0.56874048533799837</c:v>
                </c:pt>
                <c:pt idx="11">
                  <c:v>0.84637835570039699</c:v>
                </c:pt>
                <c:pt idx="12">
                  <c:v>-0.23277042429073549</c:v>
                </c:pt>
                <c:pt idx="13">
                  <c:v>0.70976104951245567</c:v>
                </c:pt>
                <c:pt idx="14">
                  <c:v>-0.35071108553554059</c:v>
                </c:pt>
                <c:pt idx="15">
                  <c:v>-0.65709794817514178</c:v>
                </c:pt>
                <c:pt idx="16">
                  <c:v>1.1052858304689381</c:v>
                </c:pt>
                <c:pt idx="17">
                  <c:v>-0.68440811420333325</c:v>
                </c:pt>
                <c:pt idx="18">
                  <c:v>-0.54080892946361314</c:v>
                </c:pt>
                <c:pt idx="19">
                  <c:v>-1.5839315810268773</c:v>
                </c:pt>
                <c:pt idx="20">
                  <c:v>-0.70920420198203438</c:v>
                </c:pt>
                <c:pt idx="21">
                  <c:v>0.18859597054678845</c:v>
                </c:pt>
                <c:pt idx="22">
                  <c:v>-1.4630513737305004</c:v>
                </c:pt>
                <c:pt idx="23">
                  <c:v>0.26828310004646666</c:v>
                </c:pt>
                <c:pt idx="24">
                  <c:v>-0.28801159744947047</c:v>
                </c:pt>
                <c:pt idx="25">
                  <c:v>-8.6724752878604872E-2</c:v>
                </c:pt>
                <c:pt idx="26">
                  <c:v>-0.5947761916951948</c:v>
                </c:pt>
                <c:pt idx="27">
                  <c:v>-4.1880169248120172E-2</c:v>
                </c:pt>
                <c:pt idx="28">
                  <c:v>0.70180804350227044</c:v>
                </c:pt>
              </c:numCache>
            </c:numRef>
          </c:yVal>
          <c:smooth val="0"/>
        </c:ser>
        <c:dLbls>
          <c:showLegendKey val="0"/>
          <c:showVal val="0"/>
          <c:showCatName val="0"/>
          <c:showSerName val="0"/>
          <c:showPercent val="0"/>
          <c:showBubbleSize val="0"/>
        </c:dLbls>
        <c:axId val="457624576"/>
        <c:axId val="457639040"/>
      </c:scatterChart>
      <c:valAx>
        <c:axId val="457624576"/>
        <c:scaling>
          <c:orientation val="minMax"/>
        </c:scaling>
        <c:delete val="0"/>
        <c:axPos val="b"/>
        <c:title>
          <c:tx>
            <c:rich>
              <a:bodyPr/>
              <a:lstStyle/>
              <a:p>
                <a:pPr>
                  <a:defRPr/>
                </a:pPr>
                <a:r>
                  <a:rPr lang="en-US"/>
                  <a:t>OOPE Std</a:t>
                </a:r>
              </a:p>
            </c:rich>
          </c:tx>
          <c:layout/>
          <c:overlay val="0"/>
        </c:title>
        <c:numFmt formatCode="General" sourceLinked="1"/>
        <c:majorTickMark val="out"/>
        <c:minorTickMark val="none"/>
        <c:tickLblPos val="nextTo"/>
        <c:crossAx val="457639040"/>
        <c:crosses val="autoZero"/>
        <c:crossBetween val="midCat"/>
      </c:valAx>
      <c:valAx>
        <c:axId val="457639040"/>
        <c:scaling>
          <c:orientation val="minMax"/>
        </c:scaling>
        <c:delete val="0"/>
        <c:axPos val="l"/>
        <c:title>
          <c:tx>
            <c:rich>
              <a:bodyPr/>
              <a:lstStyle/>
              <a:p>
                <a:pPr>
                  <a:defRPr/>
                </a:pPr>
                <a:r>
                  <a:rPr lang="en-US"/>
                  <a:t>IMR Std</a:t>
                </a:r>
              </a:p>
            </c:rich>
          </c:tx>
          <c:layout/>
          <c:overlay val="0"/>
        </c:title>
        <c:numFmt formatCode="General" sourceLinked="1"/>
        <c:majorTickMark val="out"/>
        <c:minorTickMark val="none"/>
        <c:tickLblPos val="nextTo"/>
        <c:crossAx val="45762457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IB% Std Line Fit  Plot</a:t>
            </a:r>
          </a:p>
        </c:rich>
      </c:tx>
      <c:layout/>
      <c:overlay val="0"/>
    </c:title>
    <c:autoTitleDeleted val="0"/>
    <c:plotArea>
      <c:layout/>
      <c:scatterChart>
        <c:scatterStyle val="lineMarker"/>
        <c:varyColors val="0"/>
        <c:ser>
          <c:idx val="0"/>
          <c:order val="0"/>
          <c:tx>
            <c:v>IMR Std</c:v>
          </c:tx>
          <c:spPr>
            <a:ln w="28575">
              <a:noFill/>
            </a:ln>
          </c:spPr>
          <c:xVal>
            <c:numRef>
              <c:f>'Std Final Factors'!$J$2:$J$30</c:f>
              <c:numCache>
                <c:formatCode>General</c:formatCode>
                <c:ptCount val="29"/>
                <c:pt idx="0">
                  <c:v>0.83131405862783958</c:v>
                </c:pt>
                <c:pt idx="1">
                  <c:v>-0.49226832491295591</c:v>
                </c:pt>
                <c:pt idx="2">
                  <c:v>-0.92085690624997518</c:v>
                </c:pt>
                <c:pt idx="3">
                  <c:v>-0.51747941793278007</c:v>
                </c:pt>
                <c:pt idx="4">
                  <c:v>0.64853363423411114</c:v>
                </c:pt>
                <c:pt idx="5">
                  <c:v>0.13170622732770515</c:v>
                </c:pt>
                <c:pt idx="6">
                  <c:v>-1.0406095980941423</c:v>
                </c:pt>
                <c:pt idx="7">
                  <c:v>1.0014889365116564</c:v>
                </c:pt>
                <c:pt idx="8">
                  <c:v>1.3544442387892022</c:v>
                </c:pt>
                <c:pt idx="9">
                  <c:v>0.15061454709257349</c:v>
                </c:pt>
                <c:pt idx="10">
                  <c:v>0.74937800631340956</c:v>
                </c:pt>
                <c:pt idx="11">
                  <c:v>0.44054211682055777</c:v>
                </c:pt>
                <c:pt idx="12">
                  <c:v>0.76198355282332209</c:v>
                </c:pt>
                <c:pt idx="13">
                  <c:v>0.35230329125117105</c:v>
                </c:pt>
                <c:pt idx="14">
                  <c:v>1.2977192794945964</c:v>
                </c:pt>
                <c:pt idx="15">
                  <c:v>0.82501128537288371</c:v>
                </c:pt>
                <c:pt idx="16">
                  <c:v>-0.66874597605172847</c:v>
                </c:pt>
                <c:pt idx="17">
                  <c:v>-0.2023407551849716</c:v>
                </c:pt>
                <c:pt idx="18">
                  <c:v>-1.6456758305699346</c:v>
                </c:pt>
                <c:pt idx="19">
                  <c:v>1.1653610411405173</c:v>
                </c:pt>
                <c:pt idx="20">
                  <c:v>-0.1267074761254974</c:v>
                </c:pt>
                <c:pt idx="21">
                  <c:v>0.45945043658542611</c:v>
                </c:pt>
                <c:pt idx="22">
                  <c:v>-0.58680992373729846</c:v>
                </c:pt>
                <c:pt idx="23">
                  <c:v>-1.7024007898645401</c:v>
                </c:pt>
                <c:pt idx="24">
                  <c:v>0.10649513430788013</c:v>
                </c:pt>
                <c:pt idx="25">
                  <c:v>-2.8747166152863874</c:v>
                </c:pt>
                <c:pt idx="26">
                  <c:v>1.0267000295314812</c:v>
                </c:pt>
                <c:pt idx="27">
                  <c:v>9.3889587797968507E-2</c:v>
                </c:pt>
                <c:pt idx="28">
                  <c:v>-0.61832379001207927</c:v>
                </c:pt>
              </c:numCache>
            </c:numRef>
          </c:xVal>
          <c:yVal>
            <c:numRef>
              <c:f>'Std Final Factors'!$L$2:$L$30</c:f>
              <c:numCache>
                <c:formatCode>General</c:formatCode>
                <c:ptCount val="29"/>
                <c:pt idx="0">
                  <c:v>0.1146329044736198</c:v>
                </c:pt>
                <c:pt idx="1">
                  <c:v>1.1686964407310494</c:v>
                </c:pt>
                <c:pt idx="2">
                  <c:v>1.1686964407310494</c:v>
                </c:pt>
                <c:pt idx="3">
                  <c:v>1.6551873036190938</c:v>
                </c:pt>
                <c:pt idx="4">
                  <c:v>3.3551093992279069E-2</c:v>
                </c:pt>
                <c:pt idx="5">
                  <c:v>-4.7530716489061674E-2</c:v>
                </c:pt>
                <c:pt idx="6">
                  <c:v>0.8443691988056865</c:v>
                </c:pt>
                <c:pt idx="7">
                  <c:v>-0.45293976889576537</c:v>
                </c:pt>
                <c:pt idx="8">
                  <c:v>-2.2367395994852615</c:v>
                </c:pt>
                <c:pt idx="9">
                  <c:v>1.4119418721750716</c:v>
                </c:pt>
                <c:pt idx="10">
                  <c:v>-0.77726701082112837</c:v>
                </c:pt>
                <c:pt idx="11">
                  <c:v>0.52004195688032351</c:v>
                </c:pt>
                <c:pt idx="12">
                  <c:v>-0.37185795841442465</c:v>
                </c:pt>
                <c:pt idx="13">
                  <c:v>0.60112376736166429</c:v>
                </c:pt>
                <c:pt idx="14">
                  <c:v>-1.0205124422651506</c:v>
                </c:pt>
                <c:pt idx="15">
                  <c:v>-0.45293976889576537</c:v>
                </c:pt>
                <c:pt idx="16">
                  <c:v>2.4660054084325012</c:v>
                </c:pt>
                <c:pt idx="17">
                  <c:v>-0.53402157937710615</c:v>
                </c:pt>
                <c:pt idx="18">
                  <c:v>-0.85834882130246903</c:v>
                </c:pt>
                <c:pt idx="19">
                  <c:v>-1.6691669261158764</c:v>
                </c:pt>
                <c:pt idx="20">
                  <c:v>3.3551093992279069E-2</c:v>
                </c:pt>
                <c:pt idx="21">
                  <c:v>-0.1286125269704024</c:v>
                </c:pt>
                <c:pt idx="22">
                  <c:v>-0.93943063178380981</c:v>
                </c:pt>
                <c:pt idx="23">
                  <c:v>-0.29077614793308387</c:v>
                </c:pt>
                <c:pt idx="24">
                  <c:v>0.52004195688032351</c:v>
                </c:pt>
                <c:pt idx="25">
                  <c:v>-0.37185795841442465</c:v>
                </c:pt>
                <c:pt idx="26">
                  <c:v>-0.37185795841442465</c:v>
                </c:pt>
                <c:pt idx="27">
                  <c:v>-0.53402157937710615</c:v>
                </c:pt>
                <c:pt idx="28">
                  <c:v>0.52004195688032351</c:v>
                </c:pt>
              </c:numCache>
            </c:numRef>
          </c:yVal>
          <c:smooth val="0"/>
        </c:ser>
        <c:ser>
          <c:idx val="1"/>
          <c:order val="1"/>
          <c:tx>
            <c:v>Predicted IMR Std</c:v>
          </c:tx>
          <c:spPr>
            <a:ln w="28575">
              <a:noFill/>
            </a:ln>
          </c:spPr>
          <c:xVal>
            <c:numRef>
              <c:f>'Std Final Factors'!$J$2:$J$30</c:f>
              <c:numCache>
                <c:formatCode>General</c:formatCode>
                <c:ptCount val="29"/>
                <c:pt idx="0">
                  <c:v>0.83131405862783958</c:v>
                </c:pt>
                <c:pt idx="1">
                  <c:v>-0.49226832491295591</c:v>
                </c:pt>
                <c:pt idx="2">
                  <c:v>-0.92085690624997518</c:v>
                </c:pt>
                <c:pt idx="3">
                  <c:v>-0.51747941793278007</c:v>
                </c:pt>
                <c:pt idx="4">
                  <c:v>0.64853363423411114</c:v>
                </c:pt>
                <c:pt idx="5">
                  <c:v>0.13170622732770515</c:v>
                </c:pt>
                <c:pt idx="6">
                  <c:v>-1.0406095980941423</c:v>
                </c:pt>
                <c:pt idx="7">
                  <c:v>1.0014889365116564</c:v>
                </c:pt>
                <c:pt idx="8">
                  <c:v>1.3544442387892022</c:v>
                </c:pt>
                <c:pt idx="9">
                  <c:v>0.15061454709257349</c:v>
                </c:pt>
                <c:pt idx="10">
                  <c:v>0.74937800631340956</c:v>
                </c:pt>
                <c:pt idx="11">
                  <c:v>0.44054211682055777</c:v>
                </c:pt>
                <c:pt idx="12">
                  <c:v>0.76198355282332209</c:v>
                </c:pt>
                <c:pt idx="13">
                  <c:v>0.35230329125117105</c:v>
                </c:pt>
                <c:pt idx="14">
                  <c:v>1.2977192794945964</c:v>
                </c:pt>
                <c:pt idx="15">
                  <c:v>0.82501128537288371</c:v>
                </c:pt>
                <c:pt idx="16">
                  <c:v>-0.66874597605172847</c:v>
                </c:pt>
                <c:pt idx="17">
                  <c:v>-0.2023407551849716</c:v>
                </c:pt>
                <c:pt idx="18">
                  <c:v>-1.6456758305699346</c:v>
                </c:pt>
                <c:pt idx="19">
                  <c:v>1.1653610411405173</c:v>
                </c:pt>
                <c:pt idx="20">
                  <c:v>-0.1267074761254974</c:v>
                </c:pt>
                <c:pt idx="21">
                  <c:v>0.45945043658542611</c:v>
                </c:pt>
                <c:pt idx="22">
                  <c:v>-0.58680992373729846</c:v>
                </c:pt>
                <c:pt idx="23">
                  <c:v>-1.7024007898645401</c:v>
                </c:pt>
                <c:pt idx="24">
                  <c:v>0.10649513430788013</c:v>
                </c:pt>
                <c:pt idx="25">
                  <c:v>-2.8747166152863874</c:v>
                </c:pt>
                <c:pt idx="26">
                  <c:v>1.0267000295314812</c:v>
                </c:pt>
                <c:pt idx="27">
                  <c:v>9.3889587797968507E-2</c:v>
                </c:pt>
                <c:pt idx="28">
                  <c:v>-0.61832379001207927</c:v>
                </c:pt>
              </c:numCache>
            </c:numRef>
          </c:xVal>
          <c:yVal>
            <c:numRef>
              <c:f>'Std Final Factors'!$O$29:$O$57</c:f>
              <c:numCache>
                <c:formatCode>General</c:formatCode>
                <c:ptCount val="29"/>
                <c:pt idx="0">
                  <c:v>2.8085628057728185E-2</c:v>
                </c:pt>
                <c:pt idx="1">
                  <c:v>1.0298733635023343</c:v>
                </c:pt>
                <c:pt idx="2">
                  <c:v>1.261730177724649</c:v>
                </c:pt>
                <c:pt idx="3">
                  <c:v>1.6424846308590291</c:v>
                </c:pt>
                <c:pt idx="4">
                  <c:v>-0.31007322750766164</c:v>
                </c:pt>
                <c:pt idx="5">
                  <c:v>1.9068760087880277E-3</c:v>
                </c:pt>
                <c:pt idx="6">
                  <c:v>1.1766503804450574</c:v>
                </c:pt>
                <c:pt idx="7">
                  <c:v>-0.49974013950355312</c:v>
                </c:pt>
                <c:pt idx="8">
                  <c:v>-1.7689071631991324</c:v>
                </c:pt>
                <c:pt idx="9">
                  <c:v>1.4199939788526135</c:v>
                </c:pt>
                <c:pt idx="10">
                  <c:v>-0.56874048533799837</c:v>
                </c:pt>
                <c:pt idx="11">
                  <c:v>0.84637835570039699</c:v>
                </c:pt>
                <c:pt idx="12">
                  <c:v>-0.23277042429073549</c:v>
                </c:pt>
                <c:pt idx="13">
                  <c:v>0.70976104951245567</c:v>
                </c:pt>
                <c:pt idx="14">
                  <c:v>-0.35071108553554059</c:v>
                </c:pt>
                <c:pt idx="15">
                  <c:v>-0.65709794817514178</c:v>
                </c:pt>
                <c:pt idx="16">
                  <c:v>1.1052858304689381</c:v>
                </c:pt>
                <c:pt idx="17">
                  <c:v>-0.68440811420333325</c:v>
                </c:pt>
                <c:pt idx="18">
                  <c:v>-0.54080892946361314</c:v>
                </c:pt>
                <c:pt idx="19">
                  <c:v>-1.5839315810268773</c:v>
                </c:pt>
                <c:pt idx="20">
                  <c:v>-0.70920420198203438</c:v>
                </c:pt>
                <c:pt idx="21">
                  <c:v>0.18859597054678845</c:v>
                </c:pt>
                <c:pt idx="22">
                  <c:v>-1.4630513737305004</c:v>
                </c:pt>
                <c:pt idx="23">
                  <c:v>0.26828310004646666</c:v>
                </c:pt>
                <c:pt idx="24">
                  <c:v>-0.28801159744947047</c:v>
                </c:pt>
                <c:pt idx="25">
                  <c:v>-8.6724752878604872E-2</c:v>
                </c:pt>
                <c:pt idx="26">
                  <c:v>-0.5947761916951948</c:v>
                </c:pt>
                <c:pt idx="27">
                  <c:v>-4.1880169248120172E-2</c:v>
                </c:pt>
                <c:pt idx="28">
                  <c:v>0.70180804350227044</c:v>
                </c:pt>
              </c:numCache>
            </c:numRef>
          </c:yVal>
          <c:smooth val="0"/>
        </c:ser>
        <c:dLbls>
          <c:showLegendKey val="0"/>
          <c:showVal val="0"/>
          <c:showCatName val="0"/>
          <c:showSerName val="0"/>
          <c:showPercent val="0"/>
          <c:showBubbleSize val="0"/>
        </c:dLbls>
        <c:axId val="457664768"/>
        <c:axId val="457675136"/>
      </c:scatterChart>
      <c:valAx>
        <c:axId val="457664768"/>
        <c:scaling>
          <c:orientation val="minMax"/>
        </c:scaling>
        <c:delete val="0"/>
        <c:axPos val="b"/>
        <c:title>
          <c:tx>
            <c:rich>
              <a:bodyPr/>
              <a:lstStyle/>
              <a:p>
                <a:pPr>
                  <a:defRPr/>
                </a:pPr>
                <a:r>
                  <a:rPr lang="en-US"/>
                  <a:t>IB% Std</a:t>
                </a:r>
              </a:p>
            </c:rich>
          </c:tx>
          <c:layout/>
          <c:overlay val="0"/>
        </c:title>
        <c:numFmt formatCode="General" sourceLinked="1"/>
        <c:majorTickMark val="out"/>
        <c:minorTickMark val="none"/>
        <c:tickLblPos val="nextTo"/>
        <c:crossAx val="457675136"/>
        <c:crosses val="autoZero"/>
        <c:crossBetween val="midCat"/>
      </c:valAx>
      <c:valAx>
        <c:axId val="457675136"/>
        <c:scaling>
          <c:orientation val="minMax"/>
        </c:scaling>
        <c:delete val="0"/>
        <c:axPos val="l"/>
        <c:title>
          <c:tx>
            <c:rich>
              <a:bodyPr/>
              <a:lstStyle/>
              <a:p>
                <a:pPr>
                  <a:defRPr/>
                </a:pPr>
                <a:r>
                  <a:rPr lang="en-US"/>
                  <a:t>IMR Std</a:t>
                </a:r>
              </a:p>
            </c:rich>
          </c:tx>
          <c:layout/>
          <c:overlay val="0"/>
        </c:title>
        <c:numFmt formatCode="General" sourceLinked="1"/>
        <c:majorTickMark val="out"/>
        <c:minorTickMark val="none"/>
        <c:tickLblPos val="nextTo"/>
        <c:crossAx val="45766476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FA JSY Std Line Fit  Plot</a:t>
            </a:r>
          </a:p>
        </c:rich>
      </c:tx>
      <c:layout/>
      <c:overlay val="0"/>
    </c:title>
    <c:autoTitleDeleted val="0"/>
    <c:plotArea>
      <c:layout/>
      <c:scatterChart>
        <c:scatterStyle val="lineMarker"/>
        <c:varyColors val="0"/>
        <c:ser>
          <c:idx val="0"/>
          <c:order val="0"/>
          <c:tx>
            <c:v>IMR Std</c:v>
          </c:tx>
          <c:spPr>
            <a:ln w="28575">
              <a:noFill/>
            </a:ln>
          </c:spPr>
          <c:xVal>
            <c:numRef>
              <c:f>'Std Final Factors'!$K$2:$K$30</c:f>
              <c:numCache>
                <c:formatCode>General</c:formatCode>
                <c:ptCount val="29"/>
                <c:pt idx="0">
                  <c:v>-0.8377783135713891</c:v>
                </c:pt>
                <c:pt idx="1">
                  <c:v>1.6385597196158694</c:v>
                </c:pt>
                <c:pt idx="2">
                  <c:v>1.0182039905627986</c:v>
                </c:pt>
                <c:pt idx="3">
                  <c:v>1.6436446026408951</c:v>
                </c:pt>
                <c:pt idx="4">
                  <c:v>-1.2699933706985287</c:v>
                </c:pt>
                <c:pt idx="5">
                  <c:v>-1.0360887515473707</c:v>
                </c:pt>
                <c:pt idx="6">
                  <c:v>0.39276337848470261</c:v>
                </c:pt>
                <c:pt idx="7">
                  <c:v>-0.71065623794575983</c:v>
                </c:pt>
                <c:pt idx="8">
                  <c:v>-0.685231822820634</c:v>
                </c:pt>
                <c:pt idx="9">
                  <c:v>1.3843155683646111</c:v>
                </c:pt>
                <c:pt idx="10">
                  <c:v>-1.2801631367485791</c:v>
                </c:pt>
                <c:pt idx="11">
                  <c:v>1.9690771162425056</c:v>
                </c:pt>
                <c:pt idx="12">
                  <c:v>-0.751335302145961</c:v>
                </c:pt>
                <c:pt idx="13">
                  <c:v>1.1300714171133526</c:v>
                </c:pt>
                <c:pt idx="14">
                  <c:v>-0.22250746754334325</c:v>
                </c:pt>
                <c:pt idx="15">
                  <c:v>-1.1021922308726979</c:v>
                </c:pt>
                <c:pt idx="16">
                  <c:v>0.75379007326148995</c:v>
                </c:pt>
                <c:pt idx="17">
                  <c:v>-0.26318653174354467</c:v>
                </c:pt>
                <c:pt idx="18">
                  <c:v>-0.6801469397956087</c:v>
                </c:pt>
                <c:pt idx="19">
                  <c:v>-1.3462666160739063</c:v>
                </c:pt>
                <c:pt idx="20">
                  <c:v>-1.0564282836474714</c:v>
                </c:pt>
                <c:pt idx="21">
                  <c:v>1.0232888735878238</c:v>
                </c:pt>
                <c:pt idx="22">
                  <c:v>-0.39030860736917394</c:v>
                </c:pt>
                <c:pt idx="23">
                  <c:v>-0.29878071291872083</c:v>
                </c:pt>
                <c:pt idx="24">
                  <c:v>0.69277147696118768</c:v>
                </c:pt>
                <c:pt idx="25">
                  <c:v>-0.21233770149329292</c:v>
                </c:pt>
                <c:pt idx="26">
                  <c:v>-0.22759235056836849</c:v>
                </c:pt>
                <c:pt idx="27">
                  <c:v>-6.4876093767562842E-2</c:v>
                </c:pt>
                <c:pt idx="28">
                  <c:v>0.78938425443666593</c:v>
                </c:pt>
              </c:numCache>
            </c:numRef>
          </c:xVal>
          <c:yVal>
            <c:numRef>
              <c:f>'Std Final Factors'!$L$2:$L$30</c:f>
              <c:numCache>
                <c:formatCode>General</c:formatCode>
                <c:ptCount val="29"/>
                <c:pt idx="0">
                  <c:v>0.1146329044736198</c:v>
                </c:pt>
                <c:pt idx="1">
                  <c:v>1.1686964407310494</c:v>
                </c:pt>
                <c:pt idx="2">
                  <c:v>1.1686964407310494</c:v>
                </c:pt>
                <c:pt idx="3">
                  <c:v>1.6551873036190938</c:v>
                </c:pt>
                <c:pt idx="4">
                  <c:v>3.3551093992279069E-2</c:v>
                </c:pt>
                <c:pt idx="5">
                  <c:v>-4.7530716489061674E-2</c:v>
                </c:pt>
                <c:pt idx="6">
                  <c:v>0.8443691988056865</c:v>
                </c:pt>
                <c:pt idx="7">
                  <c:v>-0.45293976889576537</c:v>
                </c:pt>
                <c:pt idx="8">
                  <c:v>-2.2367395994852615</c:v>
                </c:pt>
                <c:pt idx="9">
                  <c:v>1.4119418721750716</c:v>
                </c:pt>
                <c:pt idx="10">
                  <c:v>-0.77726701082112837</c:v>
                </c:pt>
                <c:pt idx="11">
                  <c:v>0.52004195688032351</c:v>
                </c:pt>
                <c:pt idx="12">
                  <c:v>-0.37185795841442465</c:v>
                </c:pt>
                <c:pt idx="13">
                  <c:v>0.60112376736166429</c:v>
                </c:pt>
                <c:pt idx="14">
                  <c:v>-1.0205124422651506</c:v>
                </c:pt>
                <c:pt idx="15">
                  <c:v>-0.45293976889576537</c:v>
                </c:pt>
                <c:pt idx="16">
                  <c:v>2.4660054084325012</c:v>
                </c:pt>
                <c:pt idx="17">
                  <c:v>-0.53402157937710615</c:v>
                </c:pt>
                <c:pt idx="18">
                  <c:v>-0.85834882130246903</c:v>
                </c:pt>
                <c:pt idx="19">
                  <c:v>-1.6691669261158764</c:v>
                </c:pt>
                <c:pt idx="20">
                  <c:v>3.3551093992279069E-2</c:v>
                </c:pt>
                <c:pt idx="21">
                  <c:v>-0.1286125269704024</c:v>
                </c:pt>
                <c:pt idx="22">
                  <c:v>-0.93943063178380981</c:v>
                </c:pt>
                <c:pt idx="23">
                  <c:v>-0.29077614793308387</c:v>
                </c:pt>
                <c:pt idx="24">
                  <c:v>0.52004195688032351</c:v>
                </c:pt>
                <c:pt idx="25">
                  <c:v>-0.37185795841442465</c:v>
                </c:pt>
                <c:pt idx="26">
                  <c:v>-0.37185795841442465</c:v>
                </c:pt>
                <c:pt idx="27">
                  <c:v>-0.53402157937710615</c:v>
                </c:pt>
                <c:pt idx="28">
                  <c:v>0.52004195688032351</c:v>
                </c:pt>
              </c:numCache>
            </c:numRef>
          </c:yVal>
          <c:smooth val="0"/>
        </c:ser>
        <c:ser>
          <c:idx val="1"/>
          <c:order val="1"/>
          <c:tx>
            <c:v>Predicted IMR Std</c:v>
          </c:tx>
          <c:spPr>
            <a:ln w="28575">
              <a:noFill/>
            </a:ln>
          </c:spPr>
          <c:xVal>
            <c:numRef>
              <c:f>'Std Final Factors'!$K$2:$K$30</c:f>
              <c:numCache>
                <c:formatCode>General</c:formatCode>
                <c:ptCount val="29"/>
                <c:pt idx="0">
                  <c:v>-0.8377783135713891</c:v>
                </c:pt>
                <c:pt idx="1">
                  <c:v>1.6385597196158694</c:v>
                </c:pt>
                <c:pt idx="2">
                  <c:v>1.0182039905627986</c:v>
                </c:pt>
                <c:pt idx="3">
                  <c:v>1.6436446026408951</c:v>
                </c:pt>
                <c:pt idx="4">
                  <c:v>-1.2699933706985287</c:v>
                </c:pt>
                <c:pt idx="5">
                  <c:v>-1.0360887515473707</c:v>
                </c:pt>
                <c:pt idx="6">
                  <c:v>0.39276337848470261</c:v>
                </c:pt>
                <c:pt idx="7">
                  <c:v>-0.71065623794575983</c:v>
                </c:pt>
                <c:pt idx="8">
                  <c:v>-0.685231822820634</c:v>
                </c:pt>
                <c:pt idx="9">
                  <c:v>1.3843155683646111</c:v>
                </c:pt>
                <c:pt idx="10">
                  <c:v>-1.2801631367485791</c:v>
                </c:pt>
                <c:pt idx="11">
                  <c:v>1.9690771162425056</c:v>
                </c:pt>
                <c:pt idx="12">
                  <c:v>-0.751335302145961</c:v>
                </c:pt>
                <c:pt idx="13">
                  <c:v>1.1300714171133526</c:v>
                </c:pt>
                <c:pt idx="14">
                  <c:v>-0.22250746754334325</c:v>
                </c:pt>
                <c:pt idx="15">
                  <c:v>-1.1021922308726979</c:v>
                </c:pt>
                <c:pt idx="16">
                  <c:v>0.75379007326148995</c:v>
                </c:pt>
                <c:pt idx="17">
                  <c:v>-0.26318653174354467</c:v>
                </c:pt>
                <c:pt idx="18">
                  <c:v>-0.6801469397956087</c:v>
                </c:pt>
                <c:pt idx="19">
                  <c:v>-1.3462666160739063</c:v>
                </c:pt>
                <c:pt idx="20">
                  <c:v>-1.0564282836474714</c:v>
                </c:pt>
                <c:pt idx="21">
                  <c:v>1.0232888735878238</c:v>
                </c:pt>
                <c:pt idx="22">
                  <c:v>-0.39030860736917394</c:v>
                </c:pt>
                <c:pt idx="23">
                  <c:v>-0.29878071291872083</c:v>
                </c:pt>
                <c:pt idx="24">
                  <c:v>0.69277147696118768</c:v>
                </c:pt>
                <c:pt idx="25">
                  <c:v>-0.21233770149329292</c:v>
                </c:pt>
                <c:pt idx="26">
                  <c:v>-0.22759235056836849</c:v>
                </c:pt>
                <c:pt idx="27">
                  <c:v>-6.4876093767562842E-2</c:v>
                </c:pt>
                <c:pt idx="28">
                  <c:v>0.78938425443666593</c:v>
                </c:pt>
              </c:numCache>
            </c:numRef>
          </c:xVal>
          <c:yVal>
            <c:numRef>
              <c:f>'Std Final Factors'!$O$29:$O$57</c:f>
              <c:numCache>
                <c:formatCode>General</c:formatCode>
                <c:ptCount val="29"/>
                <c:pt idx="0">
                  <c:v>2.8085628057728185E-2</c:v>
                </c:pt>
                <c:pt idx="1">
                  <c:v>1.0298733635023343</c:v>
                </c:pt>
                <c:pt idx="2">
                  <c:v>1.261730177724649</c:v>
                </c:pt>
                <c:pt idx="3">
                  <c:v>1.6424846308590291</c:v>
                </c:pt>
                <c:pt idx="4">
                  <c:v>-0.31007322750766164</c:v>
                </c:pt>
                <c:pt idx="5">
                  <c:v>1.9068760087880277E-3</c:v>
                </c:pt>
                <c:pt idx="6">
                  <c:v>1.1766503804450574</c:v>
                </c:pt>
                <c:pt idx="7">
                  <c:v>-0.49974013950355312</c:v>
                </c:pt>
                <c:pt idx="8">
                  <c:v>-1.7689071631991324</c:v>
                </c:pt>
                <c:pt idx="9">
                  <c:v>1.4199939788526135</c:v>
                </c:pt>
                <c:pt idx="10">
                  <c:v>-0.56874048533799837</c:v>
                </c:pt>
                <c:pt idx="11">
                  <c:v>0.84637835570039699</c:v>
                </c:pt>
                <c:pt idx="12">
                  <c:v>-0.23277042429073549</c:v>
                </c:pt>
                <c:pt idx="13">
                  <c:v>0.70976104951245567</c:v>
                </c:pt>
                <c:pt idx="14">
                  <c:v>-0.35071108553554059</c:v>
                </c:pt>
                <c:pt idx="15">
                  <c:v>-0.65709794817514178</c:v>
                </c:pt>
                <c:pt idx="16">
                  <c:v>1.1052858304689381</c:v>
                </c:pt>
                <c:pt idx="17">
                  <c:v>-0.68440811420333325</c:v>
                </c:pt>
                <c:pt idx="18">
                  <c:v>-0.54080892946361314</c:v>
                </c:pt>
                <c:pt idx="19">
                  <c:v>-1.5839315810268773</c:v>
                </c:pt>
                <c:pt idx="20">
                  <c:v>-0.70920420198203438</c:v>
                </c:pt>
                <c:pt idx="21">
                  <c:v>0.18859597054678845</c:v>
                </c:pt>
                <c:pt idx="22">
                  <c:v>-1.4630513737305004</c:v>
                </c:pt>
                <c:pt idx="23">
                  <c:v>0.26828310004646666</c:v>
                </c:pt>
                <c:pt idx="24">
                  <c:v>-0.28801159744947047</c:v>
                </c:pt>
                <c:pt idx="25">
                  <c:v>-8.6724752878604872E-2</c:v>
                </c:pt>
                <c:pt idx="26">
                  <c:v>-0.5947761916951948</c:v>
                </c:pt>
                <c:pt idx="27">
                  <c:v>-4.1880169248120172E-2</c:v>
                </c:pt>
                <c:pt idx="28">
                  <c:v>0.70180804350227044</c:v>
                </c:pt>
              </c:numCache>
            </c:numRef>
          </c:yVal>
          <c:smooth val="0"/>
        </c:ser>
        <c:dLbls>
          <c:showLegendKey val="0"/>
          <c:showVal val="0"/>
          <c:showCatName val="0"/>
          <c:showSerName val="0"/>
          <c:showPercent val="0"/>
          <c:showBubbleSize val="0"/>
        </c:dLbls>
        <c:axId val="457778688"/>
        <c:axId val="457780608"/>
      </c:scatterChart>
      <c:valAx>
        <c:axId val="457778688"/>
        <c:scaling>
          <c:orientation val="minMax"/>
        </c:scaling>
        <c:delete val="0"/>
        <c:axPos val="b"/>
        <c:title>
          <c:tx>
            <c:rich>
              <a:bodyPr/>
              <a:lstStyle/>
              <a:p>
                <a:pPr>
                  <a:defRPr/>
                </a:pPr>
                <a:r>
                  <a:rPr lang="en-US"/>
                  <a:t>FA JSY Std</a:t>
                </a:r>
              </a:p>
            </c:rich>
          </c:tx>
          <c:layout/>
          <c:overlay val="0"/>
        </c:title>
        <c:numFmt formatCode="General" sourceLinked="1"/>
        <c:majorTickMark val="out"/>
        <c:minorTickMark val="none"/>
        <c:tickLblPos val="nextTo"/>
        <c:crossAx val="457780608"/>
        <c:crosses val="autoZero"/>
        <c:crossBetween val="midCat"/>
      </c:valAx>
      <c:valAx>
        <c:axId val="457780608"/>
        <c:scaling>
          <c:orientation val="minMax"/>
        </c:scaling>
        <c:delete val="0"/>
        <c:axPos val="l"/>
        <c:title>
          <c:tx>
            <c:rich>
              <a:bodyPr/>
              <a:lstStyle/>
              <a:p>
                <a:pPr>
                  <a:defRPr/>
                </a:pPr>
                <a:r>
                  <a:rPr lang="en-US"/>
                  <a:t>IMR Std</a:t>
                </a:r>
              </a:p>
            </c:rich>
          </c:tx>
          <c:layout/>
          <c:overlay val="0"/>
        </c:title>
        <c:numFmt formatCode="General" sourceLinked="1"/>
        <c:majorTickMark val="out"/>
        <c:minorTickMark val="none"/>
        <c:tickLblPos val="nextTo"/>
        <c:crossAx val="45777868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layout/>
      <c:overlay val="0"/>
    </c:title>
    <c:autoTitleDeleted val="0"/>
    <c:plotArea>
      <c:layout/>
      <c:scatterChart>
        <c:scatterStyle val="lineMarker"/>
        <c:varyColors val="0"/>
        <c:ser>
          <c:idx val="0"/>
          <c:order val="0"/>
          <c:spPr>
            <a:ln w="28575">
              <a:noFill/>
            </a:ln>
          </c:spPr>
          <c:xVal>
            <c:numRef>
              <c:f>'Std Final Factors'!$R$29:$R$57</c:f>
              <c:numCache>
                <c:formatCode>General</c:formatCode>
                <c:ptCount val="29"/>
                <c:pt idx="0">
                  <c:v>1.7241379310344827</c:v>
                </c:pt>
                <c:pt idx="1">
                  <c:v>5.1724137931034484</c:v>
                </c:pt>
                <c:pt idx="2">
                  <c:v>8.6206896551724128</c:v>
                </c:pt>
                <c:pt idx="3">
                  <c:v>12.068965517241379</c:v>
                </c:pt>
                <c:pt idx="4">
                  <c:v>15.517241379310343</c:v>
                </c:pt>
                <c:pt idx="5">
                  <c:v>18.96551724137931</c:v>
                </c:pt>
                <c:pt idx="6">
                  <c:v>22.413793103448278</c:v>
                </c:pt>
                <c:pt idx="7">
                  <c:v>25.862068965517242</c:v>
                </c:pt>
                <c:pt idx="8">
                  <c:v>29.310344827586206</c:v>
                </c:pt>
                <c:pt idx="9">
                  <c:v>32.758620689655167</c:v>
                </c:pt>
                <c:pt idx="10">
                  <c:v>36.206896551724135</c:v>
                </c:pt>
                <c:pt idx="11">
                  <c:v>39.655172413793103</c:v>
                </c:pt>
                <c:pt idx="12">
                  <c:v>43.103448275862071</c:v>
                </c:pt>
                <c:pt idx="13">
                  <c:v>46.551724137931032</c:v>
                </c:pt>
                <c:pt idx="14">
                  <c:v>50</c:v>
                </c:pt>
                <c:pt idx="15">
                  <c:v>53.448275862068961</c:v>
                </c:pt>
                <c:pt idx="16">
                  <c:v>56.896551724137929</c:v>
                </c:pt>
                <c:pt idx="17">
                  <c:v>60.344827586206897</c:v>
                </c:pt>
                <c:pt idx="18">
                  <c:v>63.793103448275858</c:v>
                </c:pt>
                <c:pt idx="19">
                  <c:v>67.241379310344811</c:v>
                </c:pt>
                <c:pt idx="20">
                  <c:v>70.689655172413779</c:v>
                </c:pt>
                <c:pt idx="21">
                  <c:v>74.137931034482747</c:v>
                </c:pt>
                <c:pt idx="22">
                  <c:v>77.586206896551715</c:v>
                </c:pt>
                <c:pt idx="23">
                  <c:v>81.034482758620683</c:v>
                </c:pt>
                <c:pt idx="24">
                  <c:v>84.482758620689651</c:v>
                </c:pt>
                <c:pt idx="25">
                  <c:v>87.931034482758605</c:v>
                </c:pt>
                <c:pt idx="26">
                  <c:v>91.379310344827573</c:v>
                </c:pt>
                <c:pt idx="27">
                  <c:v>94.827586206896541</c:v>
                </c:pt>
                <c:pt idx="28">
                  <c:v>98.275862068965509</c:v>
                </c:pt>
              </c:numCache>
            </c:numRef>
          </c:xVal>
          <c:yVal>
            <c:numRef>
              <c:f>'Std Final Factors'!$S$29:$S$57</c:f>
              <c:numCache>
                <c:formatCode>General</c:formatCode>
                <c:ptCount val="29"/>
                <c:pt idx="0">
                  <c:v>-2.2367395994852615</c:v>
                </c:pt>
                <c:pt idx="1">
                  <c:v>-1.6691669261158764</c:v>
                </c:pt>
                <c:pt idx="2">
                  <c:v>-1.0205124422651506</c:v>
                </c:pt>
                <c:pt idx="3">
                  <c:v>-0.93943063178380981</c:v>
                </c:pt>
                <c:pt idx="4">
                  <c:v>-0.85834882130246903</c:v>
                </c:pt>
                <c:pt idx="5">
                  <c:v>-0.77726701082112837</c:v>
                </c:pt>
                <c:pt idx="6">
                  <c:v>-0.53402157937710615</c:v>
                </c:pt>
                <c:pt idx="7">
                  <c:v>-0.53402157937710615</c:v>
                </c:pt>
                <c:pt idx="8">
                  <c:v>-0.45293976889576537</c:v>
                </c:pt>
                <c:pt idx="9">
                  <c:v>-0.45293976889576537</c:v>
                </c:pt>
                <c:pt idx="10">
                  <c:v>-0.37185795841442465</c:v>
                </c:pt>
                <c:pt idx="11">
                  <c:v>-0.37185795841442465</c:v>
                </c:pt>
                <c:pt idx="12">
                  <c:v>-0.37185795841442465</c:v>
                </c:pt>
                <c:pt idx="13">
                  <c:v>-0.29077614793308387</c:v>
                </c:pt>
                <c:pt idx="14">
                  <c:v>-0.1286125269704024</c:v>
                </c:pt>
                <c:pt idx="15">
                  <c:v>-4.7530716489061674E-2</c:v>
                </c:pt>
                <c:pt idx="16">
                  <c:v>3.3551093992279069E-2</c:v>
                </c:pt>
                <c:pt idx="17">
                  <c:v>3.3551093992279069E-2</c:v>
                </c:pt>
                <c:pt idx="18">
                  <c:v>0.1146329044736198</c:v>
                </c:pt>
                <c:pt idx="19">
                  <c:v>0.52004195688032351</c:v>
                </c:pt>
                <c:pt idx="20">
                  <c:v>0.52004195688032351</c:v>
                </c:pt>
                <c:pt idx="21">
                  <c:v>0.52004195688032351</c:v>
                </c:pt>
                <c:pt idx="22">
                  <c:v>0.60112376736166429</c:v>
                </c:pt>
                <c:pt idx="23">
                  <c:v>0.8443691988056865</c:v>
                </c:pt>
                <c:pt idx="24">
                  <c:v>1.1686964407310494</c:v>
                </c:pt>
                <c:pt idx="25">
                  <c:v>1.1686964407310494</c:v>
                </c:pt>
                <c:pt idx="26">
                  <c:v>1.4119418721750716</c:v>
                </c:pt>
                <c:pt idx="27">
                  <c:v>1.6551873036190938</c:v>
                </c:pt>
                <c:pt idx="28">
                  <c:v>2.4660054084325012</c:v>
                </c:pt>
              </c:numCache>
            </c:numRef>
          </c:yVal>
          <c:smooth val="0"/>
        </c:ser>
        <c:dLbls>
          <c:showLegendKey val="0"/>
          <c:showVal val="0"/>
          <c:showCatName val="0"/>
          <c:showSerName val="0"/>
          <c:showPercent val="0"/>
          <c:showBubbleSize val="0"/>
        </c:dLbls>
        <c:axId val="457814016"/>
        <c:axId val="457815936"/>
      </c:scatterChart>
      <c:valAx>
        <c:axId val="457814016"/>
        <c:scaling>
          <c:orientation val="minMax"/>
        </c:scaling>
        <c:delete val="0"/>
        <c:axPos val="b"/>
        <c:title>
          <c:tx>
            <c:rich>
              <a:bodyPr/>
              <a:lstStyle/>
              <a:p>
                <a:pPr>
                  <a:defRPr/>
                </a:pPr>
                <a:r>
                  <a:rPr lang="en-US"/>
                  <a:t>Sample Percentile</a:t>
                </a:r>
              </a:p>
            </c:rich>
          </c:tx>
          <c:layout/>
          <c:overlay val="0"/>
        </c:title>
        <c:numFmt formatCode="General" sourceLinked="1"/>
        <c:majorTickMark val="out"/>
        <c:minorTickMark val="none"/>
        <c:tickLblPos val="nextTo"/>
        <c:crossAx val="457815936"/>
        <c:crosses val="autoZero"/>
        <c:crossBetween val="midCat"/>
      </c:valAx>
      <c:valAx>
        <c:axId val="457815936"/>
        <c:scaling>
          <c:orientation val="minMax"/>
        </c:scaling>
        <c:delete val="0"/>
        <c:axPos val="l"/>
        <c:title>
          <c:tx>
            <c:rich>
              <a:bodyPr/>
              <a:lstStyle/>
              <a:p>
                <a:pPr>
                  <a:defRPr/>
                </a:pPr>
                <a:r>
                  <a:rPr lang="en-US"/>
                  <a:t>IMR Std</a:t>
                </a:r>
              </a:p>
            </c:rich>
          </c:tx>
          <c:layout/>
          <c:overlay val="0"/>
        </c:title>
        <c:numFmt formatCode="General" sourceLinked="1"/>
        <c:majorTickMark val="out"/>
        <c:minorTickMark val="none"/>
        <c:tickLblPos val="nextTo"/>
        <c:crossAx val="457814016"/>
        <c:crosses val="autoZero"/>
        <c:crossBetween val="midCat"/>
      </c:valAx>
    </c:plotArea>
    <c:plotVisOnly val="1"/>
    <c:dispBlanksAs val="gap"/>
    <c:showDLblsOverMax val="0"/>
  </c:chart>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36.2 Line Fit  Plot</a:t>
            </a:r>
          </a:p>
        </c:rich>
      </c:tx>
      <c:layout/>
      <c:overlay val="0"/>
    </c:title>
    <c:autoTitleDeleted val="0"/>
    <c:plotArea>
      <c:layout/>
      <c:scatterChart>
        <c:scatterStyle val="lineMarker"/>
        <c:varyColors val="0"/>
        <c:ser>
          <c:idx val="0"/>
          <c:order val="0"/>
          <c:spPr>
            <a:ln w="28575">
              <a:noFill/>
            </a:ln>
          </c:spPr>
          <c:xVal>
            <c:numRef>
              <c:f>'TESTING MODEL'!$B$19:$B$46</c:f>
              <c:numCache>
                <c:formatCode>General</c:formatCode>
                <c:ptCount val="28"/>
                <c:pt idx="0">
                  <c:v>46</c:v>
                </c:pt>
                <c:pt idx="1">
                  <c:v>40.9</c:v>
                </c:pt>
                <c:pt idx="2">
                  <c:v>31</c:v>
                </c:pt>
                <c:pt idx="3">
                  <c:v>47.9</c:v>
                </c:pt>
                <c:pt idx="4">
                  <c:v>50.5</c:v>
                </c:pt>
                <c:pt idx="5">
                  <c:v>35.200000000000003</c:v>
                </c:pt>
                <c:pt idx="6">
                  <c:v>47.1</c:v>
                </c:pt>
                <c:pt idx="7">
                  <c:v>81.2</c:v>
                </c:pt>
                <c:pt idx="8">
                  <c:v>28.7</c:v>
                </c:pt>
                <c:pt idx="9">
                  <c:v>45.6</c:v>
                </c:pt>
                <c:pt idx="10">
                  <c:v>39.200000000000003</c:v>
                </c:pt>
                <c:pt idx="11">
                  <c:v>57.2</c:v>
                </c:pt>
                <c:pt idx="12">
                  <c:v>41.4</c:v>
                </c:pt>
                <c:pt idx="13">
                  <c:v>62</c:v>
                </c:pt>
                <c:pt idx="14">
                  <c:v>47.8</c:v>
                </c:pt>
                <c:pt idx="15">
                  <c:v>37.1</c:v>
                </c:pt>
                <c:pt idx="16">
                  <c:v>41.9</c:v>
                </c:pt>
                <c:pt idx="17">
                  <c:v>59.8</c:v>
                </c:pt>
                <c:pt idx="18">
                  <c:v>80.900000000000006</c:v>
                </c:pt>
                <c:pt idx="19">
                  <c:v>73.900000000000006</c:v>
                </c:pt>
                <c:pt idx="20">
                  <c:v>54.2</c:v>
                </c:pt>
                <c:pt idx="21">
                  <c:v>63.1</c:v>
                </c:pt>
                <c:pt idx="22">
                  <c:v>64.3</c:v>
                </c:pt>
                <c:pt idx="23">
                  <c:v>77.3</c:v>
                </c:pt>
                <c:pt idx="24">
                  <c:v>70.5</c:v>
                </c:pt>
                <c:pt idx="25">
                  <c:v>79.8</c:v>
                </c:pt>
                <c:pt idx="26">
                  <c:v>43.9</c:v>
                </c:pt>
                <c:pt idx="27">
                  <c:v>55.4</c:v>
                </c:pt>
              </c:numCache>
            </c:numRef>
          </c:xVal>
          <c:yVal>
            <c:numRef>
              <c:f>'TESTING MODEL'!$A$19:$A$46</c:f>
              <c:numCache>
                <c:formatCode>General</c:formatCode>
                <c:ptCount val="28"/>
                <c:pt idx="0">
                  <c:v>2.9314092837568788</c:v>
                </c:pt>
                <c:pt idx="1">
                  <c:v>1.3165399955177799</c:v>
                </c:pt>
                <c:pt idx="2">
                  <c:v>2.4543887140430792E-2</c:v>
                </c:pt>
                <c:pt idx="3">
                  <c:v>17.960603092844082</c:v>
                </c:pt>
                <c:pt idx="4">
                  <c:v>0.37176435908444816</c:v>
                </c:pt>
                <c:pt idx="5">
                  <c:v>16.794404818785242</c:v>
                </c:pt>
                <c:pt idx="6">
                  <c:v>0.3331591224027316</c:v>
                </c:pt>
                <c:pt idx="7">
                  <c:v>33.291532239871913</c:v>
                </c:pt>
                <c:pt idx="8">
                  <c:v>9.862162743175194E-3</c:v>
                </c:pt>
                <c:pt idx="9">
                  <c:v>6.6141758753142055</c:v>
                </c:pt>
                <c:pt idx="10">
                  <c:v>16.198849047914866</c:v>
                </c:pt>
                <c:pt idx="11">
                  <c:v>2.942588546131621</c:v>
                </c:pt>
                <c:pt idx="12">
                  <c:v>1.7951920199976135</c:v>
                </c:pt>
                <c:pt idx="13">
                  <c:v>68.240966754529239</c:v>
                </c:pt>
                <c:pt idx="14">
                  <c:v>6.3399625545933196</c:v>
                </c:pt>
                <c:pt idx="15">
                  <c:v>281.63744245089333</c:v>
                </c:pt>
                <c:pt idx="16">
                  <c:v>3.4400997052496569</c:v>
                </c:pt>
                <c:pt idx="17">
                  <c:v>15.337328162882239</c:v>
                </c:pt>
                <c:pt idx="18">
                  <c:v>1.1050770828140895</c:v>
                </c:pt>
                <c:pt idx="19">
                  <c:v>83.915973882815294</c:v>
                </c:pt>
                <c:pt idx="20">
                  <c:v>15.305331860300893</c:v>
                </c:pt>
                <c:pt idx="21">
                  <c:v>41.704873518081151</c:v>
                </c:pt>
                <c:pt idx="22">
                  <c:v>47.541053013199978</c:v>
                </c:pt>
                <c:pt idx="23">
                  <c:v>99.319246206513554</c:v>
                </c:pt>
                <c:pt idx="24">
                  <c:v>12.366554564509341</c:v>
                </c:pt>
                <c:pt idx="25">
                  <c:v>7.5586512850969525</c:v>
                </c:pt>
                <c:pt idx="26">
                  <c:v>36.841130088834248</c:v>
                </c:pt>
                <c:pt idx="27">
                  <c:v>5.0254949289240436</c:v>
                </c:pt>
              </c:numCache>
            </c:numRef>
          </c:yVal>
          <c:smooth val="0"/>
        </c:ser>
        <c:ser>
          <c:idx val="1"/>
          <c:order val="1"/>
          <c:tx>
            <c:v>Predicted 1.13935729121461</c:v>
          </c:tx>
          <c:spPr>
            <a:ln w="28575">
              <a:noFill/>
            </a:ln>
          </c:spPr>
          <c:xVal>
            <c:numRef>
              <c:f>'TESTING MODEL'!$B$19:$B$46</c:f>
              <c:numCache>
                <c:formatCode>General</c:formatCode>
                <c:ptCount val="28"/>
                <c:pt idx="0">
                  <c:v>46</c:v>
                </c:pt>
                <c:pt idx="1">
                  <c:v>40.9</c:v>
                </c:pt>
                <c:pt idx="2">
                  <c:v>31</c:v>
                </c:pt>
                <c:pt idx="3">
                  <c:v>47.9</c:v>
                </c:pt>
                <c:pt idx="4">
                  <c:v>50.5</c:v>
                </c:pt>
                <c:pt idx="5">
                  <c:v>35.200000000000003</c:v>
                </c:pt>
                <c:pt idx="6">
                  <c:v>47.1</c:v>
                </c:pt>
                <c:pt idx="7">
                  <c:v>81.2</c:v>
                </c:pt>
                <c:pt idx="8">
                  <c:v>28.7</c:v>
                </c:pt>
                <c:pt idx="9">
                  <c:v>45.6</c:v>
                </c:pt>
                <c:pt idx="10">
                  <c:v>39.200000000000003</c:v>
                </c:pt>
                <c:pt idx="11">
                  <c:v>57.2</c:v>
                </c:pt>
                <c:pt idx="12">
                  <c:v>41.4</c:v>
                </c:pt>
                <c:pt idx="13">
                  <c:v>62</c:v>
                </c:pt>
                <c:pt idx="14">
                  <c:v>47.8</c:v>
                </c:pt>
                <c:pt idx="15">
                  <c:v>37.1</c:v>
                </c:pt>
                <c:pt idx="16">
                  <c:v>41.9</c:v>
                </c:pt>
                <c:pt idx="17">
                  <c:v>59.8</c:v>
                </c:pt>
                <c:pt idx="18">
                  <c:v>80.900000000000006</c:v>
                </c:pt>
                <c:pt idx="19">
                  <c:v>73.900000000000006</c:v>
                </c:pt>
                <c:pt idx="20">
                  <c:v>54.2</c:v>
                </c:pt>
                <c:pt idx="21">
                  <c:v>63.1</c:v>
                </c:pt>
                <c:pt idx="22">
                  <c:v>64.3</c:v>
                </c:pt>
                <c:pt idx="23">
                  <c:v>77.3</c:v>
                </c:pt>
                <c:pt idx="24">
                  <c:v>70.5</c:v>
                </c:pt>
                <c:pt idx="25">
                  <c:v>79.8</c:v>
                </c:pt>
                <c:pt idx="26">
                  <c:v>43.9</c:v>
                </c:pt>
                <c:pt idx="27">
                  <c:v>55.4</c:v>
                </c:pt>
              </c:numCache>
            </c:numRef>
          </c:xVal>
          <c:yVal>
            <c:numRef>
              <c:f>'TESTING MODEL'!$H$45:$H$72</c:f>
              <c:numCache>
                <c:formatCode>General</c:formatCode>
                <c:ptCount val="28"/>
                <c:pt idx="0">
                  <c:v>12.725315148194063</c:v>
                </c:pt>
                <c:pt idx="1">
                  <c:v>38.026704122734145</c:v>
                </c:pt>
                <c:pt idx="2">
                  <c:v>38.600096808836511</c:v>
                </c:pt>
                <c:pt idx="3">
                  <c:v>34.318972578810261</c:v>
                </c:pt>
                <c:pt idx="4">
                  <c:v>18.217855774229385</c:v>
                </c:pt>
                <c:pt idx="5">
                  <c:v>26.16508194663075</c:v>
                </c:pt>
                <c:pt idx="6">
                  <c:v>33.435542698990822</c:v>
                </c:pt>
                <c:pt idx="7">
                  <c:v>13.785699525012173</c:v>
                </c:pt>
                <c:pt idx="8">
                  <c:v>22.830187291852269</c:v>
                </c:pt>
                <c:pt idx="9">
                  <c:v>27.279006341854402</c:v>
                </c:pt>
                <c:pt idx="10">
                  <c:v>12.617836567166595</c:v>
                </c:pt>
                <c:pt idx="11">
                  <c:v>26.946131204367216</c:v>
                </c:pt>
                <c:pt idx="12">
                  <c:v>26.173293951714022</c:v>
                </c:pt>
                <c:pt idx="13">
                  <c:v>27.290687481986339</c:v>
                </c:pt>
                <c:pt idx="14">
                  <c:v>26.514313728369586</c:v>
                </c:pt>
                <c:pt idx="15">
                  <c:v>12.911806166781869</c:v>
                </c:pt>
                <c:pt idx="16">
                  <c:v>32.675106527629033</c:v>
                </c:pt>
                <c:pt idx="17">
                  <c:v>11.292235836451191</c:v>
                </c:pt>
                <c:pt idx="18">
                  <c:v>32.425404946096577</c:v>
                </c:pt>
                <c:pt idx="19">
                  <c:v>25.775812270550372</c:v>
                </c:pt>
                <c:pt idx="20">
                  <c:v>36.215496583571891</c:v>
                </c:pt>
                <c:pt idx="21">
                  <c:v>30.194098184844059</c:v>
                </c:pt>
                <c:pt idx="22">
                  <c:v>19.147260615146852</c:v>
                </c:pt>
                <c:pt idx="23">
                  <c:v>46.869117039741184</c:v>
                </c:pt>
                <c:pt idx="24">
                  <c:v>43.477725754923028</c:v>
                </c:pt>
                <c:pt idx="25">
                  <c:v>51.108268522172729</c:v>
                </c:pt>
                <c:pt idx="26">
                  <c:v>38.348387544436989</c:v>
                </c:pt>
                <c:pt idx="27">
                  <c:v>20.352377225747883</c:v>
                </c:pt>
              </c:numCache>
            </c:numRef>
          </c:yVal>
          <c:smooth val="0"/>
        </c:ser>
        <c:dLbls>
          <c:showLegendKey val="0"/>
          <c:showVal val="0"/>
          <c:showCatName val="0"/>
          <c:showSerName val="0"/>
          <c:showPercent val="0"/>
          <c:showBubbleSize val="0"/>
        </c:dLbls>
        <c:axId val="458693632"/>
        <c:axId val="458695808"/>
      </c:scatterChart>
      <c:valAx>
        <c:axId val="458693632"/>
        <c:scaling>
          <c:orientation val="minMax"/>
        </c:scaling>
        <c:delete val="0"/>
        <c:axPos val="b"/>
        <c:title>
          <c:tx>
            <c:rich>
              <a:bodyPr/>
              <a:lstStyle/>
              <a:p>
                <a:pPr>
                  <a:defRPr/>
                </a:pPr>
                <a:r>
                  <a:rPr lang="en-US"/>
                  <a:t>36.2</a:t>
                </a:r>
              </a:p>
            </c:rich>
          </c:tx>
          <c:layout/>
          <c:overlay val="0"/>
        </c:title>
        <c:numFmt formatCode="General" sourceLinked="1"/>
        <c:majorTickMark val="out"/>
        <c:minorTickMark val="none"/>
        <c:tickLblPos val="nextTo"/>
        <c:crossAx val="458695808"/>
        <c:crosses val="autoZero"/>
        <c:crossBetween val="midCat"/>
      </c:valAx>
      <c:valAx>
        <c:axId val="458695808"/>
        <c:scaling>
          <c:orientation val="minMax"/>
        </c:scaling>
        <c:delete val="0"/>
        <c:axPos val="l"/>
        <c:title>
          <c:tx>
            <c:rich>
              <a:bodyPr/>
              <a:lstStyle/>
              <a:p>
                <a:pPr>
                  <a:defRPr/>
                </a:pPr>
                <a:r>
                  <a:rPr lang="en-US"/>
                  <a:t>1.13935729121461</a:t>
                </a:r>
              </a:p>
            </c:rich>
          </c:tx>
          <c:layout/>
          <c:overlay val="0"/>
        </c:title>
        <c:numFmt formatCode="General" sourceLinked="1"/>
        <c:majorTickMark val="out"/>
        <c:minorTickMark val="none"/>
        <c:tickLblPos val="nextTo"/>
        <c:crossAx val="45869363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2138 Line Fit  Plot</a:t>
            </a:r>
          </a:p>
        </c:rich>
      </c:tx>
      <c:layout/>
      <c:overlay val="0"/>
    </c:title>
    <c:autoTitleDeleted val="0"/>
    <c:plotArea>
      <c:layout/>
      <c:scatterChart>
        <c:scatterStyle val="lineMarker"/>
        <c:varyColors val="0"/>
        <c:ser>
          <c:idx val="0"/>
          <c:order val="0"/>
          <c:spPr>
            <a:ln w="28575">
              <a:noFill/>
            </a:ln>
          </c:spPr>
          <c:xVal>
            <c:numRef>
              <c:f>'TESTING MODEL'!$C$19:$C$46</c:f>
              <c:numCache>
                <c:formatCode>General</c:formatCode>
                <c:ptCount val="28"/>
                <c:pt idx="0">
                  <c:v>3210</c:v>
                </c:pt>
                <c:pt idx="1">
                  <c:v>1724</c:v>
                </c:pt>
                <c:pt idx="2">
                  <c:v>1480</c:v>
                </c:pt>
                <c:pt idx="3">
                  <c:v>2136</c:v>
                </c:pt>
                <c:pt idx="4">
                  <c:v>1503</c:v>
                </c:pt>
                <c:pt idx="5">
                  <c:v>1476</c:v>
                </c:pt>
                <c:pt idx="6">
                  <c:v>3893</c:v>
                </c:pt>
                <c:pt idx="7">
                  <c:v>6901</c:v>
                </c:pt>
                <c:pt idx="8">
                  <c:v>1387</c:v>
                </c:pt>
                <c:pt idx="9">
                  <c:v>3487</c:v>
                </c:pt>
                <c:pt idx="10">
                  <c:v>4225</c:v>
                </c:pt>
                <c:pt idx="11">
                  <c:v>1890</c:v>
                </c:pt>
                <c:pt idx="12">
                  <c:v>3052</c:v>
                </c:pt>
                <c:pt idx="13">
                  <c:v>2496</c:v>
                </c:pt>
                <c:pt idx="14">
                  <c:v>4020</c:v>
                </c:pt>
                <c:pt idx="15">
                  <c:v>1956</c:v>
                </c:pt>
                <c:pt idx="16">
                  <c:v>7782</c:v>
                </c:pt>
                <c:pt idx="17">
                  <c:v>6474</c:v>
                </c:pt>
                <c:pt idx="18">
                  <c:v>4836</c:v>
                </c:pt>
                <c:pt idx="19">
                  <c:v>3329</c:v>
                </c:pt>
                <c:pt idx="20">
                  <c:v>4192</c:v>
                </c:pt>
                <c:pt idx="21">
                  <c:v>10076</c:v>
                </c:pt>
                <c:pt idx="22">
                  <c:v>2892</c:v>
                </c:pt>
                <c:pt idx="23">
                  <c:v>4327</c:v>
                </c:pt>
                <c:pt idx="24">
                  <c:v>5835</c:v>
                </c:pt>
                <c:pt idx="25">
                  <c:v>2509</c:v>
                </c:pt>
                <c:pt idx="26">
                  <c:v>4412</c:v>
                </c:pt>
                <c:pt idx="27">
                  <c:v>2399</c:v>
                </c:pt>
              </c:numCache>
            </c:numRef>
          </c:xVal>
          <c:yVal>
            <c:numRef>
              <c:f>'TESTING MODEL'!$A$19:$A$46</c:f>
              <c:numCache>
                <c:formatCode>General</c:formatCode>
                <c:ptCount val="28"/>
                <c:pt idx="0">
                  <c:v>2.9314092837568788</c:v>
                </c:pt>
                <c:pt idx="1">
                  <c:v>1.3165399955177799</c:v>
                </c:pt>
                <c:pt idx="2">
                  <c:v>2.4543887140430792E-2</c:v>
                </c:pt>
                <c:pt idx="3">
                  <c:v>17.960603092844082</c:v>
                </c:pt>
                <c:pt idx="4">
                  <c:v>0.37176435908444816</c:v>
                </c:pt>
                <c:pt idx="5">
                  <c:v>16.794404818785242</c:v>
                </c:pt>
                <c:pt idx="6">
                  <c:v>0.3331591224027316</c:v>
                </c:pt>
                <c:pt idx="7">
                  <c:v>33.291532239871913</c:v>
                </c:pt>
                <c:pt idx="8">
                  <c:v>9.862162743175194E-3</c:v>
                </c:pt>
                <c:pt idx="9">
                  <c:v>6.6141758753142055</c:v>
                </c:pt>
                <c:pt idx="10">
                  <c:v>16.198849047914866</c:v>
                </c:pt>
                <c:pt idx="11">
                  <c:v>2.942588546131621</c:v>
                </c:pt>
                <c:pt idx="12">
                  <c:v>1.7951920199976135</c:v>
                </c:pt>
                <c:pt idx="13">
                  <c:v>68.240966754529239</c:v>
                </c:pt>
                <c:pt idx="14">
                  <c:v>6.3399625545933196</c:v>
                </c:pt>
                <c:pt idx="15">
                  <c:v>281.63744245089333</c:v>
                </c:pt>
                <c:pt idx="16">
                  <c:v>3.4400997052496569</c:v>
                </c:pt>
                <c:pt idx="17">
                  <c:v>15.337328162882239</c:v>
                </c:pt>
                <c:pt idx="18">
                  <c:v>1.1050770828140895</c:v>
                </c:pt>
                <c:pt idx="19">
                  <c:v>83.915973882815294</c:v>
                </c:pt>
                <c:pt idx="20">
                  <c:v>15.305331860300893</c:v>
                </c:pt>
                <c:pt idx="21">
                  <c:v>41.704873518081151</c:v>
                </c:pt>
                <c:pt idx="22">
                  <c:v>47.541053013199978</c:v>
                </c:pt>
                <c:pt idx="23">
                  <c:v>99.319246206513554</c:v>
                </c:pt>
                <c:pt idx="24">
                  <c:v>12.366554564509341</c:v>
                </c:pt>
                <c:pt idx="25">
                  <c:v>7.5586512850969525</c:v>
                </c:pt>
                <c:pt idx="26">
                  <c:v>36.841130088834248</c:v>
                </c:pt>
                <c:pt idx="27">
                  <c:v>5.0254949289240436</c:v>
                </c:pt>
              </c:numCache>
            </c:numRef>
          </c:yVal>
          <c:smooth val="0"/>
        </c:ser>
        <c:ser>
          <c:idx val="1"/>
          <c:order val="1"/>
          <c:tx>
            <c:v>Predicted 1.13935729121461</c:v>
          </c:tx>
          <c:spPr>
            <a:ln w="28575">
              <a:noFill/>
            </a:ln>
          </c:spPr>
          <c:xVal>
            <c:numRef>
              <c:f>'TESTING MODEL'!$C$19:$C$46</c:f>
              <c:numCache>
                <c:formatCode>General</c:formatCode>
                <c:ptCount val="28"/>
                <c:pt idx="0">
                  <c:v>3210</c:v>
                </c:pt>
                <c:pt idx="1">
                  <c:v>1724</c:v>
                </c:pt>
                <c:pt idx="2">
                  <c:v>1480</c:v>
                </c:pt>
                <c:pt idx="3">
                  <c:v>2136</c:v>
                </c:pt>
                <c:pt idx="4">
                  <c:v>1503</c:v>
                </c:pt>
                <c:pt idx="5">
                  <c:v>1476</c:v>
                </c:pt>
                <c:pt idx="6">
                  <c:v>3893</c:v>
                </c:pt>
                <c:pt idx="7">
                  <c:v>6901</c:v>
                </c:pt>
                <c:pt idx="8">
                  <c:v>1387</c:v>
                </c:pt>
                <c:pt idx="9">
                  <c:v>3487</c:v>
                </c:pt>
                <c:pt idx="10">
                  <c:v>4225</c:v>
                </c:pt>
                <c:pt idx="11">
                  <c:v>1890</c:v>
                </c:pt>
                <c:pt idx="12">
                  <c:v>3052</c:v>
                </c:pt>
                <c:pt idx="13">
                  <c:v>2496</c:v>
                </c:pt>
                <c:pt idx="14">
                  <c:v>4020</c:v>
                </c:pt>
                <c:pt idx="15">
                  <c:v>1956</c:v>
                </c:pt>
                <c:pt idx="16">
                  <c:v>7782</c:v>
                </c:pt>
                <c:pt idx="17">
                  <c:v>6474</c:v>
                </c:pt>
                <c:pt idx="18">
                  <c:v>4836</c:v>
                </c:pt>
                <c:pt idx="19">
                  <c:v>3329</c:v>
                </c:pt>
                <c:pt idx="20">
                  <c:v>4192</c:v>
                </c:pt>
                <c:pt idx="21">
                  <c:v>10076</c:v>
                </c:pt>
                <c:pt idx="22">
                  <c:v>2892</c:v>
                </c:pt>
                <c:pt idx="23">
                  <c:v>4327</c:v>
                </c:pt>
                <c:pt idx="24">
                  <c:v>5835</c:v>
                </c:pt>
                <c:pt idx="25">
                  <c:v>2509</c:v>
                </c:pt>
                <c:pt idx="26">
                  <c:v>4412</c:v>
                </c:pt>
                <c:pt idx="27">
                  <c:v>2399</c:v>
                </c:pt>
              </c:numCache>
            </c:numRef>
          </c:xVal>
          <c:yVal>
            <c:numRef>
              <c:f>'TESTING MODEL'!$H$45:$H$72</c:f>
              <c:numCache>
                <c:formatCode>General</c:formatCode>
                <c:ptCount val="28"/>
                <c:pt idx="0">
                  <c:v>12.725315148194063</c:v>
                </c:pt>
                <c:pt idx="1">
                  <c:v>38.026704122734145</c:v>
                </c:pt>
                <c:pt idx="2">
                  <c:v>38.600096808836511</c:v>
                </c:pt>
                <c:pt idx="3">
                  <c:v>34.318972578810261</c:v>
                </c:pt>
                <c:pt idx="4">
                  <c:v>18.217855774229385</c:v>
                </c:pt>
                <c:pt idx="5">
                  <c:v>26.16508194663075</c:v>
                </c:pt>
                <c:pt idx="6">
                  <c:v>33.435542698990822</c:v>
                </c:pt>
                <c:pt idx="7">
                  <c:v>13.785699525012173</c:v>
                </c:pt>
                <c:pt idx="8">
                  <c:v>22.830187291852269</c:v>
                </c:pt>
                <c:pt idx="9">
                  <c:v>27.279006341854402</c:v>
                </c:pt>
                <c:pt idx="10">
                  <c:v>12.617836567166595</c:v>
                </c:pt>
                <c:pt idx="11">
                  <c:v>26.946131204367216</c:v>
                </c:pt>
                <c:pt idx="12">
                  <c:v>26.173293951714022</c:v>
                </c:pt>
                <c:pt idx="13">
                  <c:v>27.290687481986339</c:v>
                </c:pt>
                <c:pt idx="14">
                  <c:v>26.514313728369586</c:v>
                </c:pt>
                <c:pt idx="15">
                  <c:v>12.911806166781869</c:v>
                </c:pt>
                <c:pt idx="16">
                  <c:v>32.675106527629033</c:v>
                </c:pt>
                <c:pt idx="17">
                  <c:v>11.292235836451191</c:v>
                </c:pt>
                <c:pt idx="18">
                  <c:v>32.425404946096577</c:v>
                </c:pt>
                <c:pt idx="19">
                  <c:v>25.775812270550372</c:v>
                </c:pt>
                <c:pt idx="20">
                  <c:v>36.215496583571891</c:v>
                </c:pt>
                <c:pt idx="21">
                  <c:v>30.194098184844059</c:v>
                </c:pt>
                <c:pt idx="22">
                  <c:v>19.147260615146852</c:v>
                </c:pt>
                <c:pt idx="23">
                  <c:v>46.869117039741184</c:v>
                </c:pt>
                <c:pt idx="24">
                  <c:v>43.477725754923028</c:v>
                </c:pt>
                <c:pt idx="25">
                  <c:v>51.108268522172729</c:v>
                </c:pt>
                <c:pt idx="26">
                  <c:v>38.348387544436989</c:v>
                </c:pt>
                <c:pt idx="27">
                  <c:v>20.352377225747883</c:v>
                </c:pt>
              </c:numCache>
            </c:numRef>
          </c:yVal>
          <c:smooth val="0"/>
        </c:ser>
        <c:dLbls>
          <c:showLegendKey val="0"/>
          <c:showVal val="0"/>
          <c:showCatName val="0"/>
          <c:showSerName val="0"/>
          <c:showPercent val="0"/>
          <c:showBubbleSize val="0"/>
        </c:dLbls>
        <c:axId val="458721536"/>
        <c:axId val="458748288"/>
      </c:scatterChart>
      <c:valAx>
        <c:axId val="458721536"/>
        <c:scaling>
          <c:orientation val="minMax"/>
        </c:scaling>
        <c:delete val="0"/>
        <c:axPos val="b"/>
        <c:title>
          <c:tx>
            <c:rich>
              <a:bodyPr/>
              <a:lstStyle/>
              <a:p>
                <a:pPr>
                  <a:defRPr/>
                </a:pPr>
                <a:r>
                  <a:rPr lang="en-US"/>
                  <a:t>2138</a:t>
                </a:r>
              </a:p>
            </c:rich>
          </c:tx>
          <c:layout/>
          <c:overlay val="0"/>
        </c:title>
        <c:numFmt formatCode="General" sourceLinked="1"/>
        <c:majorTickMark val="out"/>
        <c:minorTickMark val="none"/>
        <c:tickLblPos val="nextTo"/>
        <c:crossAx val="458748288"/>
        <c:crosses val="autoZero"/>
        <c:crossBetween val="midCat"/>
      </c:valAx>
      <c:valAx>
        <c:axId val="458748288"/>
        <c:scaling>
          <c:orientation val="minMax"/>
        </c:scaling>
        <c:delete val="0"/>
        <c:axPos val="l"/>
        <c:title>
          <c:tx>
            <c:rich>
              <a:bodyPr/>
              <a:lstStyle/>
              <a:p>
                <a:pPr>
                  <a:defRPr/>
                </a:pPr>
                <a:r>
                  <a:rPr lang="en-US"/>
                  <a:t>1.13935729121461</a:t>
                </a:r>
              </a:p>
            </c:rich>
          </c:tx>
          <c:layout/>
          <c:overlay val="0"/>
        </c:title>
        <c:numFmt formatCode="General" sourceLinked="1"/>
        <c:majorTickMark val="out"/>
        <c:minorTickMark val="none"/>
        <c:tickLblPos val="nextTo"/>
        <c:crossAx val="45872153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91.6 Line Fit  Plot</a:t>
            </a:r>
          </a:p>
        </c:rich>
      </c:tx>
      <c:overlay val="0"/>
    </c:title>
    <c:autoTitleDeleted val="0"/>
    <c:plotArea>
      <c:layout/>
      <c:scatterChart>
        <c:scatterStyle val="lineMarker"/>
        <c:varyColors val="0"/>
        <c:ser>
          <c:idx val="0"/>
          <c:order val="0"/>
          <c:spPr>
            <a:ln w="28575">
              <a:noFill/>
            </a:ln>
          </c:spPr>
          <c:xVal>
            <c:numRef>
              <c:f>'TESTING MODEL'!$D$19:$D$46</c:f>
              <c:numCache>
                <c:formatCode>General</c:formatCode>
                <c:ptCount val="28"/>
                <c:pt idx="0">
                  <c:v>70.599999999999994</c:v>
                </c:pt>
                <c:pt idx="1">
                  <c:v>63.8</c:v>
                </c:pt>
                <c:pt idx="2">
                  <c:v>70.2</c:v>
                </c:pt>
                <c:pt idx="3">
                  <c:v>88.7</c:v>
                </c:pt>
                <c:pt idx="4">
                  <c:v>80.5</c:v>
                </c:pt>
                <c:pt idx="5">
                  <c:v>61.9</c:v>
                </c:pt>
                <c:pt idx="6">
                  <c:v>94.3</c:v>
                </c:pt>
                <c:pt idx="7">
                  <c:v>99.9</c:v>
                </c:pt>
                <c:pt idx="8">
                  <c:v>80.8</c:v>
                </c:pt>
                <c:pt idx="9">
                  <c:v>90.3</c:v>
                </c:pt>
                <c:pt idx="10">
                  <c:v>85.4</c:v>
                </c:pt>
                <c:pt idx="11">
                  <c:v>90.5</c:v>
                </c:pt>
                <c:pt idx="12">
                  <c:v>84</c:v>
                </c:pt>
                <c:pt idx="13">
                  <c:v>99</c:v>
                </c:pt>
                <c:pt idx="14">
                  <c:v>91.5</c:v>
                </c:pt>
                <c:pt idx="15">
                  <c:v>67.8</c:v>
                </c:pt>
                <c:pt idx="16">
                  <c:v>75.2</c:v>
                </c:pt>
                <c:pt idx="17">
                  <c:v>52.3</c:v>
                </c:pt>
                <c:pt idx="18">
                  <c:v>96.9</c:v>
                </c:pt>
                <c:pt idx="19">
                  <c:v>76.400000000000006</c:v>
                </c:pt>
                <c:pt idx="20">
                  <c:v>85.7</c:v>
                </c:pt>
                <c:pt idx="21">
                  <c:v>69.099999999999994</c:v>
                </c:pt>
                <c:pt idx="22">
                  <c:v>51.4</c:v>
                </c:pt>
                <c:pt idx="23">
                  <c:v>80.099999999999994</c:v>
                </c:pt>
                <c:pt idx="24">
                  <c:v>32.799999999999997</c:v>
                </c:pt>
                <c:pt idx="25">
                  <c:v>94.7</c:v>
                </c:pt>
                <c:pt idx="26">
                  <c:v>79.900000000000006</c:v>
                </c:pt>
                <c:pt idx="27">
                  <c:v>68.599999999999994</c:v>
                </c:pt>
              </c:numCache>
            </c:numRef>
          </c:xVal>
          <c:yVal>
            <c:numRef>
              <c:f>'TESTING MODEL'!$A$19:$A$46</c:f>
              <c:numCache>
                <c:formatCode>General</c:formatCode>
                <c:ptCount val="28"/>
                <c:pt idx="0">
                  <c:v>2.9314092837568788</c:v>
                </c:pt>
                <c:pt idx="1">
                  <c:v>1.3165399955177799</c:v>
                </c:pt>
                <c:pt idx="2">
                  <c:v>2.4543887140430792E-2</c:v>
                </c:pt>
                <c:pt idx="3">
                  <c:v>17.960603092844082</c:v>
                </c:pt>
                <c:pt idx="4">
                  <c:v>0.37176435908444816</c:v>
                </c:pt>
                <c:pt idx="5">
                  <c:v>16.794404818785242</c:v>
                </c:pt>
                <c:pt idx="6">
                  <c:v>0.3331591224027316</c:v>
                </c:pt>
                <c:pt idx="7">
                  <c:v>33.291532239871913</c:v>
                </c:pt>
                <c:pt idx="8">
                  <c:v>9.862162743175194E-3</c:v>
                </c:pt>
                <c:pt idx="9">
                  <c:v>6.6141758753142055</c:v>
                </c:pt>
                <c:pt idx="10">
                  <c:v>16.198849047914866</c:v>
                </c:pt>
                <c:pt idx="11">
                  <c:v>2.942588546131621</c:v>
                </c:pt>
                <c:pt idx="12">
                  <c:v>1.7951920199976135</c:v>
                </c:pt>
                <c:pt idx="13">
                  <c:v>68.240966754529239</c:v>
                </c:pt>
                <c:pt idx="14">
                  <c:v>6.3399625545933196</c:v>
                </c:pt>
                <c:pt idx="15">
                  <c:v>281.63744245089333</c:v>
                </c:pt>
                <c:pt idx="16">
                  <c:v>3.4400997052496569</c:v>
                </c:pt>
                <c:pt idx="17">
                  <c:v>15.337328162882239</c:v>
                </c:pt>
                <c:pt idx="18">
                  <c:v>1.1050770828140895</c:v>
                </c:pt>
                <c:pt idx="19">
                  <c:v>83.915973882815294</c:v>
                </c:pt>
                <c:pt idx="20">
                  <c:v>15.305331860300893</c:v>
                </c:pt>
                <c:pt idx="21">
                  <c:v>41.704873518081151</c:v>
                </c:pt>
                <c:pt idx="22">
                  <c:v>47.541053013199978</c:v>
                </c:pt>
                <c:pt idx="23">
                  <c:v>99.319246206513554</c:v>
                </c:pt>
                <c:pt idx="24">
                  <c:v>12.366554564509341</c:v>
                </c:pt>
                <c:pt idx="25">
                  <c:v>7.5586512850969525</c:v>
                </c:pt>
                <c:pt idx="26">
                  <c:v>36.841130088834248</c:v>
                </c:pt>
                <c:pt idx="27">
                  <c:v>5.0254949289240436</c:v>
                </c:pt>
              </c:numCache>
            </c:numRef>
          </c:yVal>
          <c:smooth val="0"/>
        </c:ser>
        <c:ser>
          <c:idx val="1"/>
          <c:order val="1"/>
          <c:tx>
            <c:v>Predicted 1.13935729121461</c:v>
          </c:tx>
          <c:spPr>
            <a:ln w="28575">
              <a:noFill/>
            </a:ln>
          </c:spPr>
          <c:xVal>
            <c:numRef>
              <c:f>'TESTING MODEL'!$D$19:$D$46</c:f>
              <c:numCache>
                <c:formatCode>General</c:formatCode>
                <c:ptCount val="28"/>
                <c:pt idx="0">
                  <c:v>70.599999999999994</c:v>
                </c:pt>
                <c:pt idx="1">
                  <c:v>63.8</c:v>
                </c:pt>
                <c:pt idx="2">
                  <c:v>70.2</c:v>
                </c:pt>
                <c:pt idx="3">
                  <c:v>88.7</c:v>
                </c:pt>
                <c:pt idx="4">
                  <c:v>80.5</c:v>
                </c:pt>
                <c:pt idx="5">
                  <c:v>61.9</c:v>
                </c:pt>
                <c:pt idx="6">
                  <c:v>94.3</c:v>
                </c:pt>
                <c:pt idx="7">
                  <c:v>99.9</c:v>
                </c:pt>
                <c:pt idx="8">
                  <c:v>80.8</c:v>
                </c:pt>
                <c:pt idx="9">
                  <c:v>90.3</c:v>
                </c:pt>
                <c:pt idx="10">
                  <c:v>85.4</c:v>
                </c:pt>
                <c:pt idx="11">
                  <c:v>90.5</c:v>
                </c:pt>
                <c:pt idx="12">
                  <c:v>84</c:v>
                </c:pt>
                <c:pt idx="13">
                  <c:v>99</c:v>
                </c:pt>
                <c:pt idx="14">
                  <c:v>91.5</c:v>
                </c:pt>
                <c:pt idx="15">
                  <c:v>67.8</c:v>
                </c:pt>
                <c:pt idx="16">
                  <c:v>75.2</c:v>
                </c:pt>
                <c:pt idx="17">
                  <c:v>52.3</c:v>
                </c:pt>
                <c:pt idx="18">
                  <c:v>96.9</c:v>
                </c:pt>
                <c:pt idx="19">
                  <c:v>76.400000000000006</c:v>
                </c:pt>
                <c:pt idx="20">
                  <c:v>85.7</c:v>
                </c:pt>
                <c:pt idx="21">
                  <c:v>69.099999999999994</c:v>
                </c:pt>
                <c:pt idx="22">
                  <c:v>51.4</c:v>
                </c:pt>
                <c:pt idx="23">
                  <c:v>80.099999999999994</c:v>
                </c:pt>
                <c:pt idx="24">
                  <c:v>32.799999999999997</c:v>
                </c:pt>
                <c:pt idx="25">
                  <c:v>94.7</c:v>
                </c:pt>
                <c:pt idx="26">
                  <c:v>79.900000000000006</c:v>
                </c:pt>
                <c:pt idx="27">
                  <c:v>68.599999999999994</c:v>
                </c:pt>
              </c:numCache>
            </c:numRef>
          </c:xVal>
          <c:yVal>
            <c:numRef>
              <c:f>'TESTING MODEL'!$H$45:$H$72</c:f>
              <c:numCache>
                <c:formatCode>General</c:formatCode>
                <c:ptCount val="28"/>
                <c:pt idx="0">
                  <c:v>12.725315148194063</c:v>
                </c:pt>
                <c:pt idx="1">
                  <c:v>38.026704122734145</c:v>
                </c:pt>
                <c:pt idx="2">
                  <c:v>38.600096808836511</c:v>
                </c:pt>
                <c:pt idx="3">
                  <c:v>34.318972578810261</c:v>
                </c:pt>
                <c:pt idx="4">
                  <c:v>18.217855774229385</c:v>
                </c:pt>
                <c:pt idx="5">
                  <c:v>26.16508194663075</c:v>
                </c:pt>
                <c:pt idx="6">
                  <c:v>33.435542698990822</c:v>
                </c:pt>
                <c:pt idx="7">
                  <c:v>13.785699525012173</c:v>
                </c:pt>
                <c:pt idx="8">
                  <c:v>22.830187291852269</c:v>
                </c:pt>
                <c:pt idx="9">
                  <c:v>27.279006341854402</c:v>
                </c:pt>
                <c:pt idx="10">
                  <c:v>12.617836567166595</c:v>
                </c:pt>
                <c:pt idx="11">
                  <c:v>26.946131204367216</c:v>
                </c:pt>
                <c:pt idx="12">
                  <c:v>26.173293951714022</c:v>
                </c:pt>
                <c:pt idx="13">
                  <c:v>27.290687481986339</c:v>
                </c:pt>
                <c:pt idx="14">
                  <c:v>26.514313728369586</c:v>
                </c:pt>
                <c:pt idx="15">
                  <c:v>12.911806166781869</c:v>
                </c:pt>
                <c:pt idx="16">
                  <c:v>32.675106527629033</c:v>
                </c:pt>
                <c:pt idx="17">
                  <c:v>11.292235836451191</c:v>
                </c:pt>
                <c:pt idx="18">
                  <c:v>32.425404946096577</c:v>
                </c:pt>
                <c:pt idx="19">
                  <c:v>25.775812270550372</c:v>
                </c:pt>
                <c:pt idx="20">
                  <c:v>36.215496583571891</c:v>
                </c:pt>
                <c:pt idx="21">
                  <c:v>30.194098184844059</c:v>
                </c:pt>
                <c:pt idx="22">
                  <c:v>19.147260615146852</c:v>
                </c:pt>
                <c:pt idx="23">
                  <c:v>46.869117039741184</c:v>
                </c:pt>
                <c:pt idx="24">
                  <c:v>43.477725754923028</c:v>
                </c:pt>
                <c:pt idx="25">
                  <c:v>51.108268522172729</c:v>
                </c:pt>
                <c:pt idx="26">
                  <c:v>38.348387544436989</c:v>
                </c:pt>
                <c:pt idx="27">
                  <c:v>20.352377225747883</c:v>
                </c:pt>
              </c:numCache>
            </c:numRef>
          </c:yVal>
          <c:smooth val="0"/>
        </c:ser>
        <c:dLbls>
          <c:showLegendKey val="0"/>
          <c:showVal val="0"/>
          <c:showCatName val="0"/>
          <c:showSerName val="0"/>
          <c:showPercent val="0"/>
          <c:showBubbleSize val="0"/>
        </c:dLbls>
        <c:axId val="458774016"/>
        <c:axId val="458775936"/>
      </c:scatterChart>
      <c:valAx>
        <c:axId val="458774016"/>
        <c:scaling>
          <c:orientation val="minMax"/>
        </c:scaling>
        <c:delete val="0"/>
        <c:axPos val="b"/>
        <c:title>
          <c:tx>
            <c:rich>
              <a:bodyPr/>
              <a:lstStyle/>
              <a:p>
                <a:pPr>
                  <a:defRPr/>
                </a:pPr>
                <a:r>
                  <a:rPr lang="en-US"/>
                  <a:t>91.6</a:t>
                </a:r>
              </a:p>
            </c:rich>
          </c:tx>
          <c:overlay val="0"/>
        </c:title>
        <c:numFmt formatCode="General" sourceLinked="1"/>
        <c:majorTickMark val="out"/>
        <c:minorTickMark val="none"/>
        <c:tickLblPos val="nextTo"/>
        <c:crossAx val="458775936"/>
        <c:crosses val="autoZero"/>
        <c:crossBetween val="midCat"/>
      </c:valAx>
      <c:valAx>
        <c:axId val="458775936"/>
        <c:scaling>
          <c:orientation val="minMax"/>
        </c:scaling>
        <c:delete val="0"/>
        <c:axPos val="l"/>
        <c:title>
          <c:tx>
            <c:rich>
              <a:bodyPr/>
              <a:lstStyle/>
              <a:p>
                <a:pPr>
                  <a:defRPr/>
                </a:pPr>
                <a:r>
                  <a:rPr lang="en-US"/>
                  <a:t>1.13935729121461</a:t>
                </a:r>
              </a:p>
            </c:rich>
          </c:tx>
          <c:overlay val="0"/>
        </c:title>
        <c:numFmt formatCode="General" sourceLinked="1"/>
        <c:majorTickMark val="out"/>
        <c:minorTickMark val="none"/>
        <c:tickLblPos val="nextTo"/>
        <c:crossAx val="45877401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17.4 Line Fit  Plot</a:t>
            </a:r>
          </a:p>
        </c:rich>
      </c:tx>
      <c:overlay val="0"/>
    </c:title>
    <c:autoTitleDeleted val="0"/>
    <c:plotArea>
      <c:layout/>
      <c:scatterChart>
        <c:scatterStyle val="lineMarker"/>
        <c:varyColors val="0"/>
        <c:ser>
          <c:idx val="0"/>
          <c:order val="0"/>
          <c:spPr>
            <a:ln w="28575">
              <a:noFill/>
            </a:ln>
          </c:spPr>
          <c:xVal>
            <c:numRef>
              <c:f>'TESTING MODEL'!$E$19:$E$46</c:f>
              <c:numCache>
                <c:formatCode>General</c:formatCode>
                <c:ptCount val="28"/>
                <c:pt idx="0">
                  <c:v>66.099999999999994</c:v>
                </c:pt>
                <c:pt idx="1">
                  <c:v>53.9</c:v>
                </c:pt>
                <c:pt idx="2">
                  <c:v>66.2</c:v>
                </c:pt>
                <c:pt idx="3">
                  <c:v>8.9</c:v>
                </c:pt>
                <c:pt idx="4">
                  <c:v>13.5</c:v>
                </c:pt>
                <c:pt idx="5">
                  <c:v>41.6</c:v>
                </c:pt>
                <c:pt idx="6">
                  <c:v>19.899999999999999</c:v>
                </c:pt>
                <c:pt idx="7">
                  <c:v>20.399999999999999</c:v>
                </c:pt>
                <c:pt idx="8">
                  <c:v>61.1</c:v>
                </c:pt>
                <c:pt idx="9">
                  <c:v>8.6999999999999993</c:v>
                </c:pt>
                <c:pt idx="10">
                  <c:v>72.599999999999994</c:v>
                </c:pt>
                <c:pt idx="11">
                  <c:v>19.100000000000001</c:v>
                </c:pt>
                <c:pt idx="12">
                  <c:v>56.1</c:v>
                </c:pt>
                <c:pt idx="13">
                  <c:v>29.5</c:v>
                </c:pt>
                <c:pt idx="14">
                  <c:v>12.2</c:v>
                </c:pt>
                <c:pt idx="15">
                  <c:v>48.7</c:v>
                </c:pt>
                <c:pt idx="16">
                  <c:v>28.7</c:v>
                </c:pt>
                <c:pt idx="17">
                  <c:v>20.5</c:v>
                </c:pt>
                <c:pt idx="18">
                  <c:v>7.4</c:v>
                </c:pt>
                <c:pt idx="19">
                  <c:v>13.1</c:v>
                </c:pt>
                <c:pt idx="20">
                  <c:v>54</c:v>
                </c:pt>
                <c:pt idx="21">
                  <c:v>26.2</c:v>
                </c:pt>
                <c:pt idx="22">
                  <c:v>28</c:v>
                </c:pt>
                <c:pt idx="23">
                  <c:v>47.5</c:v>
                </c:pt>
                <c:pt idx="24">
                  <c:v>29.7</c:v>
                </c:pt>
                <c:pt idx="25">
                  <c:v>29.4</c:v>
                </c:pt>
                <c:pt idx="26">
                  <c:v>32.6</c:v>
                </c:pt>
                <c:pt idx="27">
                  <c:v>49.4</c:v>
                </c:pt>
              </c:numCache>
            </c:numRef>
          </c:xVal>
          <c:yVal>
            <c:numRef>
              <c:f>'TESTING MODEL'!$A$19:$A$46</c:f>
              <c:numCache>
                <c:formatCode>General</c:formatCode>
                <c:ptCount val="28"/>
                <c:pt idx="0">
                  <c:v>2.9314092837568788</c:v>
                </c:pt>
                <c:pt idx="1">
                  <c:v>1.3165399955177799</c:v>
                </c:pt>
                <c:pt idx="2">
                  <c:v>2.4543887140430792E-2</c:v>
                </c:pt>
                <c:pt idx="3">
                  <c:v>17.960603092844082</c:v>
                </c:pt>
                <c:pt idx="4">
                  <c:v>0.37176435908444816</c:v>
                </c:pt>
                <c:pt idx="5">
                  <c:v>16.794404818785242</c:v>
                </c:pt>
                <c:pt idx="6">
                  <c:v>0.3331591224027316</c:v>
                </c:pt>
                <c:pt idx="7">
                  <c:v>33.291532239871913</c:v>
                </c:pt>
                <c:pt idx="8">
                  <c:v>9.862162743175194E-3</c:v>
                </c:pt>
                <c:pt idx="9">
                  <c:v>6.6141758753142055</c:v>
                </c:pt>
                <c:pt idx="10">
                  <c:v>16.198849047914866</c:v>
                </c:pt>
                <c:pt idx="11">
                  <c:v>2.942588546131621</c:v>
                </c:pt>
                <c:pt idx="12">
                  <c:v>1.7951920199976135</c:v>
                </c:pt>
                <c:pt idx="13">
                  <c:v>68.240966754529239</c:v>
                </c:pt>
                <c:pt idx="14">
                  <c:v>6.3399625545933196</c:v>
                </c:pt>
                <c:pt idx="15">
                  <c:v>281.63744245089333</c:v>
                </c:pt>
                <c:pt idx="16">
                  <c:v>3.4400997052496569</c:v>
                </c:pt>
                <c:pt idx="17">
                  <c:v>15.337328162882239</c:v>
                </c:pt>
                <c:pt idx="18">
                  <c:v>1.1050770828140895</c:v>
                </c:pt>
                <c:pt idx="19">
                  <c:v>83.915973882815294</c:v>
                </c:pt>
                <c:pt idx="20">
                  <c:v>15.305331860300893</c:v>
                </c:pt>
                <c:pt idx="21">
                  <c:v>41.704873518081151</c:v>
                </c:pt>
                <c:pt idx="22">
                  <c:v>47.541053013199978</c:v>
                </c:pt>
                <c:pt idx="23">
                  <c:v>99.319246206513554</c:v>
                </c:pt>
                <c:pt idx="24">
                  <c:v>12.366554564509341</c:v>
                </c:pt>
                <c:pt idx="25">
                  <c:v>7.5586512850969525</c:v>
                </c:pt>
                <c:pt idx="26">
                  <c:v>36.841130088834248</c:v>
                </c:pt>
                <c:pt idx="27">
                  <c:v>5.0254949289240436</c:v>
                </c:pt>
              </c:numCache>
            </c:numRef>
          </c:yVal>
          <c:smooth val="0"/>
        </c:ser>
        <c:ser>
          <c:idx val="1"/>
          <c:order val="1"/>
          <c:tx>
            <c:v>Predicted 1.13935729121461</c:v>
          </c:tx>
          <c:spPr>
            <a:ln w="28575">
              <a:noFill/>
            </a:ln>
          </c:spPr>
          <c:xVal>
            <c:numRef>
              <c:f>'TESTING MODEL'!$E$19:$E$46</c:f>
              <c:numCache>
                <c:formatCode>General</c:formatCode>
                <c:ptCount val="28"/>
                <c:pt idx="0">
                  <c:v>66.099999999999994</c:v>
                </c:pt>
                <c:pt idx="1">
                  <c:v>53.9</c:v>
                </c:pt>
                <c:pt idx="2">
                  <c:v>66.2</c:v>
                </c:pt>
                <c:pt idx="3">
                  <c:v>8.9</c:v>
                </c:pt>
                <c:pt idx="4">
                  <c:v>13.5</c:v>
                </c:pt>
                <c:pt idx="5">
                  <c:v>41.6</c:v>
                </c:pt>
                <c:pt idx="6">
                  <c:v>19.899999999999999</c:v>
                </c:pt>
                <c:pt idx="7">
                  <c:v>20.399999999999999</c:v>
                </c:pt>
                <c:pt idx="8">
                  <c:v>61.1</c:v>
                </c:pt>
                <c:pt idx="9">
                  <c:v>8.6999999999999993</c:v>
                </c:pt>
                <c:pt idx="10">
                  <c:v>72.599999999999994</c:v>
                </c:pt>
                <c:pt idx="11">
                  <c:v>19.100000000000001</c:v>
                </c:pt>
                <c:pt idx="12">
                  <c:v>56.1</c:v>
                </c:pt>
                <c:pt idx="13">
                  <c:v>29.5</c:v>
                </c:pt>
                <c:pt idx="14">
                  <c:v>12.2</c:v>
                </c:pt>
                <c:pt idx="15">
                  <c:v>48.7</c:v>
                </c:pt>
                <c:pt idx="16">
                  <c:v>28.7</c:v>
                </c:pt>
                <c:pt idx="17">
                  <c:v>20.5</c:v>
                </c:pt>
                <c:pt idx="18">
                  <c:v>7.4</c:v>
                </c:pt>
                <c:pt idx="19">
                  <c:v>13.1</c:v>
                </c:pt>
                <c:pt idx="20">
                  <c:v>54</c:v>
                </c:pt>
                <c:pt idx="21">
                  <c:v>26.2</c:v>
                </c:pt>
                <c:pt idx="22">
                  <c:v>28</c:v>
                </c:pt>
                <c:pt idx="23">
                  <c:v>47.5</c:v>
                </c:pt>
                <c:pt idx="24">
                  <c:v>29.7</c:v>
                </c:pt>
                <c:pt idx="25">
                  <c:v>29.4</c:v>
                </c:pt>
                <c:pt idx="26">
                  <c:v>32.6</c:v>
                </c:pt>
                <c:pt idx="27">
                  <c:v>49.4</c:v>
                </c:pt>
              </c:numCache>
            </c:numRef>
          </c:xVal>
          <c:yVal>
            <c:numRef>
              <c:f>'TESTING MODEL'!$H$45:$H$72</c:f>
              <c:numCache>
                <c:formatCode>General</c:formatCode>
                <c:ptCount val="28"/>
                <c:pt idx="0">
                  <c:v>12.725315148194063</c:v>
                </c:pt>
                <c:pt idx="1">
                  <c:v>38.026704122734145</c:v>
                </c:pt>
                <c:pt idx="2">
                  <c:v>38.600096808836511</c:v>
                </c:pt>
                <c:pt idx="3">
                  <c:v>34.318972578810261</c:v>
                </c:pt>
                <c:pt idx="4">
                  <c:v>18.217855774229385</c:v>
                </c:pt>
                <c:pt idx="5">
                  <c:v>26.16508194663075</c:v>
                </c:pt>
                <c:pt idx="6">
                  <c:v>33.435542698990822</c:v>
                </c:pt>
                <c:pt idx="7">
                  <c:v>13.785699525012173</c:v>
                </c:pt>
                <c:pt idx="8">
                  <c:v>22.830187291852269</c:v>
                </c:pt>
                <c:pt idx="9">
                  <c:v>27.279006341854402</c:v>
                </c:pt>
                <c:pt idx="10">
                  <c:v>12.617836567166595</c:v>
                </c:pt>
                <c:pt idx="11">
                  <c:v>26.946131204367216</c:v>
                </c:pt>
                <c:pt idx="12">
                  <c:v>26.173293951714022</c:v>
                </c:pt>
                <c:pt idx="13">
                  <c:v>27.290687481986339</c:v>
                </c:pt>
                <c:pt idx="14">
                  <c:v>26.514313728369586</c:v>
                </c:pt>
                <c:pt idx="15">
                  <c:v>12.911806166781869</c:v>
                </c:pt>
                <c:pt idx="16">
                  <c:v>32.675106527629033</c:v>
                </c:pt>
                <c:pt idx="17">
                  <c:v>11.292235836451191</c:v>
                </c:pt>
                <c:pt idx="18">
                  <c:v>32.425404946096577</c:v>
                </c:pt>
                <c:pt idx="19">
                  <c:v>25.775812270550372</c:v>
                </c:pt>
                <c:pt idx="20">
                  <c:v>36.215496583571891</c:v>
                </c:pt>
                <c:pt idx="21">
                  <c:v>30.194098184844059</c:v>
                </c:pt>
                <c:pt idx="22">
                  <c:v>19.147260615146852</c:v>
                </c:pt>
                <c:pt idx="23">
                  <c:v>46.869117039741184</c:v>
                </c:pt>
                <c:pt idx="24">
                  <c:v>43.477725754923028</c:v>
                </c:pt>
                <c:pt idx="25">
                  <c:v>51.108268522172729</c:v>
                </c:pt>
                <c:pt idx="26">
                  <c:v>38.348387544436989</c:v>
                </c:pt>
                <c:pt idx="27">
                  <c:v>20.352377225747883</c:v>
                </c:pt>
              </c:numCache>
            </c:numRef>
          </c:yVal>
          <c:smooth val="0"/>
        </c:ser>
        <c:dLbls>
          <c:showLegendKey val="0"/>
          <c:showVal val="0"/>
          <c:showCatName val="0"/>
          <c:showSerName val="0"/>
          <c:showPercent val="0"/>
          <c:showBubbleSize val="0"/>
        </c:dLbls>
        <c:axId val="458797824"/>
        <c:axId val="458799744"/>
      </c:scatterChart>
      <c:valAx>
        <c:axId val="458797824"/>
        <c:scaling>
          <c:orientation val="minMax"/>
        </c:scaling>
        <c:delete val="0"/>
        <c:axPos val="b"/>
        <c:title>
          <c:tx>
            <c:rich>
              <a:bodyPr/>
              <a:lstStyle/>
              <a:p>
                <a:pPr>
                  <a:defRPr/>
                </a:pPr>
                <a:r>
                  <a:rPr lang="en-US"/>
                  <a:t>17.4</a:t>
                </a:r>
              </a:p>
            </c:rich>
          </c:tx>
          <c:overlay val="0"/>
        </c:title>
        <c:numFmt formatCode="General" sourceLinked="1"/>
        <c:majorTickMark val="out"/>
        <c:minorTickMark val="none"/>
        <c:tickLblPos val="nextTo"/>
        <c:crossAx val="458799744"/>
        <c:crosses val="autoZero"/>
        <c:crossBetween val="midCat"/>
      </c:valAx>
      <c:valAx>
        <c:axId val="458799744"/>
        <c:scaling>
          <c:orientation val="minMax"/>
        </c:scaling>
        <c:delete val="0"/>
        <c:axPos val="l"/>
        <c:title>
          <c:tx>
            <c:rich>
              <a:bodyPr/>
              <a:lstStyle/>
              <a:p>
                <a:pPr>
                  <a:defRPr/>
                </a:pPr>
                <a:r>
                  <a:rPr lang="en-US"/>
                  <a:t>1.13935729121461</a:t>
                </a:r>
              </a:p>
            </c:rich>
          </c:tx>
          <c:overlay val="0"/>
        </c:title>
        <c:numFmt formatCode="General" sourceLinked="1"/>
        <c:majorTickMark val="out"/>
        <c:minorTickMark val="none"/>
        <c:tickLblPos val="nextTo"/>
        <c:crossAx val="45879782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28575">
              <a:noFill/>
            </a:ln>
          </c:spPr>
          <c:xVal>
            <c:numRef>
              <c:f>'TESTING MODEL'!$L$45:$L$72</c:f>
              <c:numCache>
                <c:formatCode>General</c:formatCode>
                <c:ptCount val="28"/>
                <c:pt idx="0">
                  <c:v>1.7241379310344827</c:v>
                </c:pt>
                <c:pt idx="1">
                  <c:v>5.1724137931034484</c:v>
                </c:pt>
                <c:pt idx="2">
                  <c:v>8.6206896551724128</c:v>
                </c:pt>
                <c:pt idx="3">
                  <c:v>12.068965517241379</c:v>
                </c:pt>
                <c:pt idx="4">
                  <c:v>15.517241379310343</c:v>
                </c:pt>
                <c:pt idx="5">
                  <c:v>18.96551724137931</c:v>
                </c:pt>
                <c:pt idx="6">
                  <c:v>22.413793103448278</c:v>
                </c:pt>
                <c:pt idx="7">
                  <c:v>25.862068965517242</c:v>
                </c:pt>
                <c:pt idx="8">
                  <c:v>29.310344827586206</c:v>
                </c:pt>
                <c:pt idx="9">
                  <c:v>32.758620689655167</c:v>
                </c:pt>
                <c:pt idx="10">
                  <c:v>36.206896551724135</c:v>
                </c:pt>
                <c:pt idx="11">
                  <c:v>39.655172413793103</c:v>
                </c:pt>
                <c:pt idx="12">
                  <c:v>43.103448275862071</c:v>
                </c:pt>
                <c:pt idx="13">
                  <c:v>46.551724137931032</c:v>
                </c:pt>
                <c:pt idx="14">
                  <c:v>50</c:v>
                </c:pt>
                <c:pt idx="15">
                  <c:v>53.448275862068961</c:v>
                </c:pt>
                <c:pt idx="16">
                  <c:v>56.896551724137929</c:v>
                </c:pt>
                <c:pt idx="17">
                  <c:v>60.344827586206897</c:v>
                </c:pt>
                <c:pt idx="18">
                  <c:v>63.793103448275858</c:v>
                </c:pt>
                <c:pt idx="19">
                  <c:v>67.241379310344811</c:v>
                </c:pt>
                <c:pt idx="20">
                  <c:v>70.689655172413779</c:v>
                </c:pt>
                <c:pt idx="21">
                  <c:v>74.137931034482747</c:v>
                </c:pt>
                <c:pt idx="22">
                  <c:v>77.586206896551715</c:v>
                </c:pt>
                <c:pt idx="23">
                  <c:v>81.034482758620683</c:v>
                </c:pt>
                <c:pt idx="24">
                  <c:v>84.482758620689651</c:v>
                </c:pt>
                <c:pt idx="25">
                  <c:v>87.931034482758605</c:v>
                </c:pt>
                <c:pt idx="26">
                  <c:v>91.379310344827573</c:v>
                </c:pt>
                <c:pt idx="27">
                  <c:v>94.827586206896541</c:v>
                </c:pt>
              </c:numCache>
            </c:numRef>
          </c:xVal>
          <c:yVal>
            <c:numRef>
              <c:f>'TESTING MODEL'!$M$45:$M$72</c:f>
              <c:numCache>
                <c:formatCode>General</c:formatCode>
                <c:ptCount val="28"/>
                <c:pt idx="0">
                  <c:v>9.862162743175194E-3</c:v>
                </c:pt>
                <c:pt idx="1">
                  <c:v>2.4543887140430792E-2</c:v>
                </c:pt>
                <c:pt idx="2">
                  <c:v>0.3331591224027316</c:v>
                </c:pt>
                <c:pt idx="3">
                  <c:v>0.37176435908444816</c:v>
                </c:pt>
                <c:pt idx="4">
                  <c:v>1.1050770828140895</c:v>
                </c:pt>
                <c:pt idx="5">
                  <c:v>1.1393572912146093</c:v>
                </c:pt>
                <c:pt idx="6">
                  <c:v>1.3165399955177799</c:v>
                </c:pt>
                <c:pt idx="7">
                  <c:v>1.7951920199976135</c:v>
                </c:pt>
                <c:pt idx="8">
                  <c:v>2.9314092837568788</c:v>
                </c:pt>
                <c:pt idx="9">
                  <c:v>2.942588546131621</c:v>
                </c:pt>
                <c:pt idx="10">
                  <c:v>3.4400997052496569</c:v>
                </c:pt>
                <c:pt idx="11">
                  <c:v>5.0254949289240436</c:v>
                </c:pt>
                <c:pt idx="12">
                  <c:v>6.3399625545933196</c:v>
                </c:pt>
                <c:pt idx="13">
                  <c:v>6.6141758753142055</c:v>
                </c:pt>
                <c:pt idx="14">
                  <c:v>7.5586512850969525</c:v>
                </c:pt>
                <c:pt idx="15">
                  <c:v>12.366554564509341</c:v>
                </c:pt>
                <c:pt idx="16">
                  <c:v>15.305331860300893</c:v>
                </c:pt>
                <c:pt idx="17">
                  <c:v>15.337328162882239</c:v>
                </c:pt>
                <c:pt idx="18">
                  <c:v>16.198849047914866</c:v>
                </c:pt>
                <c:pt idx="19">
                  <c:v>16.794404818785242</c:v>
                </c:pt>
                <c:pt idx="20">
                  <c:v>17.960603092844082</c:v>
                </c:pt>
                <c:pt idx="21">
                  <c:v>33.291532239871913</c:v>
                </c:pt>
                <c:pt idx="22">
                  <c:v>36.841130088834248</c:v>
                </c:pt>
                <c:pt idx="23">
                  <c:v>41.704873518081151</c:v>
                </c:pt>
                <c:pt idx="24">
                  <c:v>47.541053013199978</c:v>
                </c:pt>
                <c:pt idx="25">
                  <c:v>68.240966754529239</c:v>
                </c:pt>
                <c:pt idx="26">
                  <c:v>83.915973882815294</c:v>
                </c:pt>
                <c:pt idx="27">
                  <c:v>99.319246206513554</c:v>
                </c:pt>
              </c:numCache>
            </c:numRef>
          </c:yVal>
          <c:smooth val="0"/>
        </c:ser>
        <c:dLbls>
          <c:showLegendKey val="0"/>
          <c:showVal val="0"/>
          <c:showCatName val="0"/>
          <c:showSerName val="0"/>
          <c:showPercent val="0"/>
          <c:showBubbleSize val="0"/>
        </c:dLbls>
        <c:axId val="458521600"/>
        <c:axId val="458523776"/>
      </c:scatterChart>
      <c:valAx>
        <c:axId val="458521600"/>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458523776"/>
        <c:crosses val="autoZero"/>
        <c:crossBetween val="midCat"/>
      </c:valAx>
      <c:valAx>
        <c:axId val="458523776"/>
        <c:scaling>
          <c:orientation val="minMax"/>
        </c:scaling>
        <c:delete val="0"/>
        <c:axPos val="l"/>
        <c:title>
          <c:tx>
            <c:rich>
              <a:bodyPr/>
              <a:lstStyle/>
              <a:p>
                <a:pPr>
                  <a:defRPr/>
                </a:pPr>
                <a:r>
                  <a:rPr lang="en-US"/>
                  <a:t>1.13935729121461</a:t>
                </a:r>
              </a:p>
            </c:rich>
          </c:tx>
          <c:overlay val="0"/>
        </c:title>
        <c:numFmt formatCode="General" sourceLinked="1"/>
        <c:majorTickMark val="out"/>
        <c:minorTickMark val="none"/>
        <c:tickLblPos val="nextTo"/>
        <c:crossAx val="458521600"/>
        <c:crosses val="autoZero"/>
        <c:crossBetween val="midCat"/>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Characteristics of Adults (age 15-49) - Women who are literate (%) Line Fit  Plot</a:t>
            </a:r>
          </a:p>
        </c:rich>
      </c:tx>
      <c:layout/>
      <c:overlay val="0"/>
    </c:title>
    <c:autoTitleDeleted val="0"/>
    <c:plotArea>
      <c:layout/>
      <c:scatterChart>
        <c:scatterStyle val="lineMarker"/>
        <c:varyColors val="0"/>
        <c:ser>
          <c:idx val="0"/>
          <c:order val="0"/>
          <c:tx>
            <c:v>Infant and Child Mortality Rates (per 1000 live births) - Infant mortality rate (IMR)</c:v>
          </c:tx>
          <c:spPr>
            <a:ln w="28575">
              <a:noFill/>
            </a:ln>
          </c:spPr>
          <c:xVal>
            <c:numRef>
              <c:f>'NFHS 4 DATA RELEVANT INDICATOR'!$F$2:$F$30</c:f>
              <c:numCache>
                <c:formatCode>General</c:formatCode>
                <c:ptCount val="29"/>
                <c:pt idx="0">
                  <c:v>62.9</c:v>
                </c:pt>
                <c:pt idx="1">
                  <c:v>71.8</c:v>
                </c:pt>
                <c:pt idx="2">
                  <c:v>49.6</c:v>
                </c:pt>
                <c:pt idx="3">
                  <c:v>66.3</c:v>
                </c:pt>
                <c:pt idx="4">
                  <c:v>72.900000000000006</c:v>
                </c:pt>
                <c:pt idx="5">
                  <c:v>75.400000000000006</c:v>
                </c:pt>
                <c:pt idx="6">
                  <c:v>59</c:v>
                </c:pt>
                <c:pt idx="7">
                  <c:v>71.7</c:v>
                </c:pt>
                <c:pt idx="8">
                  <c:v>97.9</c:v>
                </c:pt>
                <c:pt idx="9">
                  <c:v>59.4</c:v>
                </c:pt>
                <c:pt idx="10">
                  <c:v>80.3</c:v>
                </c:pt>
                <c:pt idx="11">
                  <c:v>67.400000000000006</c:v>
                </c:pt>
                <c:pt idx="12">
                  <c:v>81.400000000000006</c:v>
                </c:pt>
                <c:pt idx="13">
                  <c:v>56.5</c:v>
                </c:pt>
                <c:pt idx="14">
                  <c:v>79.400000000000006</c:v>
                </c:pt>
                <c:pt idx="15">
                  <c:v>65.2</c:v>
                </c:pt>
                <c:pt idx="16">
                  <c:v>61</c:v>
                </c:pt>
                <c:pt idx="17">
                  <c:v>71</c:v>
                </c:pt>
                <c:pt idx="18">
                  <c:v>65.599999999999994</c:v>
                </c:pt>
                <c:pt idx="19">
                  <c:v>89</c:v>
                </c:pt>
                <c:pt idx="20">
                  <c:v>88.2</c:v>
                </c:pt>
                <c:pt idx="21">
                  <c:v>69</c:v>
                </c:pt>
                <c:pt idx="22">
                  <c:v>85</c:v>
                </c:pt>
                <c:pt idx="23">
                  <c:v>82.8</c:v>
                </c:pt>
                <c:pt idx="24">
                  <c:v>93.5</c:v>
                </c:pt>
                <c:pt idx="25">
                  <c:v>81</c:v>
                </c:pt>
                <c:pt idx="26">
                  <c:v>86.6</c:v>
                </c:pt>
                <c:pt idx="27">
                  <c:v>80.400000000000006</c:v>
                </c:pt>
                <c:pt idx="28">
                  <c:v>76.5</c:v>
                </c:pt>
              </c:numCache>
            </c:numRef>
          </c:xVal>
          <c:yVal>
            <c:numRef>
              <c:f>'NFHS 4 DATA RELEVANT INDICATOR'!$I$2:$I$30</c:f>
              <c:numCache>
                <c:formatCode>General</c:formatCode>
                <c:ptCount val="29"/>
                <c:pt idx="0">
                  <c:v>35</c:v>
                </c:pt>
                <c:pt idx="1">
                  <c:v>48</c:v>
                </c:pt>
                <c:pt idx="2">
                  <c:v>48</c:v>
                </c:pt>
                <c:pt idx="3">
                  <c:v>54</c:v>
                </c:pt>
                <c:pt idx="4">
                  <c:v>34</c:v>
                </c:pt>
                <c:pt idx="5">
                  <c:v>33</c:v>
                </c:pt>
                <c:pt idx="6">
                  <c:v>44</c:v>
                </c:pt>
                <c:pt idx="7">
                  <c:v>28</c:v>
                </c:pt>
                <c:pt idx="8">
                  <c:v>6</c:v>
                </c:pt>
                <c:pt idx="9">
                  <c:v>51</c:v>
                </c:pt>
                <c:pt idx="10">
                  <c:v>24</c:v>
                </c:pt>
                <c:pt idx="11">
                  <c:v>40</c:v>
                </c:pt>
                <c:pt idx="12">
                  <c:v>29</c:v>
                </c:pt>
                <c:pt idx="13">
                  <c:v>41</c:v>
                </c:pt>
                <c:pt idx="14">
                  <c:v>21</c:v>
                </c:pt>
                <c:pt idx="15">
                  <c:v>28</c:v>
                </c:pt>
                <c:pt idx="16">
                  <c:v>64</c:v>
                </c:pt>
                <c:pt idx="17">
                  <c:v>27</c:v>
                </c:pt>
                <c:pt idx="18">
                  <c:v>23</c:v>
                </c:pt>
                <c:pt idx="19">
                  <c:v>13</c:v>
                </c:pt>
                <c:pt idx="20">
                  <c:v>34</c:v>
                </c:pt>
                <c:pt idx="21">
                  <c:v>32</c:v>
                </c:pt>
                <c:pt idx="22">
                  <c:v>22</c:v>
                </c:pt>
                <c:pt idx="23">
                  <c:v>30</c:v>
                </c:pt>
                <c:pt idx="24">
                  <c:v>40</c:v>
                </c:pt>
                <c:pt idx="25">
                  <c:v>29</c:v>
                </c:pt>
                <c:pt idx="26">
                  <c:v>29</c:v>
                </c:pt>
                <c:pt idx="27">
                  <c:v>27</c:v>
                </c:pt>
                <c:pt idx="28">
                  <c:v>40</c:v>
                </c:pt>
              </c:numCache>
            </c:numRef>
          </c:yVal>
          <c:smooth val="0"/>
        </c:ser>
        <c:ser>
          <c:idx val="1"/>
          <c:order val="1"/>
          <c:tx>
            <c:v>Predicted Infant and Child Mortality Rates (per 1000 live births) - Infant mortality rate (IMR)</c:v>
          </c:tx>
          <c:spPr>
            <a:ln w="28575">
              <a:noFill/>
            </a:ln>
          </c:spPr>
          <c:xVal>
            <c:numRef>
              <c:f>'NFHS 4 DATA RELEVANT INDICATOR'!$F$2:$F$30</c:f>
              <c:numCache>
                <c:formatCode>General</c:formatCode>
                <c:ptCount val="29"/>
                <c:pt idx="0">
                  <c:v>62.9</c:v>
                </c:pt>
                <c:pt idx="1">
                  <c:v>71.8</c:v>
                </c:pt>
                <c:pt idx="2">
                  <c:v>49.6</c:v>
                </c:pt>
                <c:pt idx="3">
                  <c:v>66.3</c:v>
                </c:pt>
                <c:pt idx="4">
                  <c:v>72.900000000000006</c:v>
                </c:pt>
                <c:pt idx="5">
                  <c:v>75.400000000000006</c:v>
                </c:pt>
                <c:pt idx="6">
                  <c:v>59</c:v>
                </c:pt>
                <c:pt idx="7">
                  <c:v>71.7</c:v>
                </c:pt>
                <c:pt idx="8">
                  <c:v>97.9</c:v>
                </c:pt>
                <c:pt idx="9">
                  <c:v>59.4</c:v>
                </c:pt>
                <c:pt idx="10">
                  <c:v>80.3</c:v>
                </c:pt>
                <c:pt idx="11">
                  <c:v>67.400000000000006</c:v>
                </c:pt>
                <c:pt idx="12">
                  <c:v>81.400000000000006</c:v>
                </c:pt>
                <c:pt idx="13">
                  <c:v>56.5</c:v>
                </c:pt>
                <c:pt idx="14">
                  <c:v>79.400000000000006</c:v>
                </c:pt>
                <c:pt idx="15">
                  <c:v>65.2</c:v>
                </c:pt>
                <c:pt idx="16">
                  <c:v>61</c:v>
                </c:pt>
                <c:pt idx="17">
                  <c:v>71</c:v>
                </c:pt>
                <c:pt idx="18">
                  <c:v>65.599999999999994</c:v>
                </c:pt>
                <c:pt idx="19">
                  <c:v>89</c:v>
                </c:pt>
                <c:pt idx="20">
                  <c:v>88.2</c:v>
                </c:pt>
                <c:pt idx="21">
                  <c:v>69</c:v>
                </c:pt>
                <c:pt idx="22">
                  <c:v>85</c:v>
                </c:pt>
                <c:pt idx="23">
                  <c:v>82.8</c:v>
                </c:pt>
                <c:pt idx="24">
                  <c:v>93.5</c:v>
                </c:pt>
                <c:pt idx="25">
                  <c:v>81</c:v>
                </c:pt>
                <c:pt idx="26">
                  <c:v>86.6</c:v>
                </c:pt>
                <c:pt idx="27">
                  <c:v>80.400000000000006</c:v>
                </c:pt>
                <c:pt idx="28">
                  <c:v>76.5</c:v>
                </c:pt>
              </c:numCache>
            </c:numRef>
          </c:xVal>
          <c:yVal>
            <c:numRef>
              <c:f>'Education indicators vs IMR'!$B$27:$B$55</c:f>
              <c:numCache>
                <c:formatCode>General</c:formatCode>
                <c:ptCount val="29"/>
                <c:pt idx="0">
                  <c:v>36.36896327679051</c:v>
                </c:pt>
                <c:pt idx="1">
                  <c:v>35.64407143733294</c:v>
                </c:pt>
                <c:pt idx="2">
                  <c:v>47.305439121023049</c:v>
                </c:pt>
                <c:pt idx="3">
                  <c:v>44.946287867393707</c:v>
                </c:pt>
                <c:pt idx="4">
                  <c:v>35.370318679618798</c:v>
                </c:pt>
                <c:pt idx="5">
                  <c:v>30.174416385611032</c:v>
                </c:pt>
                <c:pt idx="6">
                  <c:v>38.957466384587377</c:v>
                </c:pt>
                <c:pt idx="7">
                  <c:v>29.991625874741413</c:v>
                </c:pt>
                <c:pt idx="8">
                  <c:v>7.8085879592580962</c:v>
                </c:pt>
                <c:pt idx="9">
                  <c:v>46.181424132893355</c:v>
                </c:pt>
                <c:pt idx="10">
                  <c:v>25.767682027641108</c:v>
                </c:pt>
                <c:pt idx="11">
                  <c:v>44.174740217993516</c:v>
                </c:pt>
                <c:pt idx="12">
                  <c:v>27.307981053094501</c:v>
                </c:pt>
                <c:pt idx="13">
                  <c:v>43.90002697645405</c:v>
                </c:pt>
                <c:pt idx="14">
                  <c:v>26.440855375765139</c:v>
                </c:pt>
                <c:pt idx="15">
                  <c:v>33.756924023449272</c:v>
                </c:pt>
                <c:pt idx="16">
                  <c:v>44.578996228655612</c:v>
                </c:pt>
                <c:pt idx="17">
                  <c:v>31.528274820629107</c:v>
                </c:pt>
                <c:pt idx="18">
                  <c:v>41.633833093168292</c:v>
                </c:pt>
                <c:pt idx="19">
                  <c:v>19.809165822374229</c:v>
                </c:pt>
                <c:pt idx="20">
                  <c:v>20.269737037102541</c:v>
                </c:pt>
                <c:pt idx="21">
                  <c:v>44.199236369500021</c:v>
                </c:pt>
                <c:pt idx="22">
                  <c:v>27.31689543616563</c:v>
                </c:pt>
                <c:pt idx="23">
                  <c:v>33.691417400943102</c:v>
                </c:pt>
                <c:pt idx="24">
                  <c:v>26.684809828481228</c:v>
                </c:pt>
                <c:pt idx="25">
                  <c:v>36.68736517899471</c:v>
                </c:pt>
                <c:pt idx="26">
                  <c:v>28.516229108657726</c:v>
                </c:pt>
                <c:pt idx="27">
                  <c:v>32.283540820513736</c:v>
                </c:pt>
                <c:pt idx="28">
                  <c:v>32.703688061165607</c:v>
                </c:pt>
              </c:numCache>
            </c:numRef>
          </c:yVal>
          <c:smooth val="0"/>
        </c:ser>
        <c:dLbls>
          <c:showLegendKey val="0"/>
          <c:showVal val="0"/>
          <c:showCatName val="0"/>
          <c:showSerName val="0"/>
          <c:showPercent val="0"/>
          <c:showBubbleSize val="0"/>
        </c:dLbls>
        <c:axId val="453484544"/>
        <c:axId val="453486464"/>
      </c:scatterChart>
      <c:valAx>
        <c:axId val="453484544"/>
        <c:scaling>
          <c:orientation val="minMax"/>
        </c:scaling>
        <c:delete val="0"/>
        <c:axPos val="b"/>
        <c:title>
          <c:tx>
            <c:rich>
              <a:bodyPr/>
              <a:lstStyle/>
              <a:p>
                <a:pPr>
                  <a:defRPr/>
                </a:pPr>
                <a:r>
                  <a:rPr lang="en-US"/>
                  <a:t>Characteristics of Adults (age 15-49) - Women who are literate (%)</a:t>
                </a:r>
              </a:p>
            </c:rich>
          </c:tx>
          <c:layout/>
          <c:overlay val="0"/>
        </c:title>
        <c:numFmt formatCode="General" sourceLinked="1"/>
        <c:majorTickMark val="out"/>
        <c:minorTickMark val="none"/>
        <c:tickLblPos val="nextTo"/>
        <c:crossAx val="453486464"/>
        <c:crosses val="autoZero"/>
        <c:crossBetween val="midCat"/>
      </c:valAx>
      <c:valAx>
        <c:axId val="453486464"/>
        <c:scaling>
          <c:orientation val="minMax"/>
        </c:scaling>
        <c:delete val="0"/>
        <c:axPos val="l"/>
        <c:title>
          <c:tx>
            <c:rich>
              <a:bodyPr/>
              <a:lstStyle/>
              <a:p>
                <a:pPr>
                  <a:defRPr/>
                </a:pPr>
                <a:r>
                  <a:rPr lang="en-US"/>
                  <a:t>Infant and Child Mortality Rates (per 1000 live births) - Infant mortality rate (IMR)</a:t>
                </a:r>
              </a:p>
            </c:rich>
          </c:tx>
          <c:layout/>
          <c:overlay val="0"/>
        </c:title>
        <c:numFmt formatCode="General" sourceLinked="1"/>
        <c:majorTickMark val="out"/>
        <c:minorTickMark val="none"/>
        <c:tickLblPos val="nextTo"/>
        <c:crossAx val="45348454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MOB Line Fit  Plot</a:t>
            </a:r>
          </a:p>
        </c:rich>
      </c:tx>
      <c:overlay val="0"/>
    </c:title>
    <c:autoTitleDeleted val="0"/>
    <c:plotArea>
      <c:layout/>
      <c:scatterChart>
        <c:scatterStyle val="lineMarker"/>
        <c:varyColors val="0"/>
        <c:ser>
          <c:idx val="0"/>
          <c:order val="0"/>
          <c:tx>
            <c:v>SQUARED RESIDUAL</c:v>
          </c:tx>
          <c:spPr>
            <a:ln w="28575">
              <a:noFill/>
            </a:ln>
          </c:spPr>
          <c:xVal>
            <c:numRef>
              <c:f>'TESTING MODEL'!$B$18:$B$46</c:f>
              <c:numCache>
                <c:formatCode>General</c:formatCode>
                <c:ptCount val="29"/>
                <c:pt idx="0">
                  <c:v>36.200000000000003</c:v>
                </c:pt>
                <c:pt idx="1">
                  <c:v>46</c:v>
                </c:pt>
                <c:pt idx="2">
                  <c:v>40.9</c:v>
                </c:pt>
                <c:pt idx="3">
                  <c:v>31</c:v>
                </c:pt>
                <c:pt idx="4">
                  <c:v>47.9</c:v>
                </c:pt>
                <c:pt idx="5">
                  <c:v>50.5</c:v>
                </c:pt>
                <c:pt idx="6">
                  <c:v>35.200000000000003</c:v>
                </c:pt>
                <c:pt idx="7">
                  <c:v>47.1</c:v>
                </c:pt>
                <c:pt idx="8">
                  <c:v>81.2</c:v>
                </c:pt>
                <c:pt idx="9">
                  <c:v>28.7</c:v>
                </c:pt>
                <c:pt idx="10">
                  <c:v>45.6</c:v>
                </c:pt>
                <c:pt idx="11">
                  <c:v>39.200000000000003</c:v>
                </c:pt>
                <c:pt idx="12">
                  <c:v>57.2</c:v>
                </c:pt>
                <c:pt idx="13">
                  <c:v>41.4</c:v>
                </c:pt>
                <c:pt idx="14">
                  <c:v>62</c:v>
                </c:pt>
                <c:pt idx="15">
                  <c:v>47.8</c:v>
                </c:pt>
                <c:pt idx="16">
                  <c:v>37.1</c:v>
                </c:pt>
                <c:pt idx="17">
                  <c:v>41.9</c:v>
                </c:pt>
                <c:pt idx="18">
                  <c:v>59.8</c:v>
                </c:pt>
                <c:pt idx="19">
                  <c:v>80.900000000000006</c:v>
                </c:pt>
                <c:pt idx="20">
                  <c:v>73.900000000000006</c:v>
                </c:pt>
                <c:pt idx="21">
                  <c:v>54.2</c:v>
                </c:pt>
                <c:pt idx="22">
                  <c:v>63.1</c:v>
                </c:pt>
                <c:pt idx="23">
                  <c:v>64.3</c:v>
                </c:pt>
                <c:pt idx="24">
                  <c:v>77.3</c:v>
                </c:pt>
                <c:pt idx="25">
                  <c:v>70.5</c:v>
                </c:pt>
                <c:pt idx="26">
                  <c:v>79.8</c:v>
                </c:pt>
                <c:pt idx="27">
                  <c:v>43.9</c:v>
                </c:pt>
                <c:pt idx="28">
                  <c:v>55.4</c:v>
                </c:pt>
              </c:numCache>
            </c:numRef>
          </c:xVal>
          <c:yVal>
            <c:numRef>
              <c:f>'TESTING MODEL'!$A$18:$A$46</c:f>
              <c:numCache>
                <c:formatCode>General</c:formatCode>
                <c:ptCount val="29"/>
                <c:pt idx="0">
                  <c:v>1.1393572912146093</c:v>
                </c:pt>
                <c:pt idx="1">
                  <c:v>2.9314092837568788</c:v>
                </c:pt>
                <c:pt idx="2">
                  <c:v>1.3165399955177799</c:v>
                </c:pt>
                <c:pt idx="3">
                  <c:v>2.4543887140430792E-2</c:v>
                </c:pt>
                <c:pt idx="4">
                  <c:v>17.960603092844082</c:v>
                </c:pt>
                <c:pt idx="5">
                  <c:v>0.37176435908444816</c:v>
                </c:pt>
                <c:pt idx="6">
                  <c:v>16.794404818785242</c:v>
                </c:pt>
                <c:pt idx="7">
                  <c:v>0.3331591224027316</c:v>
                </c:pt>
                <c:pt idx="8">
                  <c:v>33.291532239871913</c:v>
                </c:pt>
                <c:pt idx="9">
                  <c:v>9.862162743175194E-3</c:v>
                </c:pt>
                <c:pt idx="10">
                  <c:v>6.6141758753142055</c:v>
                </c:pt>
                <c:pt idx="11">
                  <c:v>16.198849047914866</c:v>
                </c:pt>
                <c:pt idx="12">
                  <c:v>2.942588546131621</c:v>
                </c:pt>
                <c:pt idx="13">
                  <c:v>1.7951920199976135</c:v>
                </c:pt>
                <c:pt idx="14">
                  <c:v>68.240966754529239</c:v>
                </c:pt>
                <c:pt idx="15">
                  <c:v>6.3399625545933196</c:v>
                </c:pt>
                <c:pt idx="16">
                  <c:v>281.63744245089333</c:v>
                </c:pt>
                <c:pt idx="17">
                  <c:v>3.4400997052496569</c:v>
                </c:pt>
                <c:pt idx="18">
                  <c:v>15.337328162882239</c:v>
                </c:pt>
                <c:pt idx="19">
                  <c:v>1.1050770828140895</c:v>
                </c:pt>
                <c:pt idx="20">
                  <c:v>83.915973882815294</c:v>
                </c:pt>
                <c:pt idx="21">
                  <c:v>15.305331860300893</c:v>
                </c:pt>
                <c:pt idx="22">
                  <c:v>41.704873518081151</c:v>
                </c:pt>
                <c:pt idx="23">
                  <c:v>47.541053013199978</c:v>
                </c:pt>
                <c:pt idx="24">
                  <c:v>99.319246206513554</c:v>
                </c:pt>
                <c:pt idx="25">
                  <c:v>12.366554564509341</c:v>
                </c:pt>
                <c:pt idx="26">
                  <c:v>7.5586512850969525</c:v>
                </c:pt>
                <c:pt idx="27">
                  <c:v>36.841130088834248</c:v>
                </c:pt>
                <c:pt idx="28">
                  <c:v>5.0254949289240436</c:v>
                </c:pt>
              </c:numCache>
            </c:numRef>
          </c:yVal>
          <c:smooth val="0"/>
        </c:ser>
        <c:ser>
          <c:idx val="1"/>
          <c:order val="1"/>
          <c:tx>
            <c:v>Predicted SQUARED RESIDUAL</c:v>
          </c:tx>
          <c:spPr>
            <a:ln w="28575">
              <a:noFill/>
            </a:ln>
          </c:spPr>
          <c:xVal>
            <c:numRef>
              <c:f>'TESTING MODEL'!$B$18:$B$46</c:f>
              <c:numCache>
                <c:formatCode>General</c:formatCode>
                <c:ptCount val="29"/>
                <c:pt idx="0">
                  <c:v>36.200000000000003</c:v>
                </c:pt>
                <c:pt idx="1">
                  <c:v>46</c:v>
                </c:pt>
                <c:pt idx="2">
                  <c:v>40.9</c:v>
                </c:pt>
                <c:pt idx="3">
                  <c:v>31</c:v>
                </c:pt>
                <c:pt idx="4">
                  <c:v>47.9</c:v>
                </c:pt>
                <c:pt idx="5">
                  <c:v>50.5</c:v>
                </c:pt>
                <c:pt idx="6">
                  <c:v>35.200000000000003</c:v>
                </c:pt>
                <c:pt idx="7">
                  <c:v>47.1</c:v>
                </c:pt>
                <c:pt idx="8">
                  <c:v>81.2</c:v>
                </c:pt>
                <c:pt idx="9">
                  <c:v>28.7</c:v>
                </c:pt>
                <c:pt idx="10">
                  <c:v>45.6</c:v>
                </c:pt>
                <c:pt idx="11">
                  <c:v>39.200000000000003</c:v>
                </c:pt>
                <c:pt idx="12">
                  <c:v>57.2</c:v>
                </c:pt>
                <c:pt idx="13">
                  <c:v>41.4</c:v>
                </c:pt>
                <c:pt idx="14">
                  <c:v>62</c:v>
                </c:pt>
                <c:pt idx="15">
                  <c:v>47.8</c:v>
                </c:pt>
                <c:pt idx="16">
                  <c:v>37.1</c:v>
                </c:pt>
                <c:pt idx="17">
                  <c:v>41.9</c:v>
                </c:pt>
                <c:pt idx="18">
                  <c:v>59.8</c:v>
                </c:pt>
                <c:pt idx="19">
                  <c:v>80.900000000000006</c:v>
                </c:pt>
                <c:pt idx="20">
                  <c:v>73.900000000000006</c:v>
                </c:pt>
                <c:pt idx="21">
                  <c:v>54.2</c:v>
                </c:pt>
                <c:pt idx="22">
                  <c:v>63.1</c:v>
                </c:pt>
                <c:pt idx="23">
                  <c:v>64.3</c:v>
                </c:pt>
                <c:pt idx="24">
                  <c:v>77.3</c:v>
                </c:pt>
                <c:pt idx="25">
                  <c:v>70.5</c:v>
                </c:pt>
                <c:pt idx="26">
                  <c:v>79.8</c:v>
                </c:pt>
                <c:pt idx="27">
                  <c:v>43.9</c:v>
                </c:pt>
                <c:pt idx="28">
                  <c:v>55.4</c:v>
                </c:pt>
              </c:numCache>
            </c:numRef>
          </c:xVal>
          <c:yVal>
            <c:numRef>
              <c:f>'TESTING MODEL'!$H$45:$H$73</c:f>
              <c:numCache>
                <c:formatCode>General</c:formatCode>
                <c:ptCount val="29"/>
                <c:pt idx="0">
                  <c:v>12.725315148194063</c:v>
                </c:pt>
                <c:pt idx="1">
                  <c:v>38.026704122734145</c:v>
                </c:pt>
                <c:pt idx="2">
                  <c:v>38.600096808836511</c:v>
                </c:pt>
                <c:pt idx="3">
                  <c:v>34.318972578810261</c:v>
                </c:pt>
                <c:pt idx="4">
                  <c:v>18.217855774229385</c:v>
                </c:pt>
                <c:pt idx="5">
                  <c:v>26.16508194663075</c:v>
                </c:pt>
                <c:pt idx="6">
                  <c:v>33.435542698990822</c:v>
                </c:pt>
                <c:pt idx="7">
                  <c:v>13.785699525012173</c:v>
                </c:pt>
                <c:pt idx="8">
                  <c:v>22.830187291852269</c:v>
                </c:pt>
                <c:pt idx="9">
                  <c:v>27.279006341854402</c:v>
                </c:pt>
                <c:pt idx="10">
                  <c:v>12.617836567166595</c:v>
                </c:pt>
                <c:pt idx="11">
                  <c:v>26.946131204367216</c:v>
                </c:pt>
                <c:pt idx="12">
                  <c:v>26.173293951714022</c:v>
                </c:pt>
                <c:pt idx="13">
                  <c:v>27.290687481986339</c:v>
                </c:pt>
                <c:pt idx="14">
                  <c:v>26.514313728369586</c:v>
                </c:pt>
                <c:pt idx="15">
                  <c:v>12.911806166781869</c:v>
                </c:pt>
                <c:pt idx="16">
                  <c:v>32.675106527629033</c:v>
                </c:pt>
                <c:pt idx="17">
                  <c:v>11.292235836451191</c:v>
                </c:pt>
                <c:pt idx="18">
                  <c:v>32.425404946096577</c:v>
                </c:pt>
                <c:pt idx="19">
                  <c:v>25.775812270550372</c:v>
                </c:pt>
                <c:pt idx="20">
                  <c:v>36.215496583571891</c:v>
                </c:pt>
                <c:pt idx="21">
                  <c:v>30.194098184844059</c:v>
                </c:pt>
                <c:pt idx="22">
                  <c:v>19.147260615146852</c:v>
                </c:pt>
                <c:pt idx="23">
                  <c:v>46.869117039741184</c:v>
                </c:pt>
                <c:pt idx="24">
                  <c:v>43.477725754923028</c:v>
                </c:pt>
                <c:pt idx="25">
                  <c:v>51.108268522172729</c:v>
                </c:pt>
                <c:pt idx="26">
                  <c:v>38.348387544436989</c:v>
                </c:pt>
                <c:pt idx="27">
                  <c:v>20.352377225747883</c:v>
                </c:pt>
                <c:pt idx="28">
                  <c:v>41.68334541311431</c:v>
                </c:pt>
              </c:numCache>
            </c:numRef>
          </c:yVal>
          <c:smooth val="0"/>
        </c:ser>
        <c:dLbls>
          <c:showLegendKey val="0"/>
          <c:showVal val="0"/>
          <c:showCatName val="0"/>
          <c:showSerName val="0"/>
          <c:showPercent val="0"/>
          <c:showBubbleSize val="0"/>
        </c:dLbls>
        <c:axId val="458553216"/>
        <c:axId val="458567680"/>
      </c:scatterChart>
      <c:valAx>
        <c:axId val="458553216"/>
        <c:scaling>
          <c:orientation val="minMax"/>
        </c:scaling>
        <c:delete val="0"/>
        <c:axPos val="b"/>
        <c:title>
          <c:tx>
            <c:rich>
              <a:bodyPr/>
              <a:lstStyle/>
              <a:p>
                <a:pPr>
                  <a:defRPr/>
                </a:pPr>
                <a:r>
                  <a:rPr lang="en-US"/>
                  <a:t>MOB</a:t>
                </a:r>
              </a:p>
            </c:rich>
          </c:tx>
          <c:overlay val="0"/>
        </c:title>
        <c:numFmt formatCode="General" sourceLinked="1"/>
        <c:majorTickMark val="out"/>
        <c:minorTickMark val="none"/>
        <c:tickLblPos val="nextTo"/>
        <c:crossAx val="458567680"/>
        <c:crosses val="autoZero"/>
        <c:crossBetween val="midCat"/>
      </c:valAx>
      <c:valAx>
        <c:axId val="458567680"/>
        <c:scaling>
          <c:orientation val="minMax"/>
        </c:scaling>
        <c:delete val="0"/>
        <c:axPos val="l"/>
        <c:title>
          <c:tx>
            <c:rich>
              <a:bodyPr/>
              <a:lstStyle/>
              <a:p>
                <a:pPr>
                  <a:defRPr/>
                </a:pPr>
                <a:r>
                  <a:rPr lang="en-US"/>
                  <a:t>SQUARED RESIDUAL</a:t>
                </a:r>
              </a:p>
            </c:rich>
          </c:tx>
          <c:overlay val="0"/>
        </c:title>
        <c:numFmt formatCode="General" sourceLinked="1"/>
        <c:majorTickMark val="out"/>
        <c:minorTickMark val="none"/>
        <c:tickLblPos val="nextTo"/>
        <c:crossAx val="45855321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OOPE Line Fit  Plot</a:t>
            </a:r>
          </a:p>
        </c:rich>
      </c:tx>
      <c:overlay val="0"/>
    </c:title>
    <c:autoTitleDeleted val="0"/>
    <c:plotArea>
      <c:layout/>
      <c:scatterChart>
        <c:scatterStyle val="lineMarker"/>
        <c:varyColors val="0"/>
        <c:ser>
          <c:idx val="0"/>
          <c:order val="0"/>
          <c:tx>
            <c:v>SQUARED RESIDUAL</c:v>
          </c:tx>
          <c:spPr>
            <a:ln w="28575">
              <a:noFill/>
            </a:ln>
          </c:spPr>
          <c:xVal>
            <c:numRef>
              <c:f>'TESTING MODEL'!$C$18:$C$46</c:f>
              <c:numCache>
                <c:formatCode>General</c:formatCode>
                <c:ptCount val="29"/>
                <c:pt idx="0">
                  <c:v>2138</c:v>
                </c:pt>
                <c:pt idx="1">
                  <c:v>3210</c:v>
                </c:pt>
                <c:pt idx="2">
                  <c:v>1724</c:v>
                </c:pt>
                <c:pt idx="3">
                  <c:v>1480</c:v>
                </c:pt>
                <c:pt idx="4">
                  <c:v>2136</c:v>
                </c:pt>
                <c:pt idx="5">
                  <c:v>1503</c:v>
                </c:pt>
                <c:pt idx="6">
                  <c:v>1476</c:v>
                </c:pt>
                <c:pt idx="7">
                  <c:v>3893</c:v>
                </c:pt>
                <c:pt idx="8">
                  <c:v>6901</c:v>
                </c:pt>
                <c:pt idx="9">
                  <c:v>1387</c:v>
                </c:pt>
                <c:pt idx="10">
                  <c:v>3487</c:v>
                </c:pt>
                <c:pt idx="11">
                  <c:v>4225</c:v>
                </c:pt>
                <c:pt idx="12">
                  <c:v>1890</c:v>
                </c:pt>
                <c:pt idx="13">
                  <c:v>3052</c:v>
                </c:pt>
                <c:pt idx="14">
                  <c:v>2496</c:v>
                </c:pt>
                <c:pt idx="15">
                  <c:v>4020</c:v>
                </c:pt>
                <c:pt idx="16">
                  <c:v>1956</c:v>
                </c:pt>
                <c:pt idx="17">
                  <c:v>7782</c:v>
                </c:pt>
                <c:pt idx="18">
                  <c:v>6474</c:v>
                </c:pt>
                <c:pt idx="19">
                  <c:v>4836</c:v>
                </c:pt>
                <c:pt idx="20">
                  <c:v>3329</c:v>
                </c:pt>
                <c:pt idx="21">
                  <c:v>4192</c:v>
                </c:pt>
                <c:pt idx="22">
                  <c:v>10076</c:v>
                </c:pt>
                <c:pt idx="23">
                  <c:v>2892</c:v>
                </c:pt>
                <c:pt idx="24">
                  <c:v>4327</c:v>
                </c:pt>
                <c:pt idx="25">
                  <c:v>5835</c:v>
                </c:pt>
                <c:pt idx="26">
                  <c:v>2509</c:v>
                </c:pt>
                <c:pt idx="27">
                  <c:v>4412</c:v>
                </c:pt>
                <c:pt idx="28">
                  <c:v>2399</c:v>
                </c:pt>
              </c:numCache>
            </c:numRef>
          </c:xVal>
          <c:yVal>
            <c:numRef>
              <c:f>'TESTING MODEL'!$A$18:$A$46</c:f>
              <c:numCache>
                <c:formatCode>General</c:formatCode>
                <c:ptCount val="29"/>
                <c:pt idx="0">
                  <c:v>1.1393572912146093</c:v>
                </c:pt>
                <c:pt idx="1">
                  <c:v>2.9314092837568788</c:v>
                </c:pt>
                <c:pt idx="2">
                  <c:v>1.3165399955177799</c:v>
                </c:pt>
                <c:pt idx="3">
                  <c:v>2.4543887140430792E-2</c:v>
                </c:pt>
                <c:pt idx="4">
                  <c:v>17.960603092844082</c:v>
                </c:pt>
                <c:pt idx="5">
                  <c:v>0.37176435908444816</c:v>
                </c:pt>
                <c:pt idx="6">
                  <c:v>16.794404818785242</c:v>
                </c:pt>
                <c:pt idx="7">
                  <c:v>0.3331591224027316</c:v>
                </c:pt>
                <c:pt idx="8">
                  <c:v>33.291532239871913</c:v>
                </c:pt>
                <c:pt idx="9">
                  <c:v>9.862162743175194E-3</c:v>
                </c:pt>
                <c:pt idx="10">
                  <c:v>6.6141758753142055</c:v>
                </c:pt>
                <c:pt idx="11">
                  <c:v>16.198849047914866</c:v>
                </c:pt>
                <c:pt idx="12">
                  <c:v>2.942588546131621</c:v>
                </c:pt>
                <c:pt idx="13">
                  <c:v>1.7951920199976135</c:v>
                </c:pt>
                <c:pt idx="14">
                  <c:v>68.240966754529239</c:v>
                </c:pt>
                <c:pt idx="15">
                  <c:v>6.3399625545933196</c:v>
                </c:pt>
                <c:pt idx="16">
                  <c:v>281.63744245089333</c:v>
                </c:pt>
                <c:pt idx="17">
                  <c:v>3.4400997052496569</c:v>
                </c:pt>
                <c:pt idx="18">
                  <c:v>15.337328162882239</c:v>
                </c:pt>
                <c:pt idx="19">
                  <c:v>1.1050770828140895</c:v>
                </c:pt>
                <c:pt idx="20">
                  <c:v>83.915973882815294</c:v>
                </c:pt>
                <c:pt idx="21">
                  <c:v>15.305331860300893</c:v>
                </c:pt>
                <c:pt idx="22">
                  <c:v>41.704873518081151</c:v>
                </c:pt>
                <c:pt idx="23">
                  <c:v>47.541053013199978</c:v>
                </c:pt>
                <c:pt idx="24">
                  <c:v>99.319246206513554</c:v>
                </c:pt>
                <c:pt idx="25">
                  <c:v>12.366554564509341</c:v>
                </c:pt>
                <c:pt idx="26">
                  <c:v>7.5586512850969525</c:v>
                </c:pt>
                <c:pt idx="27">
                  <c:v>36.841130088834248</c:v>
                </c:pt>
                <c:pt idx="28">
                  <c:v>5.0254949289240436</c:v>
                </c:pt>
              </c:numCache>
            </c:numRef>
          </c:yVal>
          <c:smooth val="0"/>
        </c:ser>
        <c:ser>
          <c:idx val="1"/>
          <c:order val="1"/>
          <c:tx>
            <c:v>Predicted SQUARED RESIDUAL</c:v>
          </c:tx>
          <c:spPr>
            <a:ln w="28575">
              <a:noFill/>
            </a:ln>
          </c:spPr>
          <c:xVal>
            <c:numRef>
              <c:f>'TESTING MODEL'!$C$18:$C$46</c:f>
              <c:numCache>
                <c:formatCode>General</c:formatCode>
                <c:ptCount val="29"/>
                <c:pt idx="0">
                  <c:v>2138</c:v>
                </c:pt>
                <c:pt idx="1">
                  <c:v>3210</c:v>
                </c:pt>
                <c:pt idx="2">
                  <c:v>1724</c:v>
                </c:pt>
                <c:pt idx="3">
                  <c:v>1480</c:v>
                </c:pt>
                <c:pt idx="4">
                  <c:v>2136</c:v>
                </c:pt>
                <c:pt idx="5">
                  <c:v>1503</c:v>
                </c:pt>
                <c:pt idx="6">
                  <c:v>1476</c:v>
                </c:pt>
                <c:pt idx="7">
                  <c:v>3893</c:v>
                </c:pt>
                <c:pt idx="8">
                  <c:v>6901</c:v>
                </c:pt>
                <c:pt idx="9">
                  <c:v>1387</c:v>
                </c:pt>
                <c:pt idx="10">
                  <c:v>3487</c:v>
                </c:pt>
                <c:pt idx="11">
                  <c:v>4225</c:v>
                </c:pt>
                <c:pt idx="12">
                  <c:v>1890</c:v>
                </c:pt>
                <c:pt idx="13">
                  <c:v>3052</c:v>
                </c:pt>
                <c:pt idx="14">
                  <c:v>2496</c:v>
                </c:pt>
                <c:pt idx="15">
                  <c:v>4020</c:v>
                </c:pt>
                <c:pt idx="16">
                  <c:v>1956</c:v>
                </c:pt>
                <c:pt idx="17">
                  <c:v>7782</c:v>
                </c:pt>
                <c:pt idx="18">
                  <c:v>6474</c:v>
                </c:pt>
                <c:pt idx="19">
                  <c:v>4836</c:v>
                </c:pt>
                <c:pt idx="20">
                  <c:v>3329</c:v>
                </c:pt>
                <c:pt idx="21">
                  <c:v>4192</c:v>
                </c:pt>
                <c:pt idx="22">
                  <c:v>10076</c:v>
                </c:pt>
                <c:pt idx="23">
                  <c:v>2892</c:v>
                </c:pt>
                <c:pt idx="24">
                  <c:v>4327</c:v>
                </c:pt>
                <c:pt idx="25">
                  <c:v>5835</c:v>
                </c:pt>
                <c:pt idx="26">
                  <c:v>2509</c:v>
                </c:pt>
                <c:pt idx="27">
                  <c:v>4412</c:v>
                </c:pt>
                <c:pt idx="28">
                  <c:v>2399</c:v>
                </c:pt>
              </c:numCache>
            </c:numRef>
          </c:xVal>
          <c:yVal>
            <c:numRef>
              <c:f>'TESTING MODEL'!$H$45:$H$73</c:f>
              <c:numCache>
                <c:formatCode>General</c:formatCode>
                <c:ptCount val="29"/>
                <c:pt idx="0">
                  <c:v>12.725315148194063</c:v>
                </c:pt>
                <c:pt idx="1">
                  <c:v>38.026704122734145</c:v>
                </c:pt>
                <c:pt idx="2">
                  <c:v>38.600096808836511</c:v>
                </c:pt>
                <c:pt idx="3">
                  <c:v>34.318972578810261</c:v>
                </c:pt>
                <c:pt idx="4">
                  <c:v>18.217855774229385</c:v>
                </c:pt>
                <c:pt idx="5">
                  <c:v>26.16508194663075</c:v>
                </c:pt>
                <c:pt idx="6">
                  <c:v>33.435542698990822</c:v>
                </c:pt>
                <c:pt idx="7">
                  <c:v>13.785699525012173</c:v>
                </c:pt>
                <c:pt idx="8">
                  <c:v>22.830187291852269</c:v>
                </c:pt>
                <c:pt idx="9">
                  <c:v>27.279006341854402</c:v>
                </c:pt>
                <c:pt idx="10">
                  <c:v>12.617836567166595</c:v>
                </c:pt>
                <c:pt idx="11">
                  <c:v>26.946131204367216</c:v>
                </c:pt>
                <c:pt idx="12">
                  <c:v>26.173293951714022</c:v>
                </c:pt>
                <c:pt idx="13">
                  <c:v>27.290687481986339</c:v>
                </c:pt>
                <c:pt idx="14">
                  <c:v>26.514313728369586</c:v>
                </c:pt>
                <c:pt idx="15">
                  <c:v>12.911806166781869</c:v>
                </c:pt>
                <c:pt idx="16">
                  <c:v>32.675106527629033</c:v>
                </c:pt>
                <c:pt idx="17">
                  <c:v>11.292235836451191</c:v>
                </c:pt>
                <c:pt idx="18">
                  <c:v>32.425404946096577</c:v>
                </c:pt>
                <c:pt idx="19">
                  <c:v>25.775812270550372</c:v>
                </c:pt>
                <c:pt idx="20">
                  <c:v>36.215496583571891</c:v>
                </c:pt>
                <c:pt idx="21">
                  <c:v>30.194098184844059</c:v>
                </c:pt>
                <c:pt idx="22">
                  <c:v>19.147260615146852</c:v>
                </c:pt>
                <c:pt idx="23">
                  <c:v>46.869117039741184</c:v>
                </c:pt>
                <c:pt idx="24">
                  <c:v>43.477725754923028</c:v>
                </c:pt>
                <c:pt idx="25">
                  <c:v>51.108268522172729</c:v>
                </c:pt>
                <c:pt idx="26">
                  <c:v>38.348387544436989</c:v>
                </c:pt>
                <c:pt idx="27">
                  <c:v>20.352377225747883</c:v>
                </c:pt>
                <c:pt idx="28">
                  <c:v>41.68334541311431</c:v>
                </c:pt>
              </c:numCache>
            </c:numRef>
          </c:yVal>
          <c:smooth val="0"/>
        </c:ser>
        <c:dLbls>
          <c:showLegendKey val="0"/>
          <c:showVal val="0"/>
          <c:showCatName val="0"/>
          <c:showSerName val="0"/>
          <c:showPercent val="0"/>
          <c:showBubbleSize val="0"/>
        </c:dLbls>
        <c:axId val="458605696"/>
        <c:axId val="458607616"/>
      </c:scatterChart>
      <c:valAx>
        <c:axId val="458605696"/>
        <c:scaling>
          <c:orientation val="minMax"/>
        </c:scaling>
        <c:delete val="0"/>
        <c:axPos val="b"/>
        <c:title>
          <c:tx>
            <c:rich>
              <a:bodyPr/>
              <a:lstStyle/>
              <a:p>
                <a:pPr>
                  <a:defRPr/>
                </a:pPr>
                <a:r>
                  <a:rPr lang="en-US"/>
                  <a:t>OOPE</a:t>
                </a:r>
              </a:p>
            </c:rich>
          </c:tx>
          <c:overlay val="0"/>
        </c:title>
        <c:numFmt formatCode="General" sourceLinked="1"/>
        <c:majorTickMark val="out"/>
        <c:minorTickMark val="none"/>
        <c:tickLblPos val="nextTo"/>
        <c:crossAx val="458607616"/>
        <c:crosses val="autoZero"/>
        <c:crossBetween val="midCat"/>
      </c:valAx>
      <c:valAx>
        <c:axId val="458607616"/>
        <c:scaling>
          <c:orientation val="minMax"/>
        </c:scaling>
        <c:delete val="0"/>
        <c:axPos val="l"/>
        <c:title>
          <c:tx>
            <c:rich>
              <a:bodyPr/>
              <a:lstStyle/>
              <a:p>
                <a:pPr>
                  <a:defRPr/>
                </a:pPr>
                <a:r>
                  <a:rPr lang="en-US"/>
                  <a:t>SQUARED RESIDUAL</a:t>
                </a:r>
              </a:p>
            </c:rich>
          </c:tx>
          <c:overlay val="0"/>
        </c:title>
        <c:numFmt formatCode="General" sourceLinked="1"/>
        <c:majorTickMark val="out"/>
        <c:minorTickMark val="none"/>
        <c:tickLblPos val="nextTo"/>
        <c:crossAx val="45860569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IB Line Fit  Plot</a:t>
            </a:r>
          </a:p>
        </c:rich>
      </c:tx>
      <c:overlay val="0"/>
    </c:title>
    <c:autoTitleDeleted val="0"/>
    <c:plotArea>
      <c:layout/>
      <c:scatterChart>
        <c:scatterStyle val="lineMarker"/>
        <c:varyColors val="0"/>
        <c:ser>
          <c:idx val="0"/>
          <c:order val="0"/>
          <c:tx>
            <c:v>SQUARED RESIDUAL</c:v>
          </c:tx>
          <c:spPr>
            <a:ln w="28575">
              <a:noFill/>
            </a:ln>
          </c:spPr>
          <c:xVal>
            <c:numRef>
              <c:f>'TESTING MODEL'!$D$18:$D$46</c:f>
              <c:numCache>
                <c:formatCode>General</c:formatCode>
                <c:ptCount val="29"/>
                <c:pt idx="0">
                  <c:v>91.6</c:v>
                </c:pt>
                <c:pt idx="1">
                  <c:v>70.599999999999994</c:v>
                </c:pt>
                <c:pt idx="2">
                  <c:v>63.8</c:v>
                </c:pt>
                <c:pt idx="3">
                  <c:v>70.2</c:v>
                </c:pt>
                <c:pt idx="4">
                  <c:v>88.7</c:v>
                </c:pt>
                <c:pt idx="5">
                  <c:v>80.5</c:v>
                </c:pt>
                <c:pt idx="6">
                  <c:v>61.9</c:v>
                </c:pt>
                <c:pt idx="7">
                  <c:v>94.3</c:v>
                </c:pt>
                <c:pt idx="8">
                  <c:v>99.9</c:v>
                </c:pt>
                <c:pt idx="9">
                  <c:v>80.8</c:v>
                </c:pt>
                <c:pt idx="10">
                  <c:v>90.3</c:v>
                </c:pt>
                <c:pt idx="11">
                  <c:v>85.4</c:v>
                </c:pt>
                <c:pt idx="12">
                  <c:v>90.5</c:v>
                </c:pt>
                <c:pt idx="13">
                  <c:v>84</c:v>
                </c:pt>
                <c:pt idx="14">
                  <c:v>99</c:v>
                </c:pt>
                <c:pt idx="15">
                  <c:v>91.5</c:v>
                </c:pt>
                <c:pt idx="16">
                  <c:v>67.8</c:v>
                </c:pt>
                <c:pt idx="17">
                  <c:v>75.2</c:v>
                </c:pt>
                <c:pt idx="18">
                  <c:v>52.3</c:v>
                </c:pt>
                <c:pt idx="19">
                  <c:v>96.9</c:v>
                </c:pt>
                <c:pt idx="20">
                  <c:v>76.400000000000006</c:v>
                </c:pt>
                <c:pt idx="21">
                  <c:v>85.7</c:v>
                </c:pt>
                <c:pt idx="22">
                  <c:v>69.099999999999994</c:v>
                </c:pt>
                <c:pt idx="23">
                  <c:v>51.4</c:v>
                </c:pt>
                <c:pt idx="24">
                  <c:v>80.099999999999994</c:v>
                </c:pt>
                <c:pt idx="25">
                  <c:v>32.799999999999997</c:v>
                </c:pt>
                <c:pt idx="26">
                  <c:v>94.7</c:v>
                </c:pt>
                <c:pt idx="27">
                  <c:v>79.900000000000006</c:v>
                </c:pt>
                <c:pt idx="28">
                  <c:v>68.599999999999994</c:v>
                </c:pt>
              </c:numCache>
            </c:numRef>
          </c:xVal>
          <c:yVal>
            <c:numRef>
              <c:f>'TESTING MODEL'!$A$18:$A$46</c:f>
              <c:numCache>
                <c:formatCode>General</c:formatCode>
                <c:ptCount val="29"/>
                <c:pt idx="0">
                  <c:v>1.1393572912146093</c:v>
                </c:pt>
                <c:pt idx="1">
                  <c:v>2.9314092837568788</c:v>
                </c:pt>
                <c:pt idx="2">
                  <c:v>1.3165399955177799</c:v>
                </c:pt>
                <c:pt idx="3">
                  <c:v>2.4543887140430792E-2</c:v>
                </c:pt>
                <c:pt idx="4">
                  <c:v>17.960603092844082</c:v>
                </c:pt>
                <c:pt idx="5">
                  <c:v>0.37176435908444816</c:v>
                </c:pt>
                <c:pt idx="6">
                  <c:v>16.794404818785242</c:v>
                </c:pt>
                <c:pt idx="7">
                  <c:v>0.3331591224027316</c:v>
                </c:pt>
                <c:pt idx="8">
                  <c:v>33.291532239871913</c:v>
                </c:pt>
                <c:pt idx="9">
                  <c:v>9.862162743175194E-3</c:v>
                </c:pt>
                <c:pt idx="10">
                  <c:v>6.6141758753142055</c:v>
                </c:pt>
                <c:pt idx="11">
                  <c:v>16.198849047914866</c:v>
                </c:pt>
                <c:pt idx="12">
                  <c:v>2.942588546131621</c:v>
                </c:pt>
                <c:pt idx="13">
                  <c:v>1.7951920199976135</c:v>
                </c:pt>
                <c:pt idx="14">
                  <c:v>68.240966754529239</c:v>
                </c:pt>
                <c:pt idx="15">
                  <c:v>6.3399625545933196</c:v>
                </c:pt>
                <c:pt idx="16">
                  <c:v>281.63744245089333</c:v>
                </c:pt>
                <c:pt idx="17">
                  <c:v>3.4400997052496569</c:v>
                </c:pt>
                <c:pt idx="18">
                  <c:v>15.337328162882239</c:v>
                </c:pt>
                <c:pt idx="19">
                  <c:v>1.1050770828140895</c:v>
                </c:pt>
                <c:pt idx="20">
                  <c:v>83.915973882815294</c:v>
                </c:pt>
                <c:pt idx="21">
                  <c:v>15.305331860300893</c:v>
                </c:pt>
                <c:pt idx="22">
                  <c:v>41.704873518081151</c:v>
                </c:pt>
                <c:pt idx="23">
                  <c:v>47.541053013199978</c:v>
                </c:pt>
                <c:pt idx="24">
                  <c:v>99.319246206513554</c:v>
                </c:pt>
                <c:pt idx="25">
                  <c:v>12.366554564509341</c:v>
                </c:pt>
                <c:pt idx="26">
                  <c:v>7.5586512850969525</c:v>
                </c:pt>
                <c:pt idx="27">
                  <c:v>36.841130088834248</c:v>
                </c:pt>
                <c:pt idx="28">
                  <c:v>5.0254949289240436</c:v>
                </c:pt>
              </c:numCache>
            </c:numRef>
          </c:yVal>
          <c:smooth val="0"/>
        </c:ser>
        <c:ser>
          <c:idx val="1"/>
          <c:order val="1"/>
          <c:tx>
            <c:v>Predicted SQUARED RESIDUAL</c:v>
          </c:tx>
          <c:spPr>
            <a:ln w="28575">
              <a:noFill/>
            </a:ln>
          </c:spPr>
          <c:xVal>
            <c:numRef>
              <c:f>'TESTING MODEL'!$D$18:$D$46</c:f>
              <c:numCache>
                <c:formatCode>General</c:formatCode>
                <c:ptCount val="29"/>
                <c:pt idx="0">
                  <c:v>91.6</c:v>
                </c:pt>
                <c:pt idx="1">
                  <c:v>70.599999999999994</c:v>
                </c:pt>
                <c:pt idx="2">
                  <c:v>63.8</c:v>
                </c:pt>
                <c:pt idx="3">
                  <c:v>70.2</c:v>
                </c:pt>
                <c:pt idx="4">
                  <c:v>88.7</c:v>
                </c:pt>
                <c:pt idx="5">
                  <c:v>80.5</c:v>
                </c:pt>
                <c:pt idx="6">
                  <c:v>61.9</c:v>
                </c:pt>
                <c:pt idx="7">
                  <c:v>94.3</c:v>
                </c:pt>
                <c:pt idx="8">
                  <c:v>99.9</c:v>
                </c:pt>
                <c:pt idx="9">
                  <c:v>80.8</c:v>
                </c:pt>
                <c:pt idx="10">
                  <c:v>90.3</c:v>
                </c:pt>
                <c:pt idx="11">
                  <c:v>85.4</c:v>
                </c:pt>
                <c:pt idx="12">
                  <c:v>90.5</c:v>
                </c:pt>
                <c:pt idx="13">
                  <c:v>84</c:v>
                </c:pt>
                <c:pt idx="14">
                  <c:v>99</c:v>
                </c:pt>
                <c:pt idx="15">
                  <c:v>91.5</c:v>
                </c:pt>
                <c:pt idx="16">
                  <c:v>67.8</c:v>
                </c:pt>
                <c:pt idx="17">
                  <c:v>75.2</c:v>
                </c:pt>
                <c:pt idx="18">
                  <c:v>52.3</c:v>
                </c:pt>
                <c:pt idx="19">
                  <c:v>96.9</c:v>
                </c:pt>
                <c:pt idx="20">
                  <c:v>76.400000000000006</c:v>
                </c:pt>
                <c:pt idx="21">
                  <c:v>85.7</c:v>
                </c:pt>
                <c:pt idx="22">
                  <c:v>69.099999999999994</c:v>
                </c:pt>
                <c:pt idx="23">
                  <c:v>51.4</c:v>
                </c:pt>
                <c:pt idx="24">
                  <c:v>80.099999999999994</c:v>
                </c:pt>
                <c:pt idx="25">
                  <c:v>32.799999999999997</c:v>
                </c:pt>
                <c:pt idx="26">
                  <c:v>94.7</c:v>
                </c:pt>
                <c:pt idx="27">
                  <c:v>79.900000000000006</c:v>
                </c:pt>
                <c:pt idx="28">
                  <c:v>68.599999999999994</c:v>
                </c:pt>
              </c:numCache>
            </c:numRef>
          </c:xVal>
          <c:yVal>
            <c:numRef>
              <c:f>'TESTING MODEL'!$H$45:$H$73</c:f>
              <c:numCache>
                <c:formatCode>General</c:formatCode>
                <c:ptCount val="29"/>
                <c:pt idx="0">
                  <c:v>12.725315148194063</c:v>
                </c:pt>
                <c:pt idx="1">
                  <c:v>38.026704122734145</c:v>
                </c:pt>
                <c:pt idx="2">
                  <c:v>38.600096808836511</c:v>
                </c:pt>
                <c:pt idx="3">
                  <c:v>34.318972578810261</c:v>
                </c:pt>
                <c:pt idx="4">
                  <c:v>18.217855774229385</c:v>
                </c:pt>
                <c:pt idx="5">
                  <c:v>26.16508194663075</c:v>
                </c:pt>
                <c:pt idx="6">
                  <c:v>33.435542698990822</c:v>
                </c:pt>
                <c:pt idx="7">
                  <c:v>13.785699525012173</c:v>
                </c:pt>
                <c:pt idx="8">
                  <c:v>22.830187291852269</c:v>
                </c:pt>
                <c:pt idx="9">
                  <c:v>27.279006341854402</c:v>
                </c:pt>
                <c:pt idx="10">
                  <c:v>12.617836567166595</c:v>
                </c:pt>
                <c:pt idx="11">
                  <c:v>26.946131204367216</c:v>
                </c:pt>
                <c:pt idx="12">
                  <c:v>26.173293951714022</c:v>
                </c:pt>
                <c:pt idx="13">
                  <c:v>27.290687481986339</c:v>
                </c:pt>
                <c:pt idx="14">
                  <c:v>26.514313728369586</c:v>
                </c:pt>
                <c:pt idx="15">
                  <c:v>12.911806166781869</c:v>
                </c:pt>
                <c:pt idx="16">
                  <c:v>32.675106527629033</c:v>
                </c:pt>
                <c:pt idx="17">
                  <c:v>11.292235836451191</c:v>
                </c:pt>
                <c:pt idx="18">
                  <c:v>32.425404946096577</c:v>
                </c:pt>
                <c:pt idx="19">
                  <c:v>25.775812270550372</c:v>
                </c:pt>
                <c:pt idx="20">
                  <c:v>36.215496583571891</c:v>
                </c:pt>
                <c:pt idx="21">
                  <c:v>30.194098184844059</c:v>
                </c:pt>
                <c:pt idx="22">
                  <c:v>19.147260615146852</c:v>
                </c:pt>
                <c:pt idx="23">
                  <c:v>46.869117039741184</c:v>
                </c:pt>
                <c:pt idx="24">
                  <c:v>43.477725754923028</c:v>
                </c:pt>
                <c:pt idx="25">
                  <c:v>51.108268522172729</c:v>
                </c:pt>
                <c:pt idx="26">
                  <c:v>38.348387544436989</c:v>
                </c:pt>
                <c:pt idx="27">
                  <c:v>20.352377225747883</c:v>
                </c:pt>
                <c:pt idx="28">
                  <c:v>41.68334541311431</c:v>
                </c:pt>
              </c:numCache>
            </c:numRef>
          </c:yVal>
          <c:smooth val="0"/>
        </c:ser>
        <c:dLbls>
          <c:showLegendKey val="0"/>
          <c:showVal val="0"/>
          <c:showCatName val="0"/>
          <c:showSerName val="0"/>
          <c:showPercent val="0"/>
          <c:showBubbleSize val="0"/>
        </c:dLbls>
        <c:axId val="458633600"/>
        <c:axId val="458635520"/>
      </c:scatterChart>
      <c:valAx>
        <c:axId val="458633600"/>
        <c:scaling>
          <c:orientation val="minMax"/>
        </c:scaling>
        <c:delete val="0"/>
        <c:axPos val="b"/>
        <c:title>
          <c:tx>
            <c:rich>
              <a:bodyPr/>
              <a:lstStyle/>
              <a:p>
                <a:pPr>
                  <a:defRPr/>
                </a:pPr>
                <a:r>
                  <a:t>IB</a:t>
                </a:r>
              </a:p>
            </c:rich>
          </c:tx>
          <c:overlay val="0"/>
        </c:title>
        <c:numFmt formatCode="General" sourceLinked="1"/>
        <c:majorTickMark val="out"/>
        <c:minorTickMark val="none"/>
        <c:tickLblPos val="nextTo"/>
        <c:crossAx val="458635520"/>
        <c:crosses val="autoZero"/>
        <c:crossBetween val="midCat"/>
      </c:valAx>
      <c:valAx>
        <c:axId val="458635520"/>
        <c:scaling>
          <c:orientation val="minMax"/>
        </c:scaling>
        <c:delete val="0"/>
        <c:axPos val="l"/>
        <c:title>
          <c:tx>
            <c:rich>
              <a:bodyPr/>
              <a:lstStyle/>
              <a:p>
                <a:pPr>
                  <a:defRPr/>
                </a:pPr>
                <a:r>
                  <a:t>SQUARED RESIDUAL</a:t>
                </a:r>
              </a:p>
            </c:rich>
          </c:tx>
          <c:overlay val="0"/>
        </c:title>
        <c:numFmt formatCode="General" sourceLinked="1"/>
        <c:majorTickMark val="out"/>
        <c:minorTickMark val="none"/>
        <c:tickLblPos val="nextTo"/>
        <c:crossAx val="45863360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JSY Line Fit  Plot</a:t>
            </a:r>
          </a:p>
        </c:rich>
      </c:tx>
      <c:overlay val="0"/>
    </c:title>
    <c:autoTitleDeleted val="0"/>
    <c:plotArea>
      <c:layout/>
      <c:scatterChart>
        <c:scatterStyle val="lineMarker"/>
        <c:varyColors val="0"/>
        <c:ser>
          <c:idx val="0"/>
          <c:order val="0"/>
          <c:tx>
            <c:v>SQUARED RESIDUAL</c:v>
          </c:tx>
          <c:spPr>
            <a:ln w="28575">
              <a:noFill/>
            </a:ln>
          </c:spPr>
          <c:xVal>
            <c:numRef>
              <c:f>'TESTING MODEL'!$E$18:$E$46</c:f>
              <c:numCache>
                <c:formatCode>General</c:formatCode>
                <c:ptCount val="29"/>
                <c:pt idx="0">
                  <c:v>17.399999999999999</c:v>
                </c:pt>
                <c:pt idx="1">
                  <c:v>66.099999999999994</c:v>
                </c:pt>
                <c:pt idx="2">
                  <c:v>53.9</c:v>
                </c:pt>
                <c:pt idx="3">
                  <c:v>66.2</c:v>
                </c:pt>
                <c:pt idx="4">
                  <c:v>8.9</c:v>
                </c:pt>
                <c:pt idx="5">
                  <c:v>13.5</c:v>
                </c:pt>
                <c:pt idx="6">
                  <c:v>41.6</c:v>
                </c:pt>
                <c:pt idx="7">
                  <c:v>19.899999999999999</c:v>
                </c:pt>
                <c:pt idx="8">
                  <c:v>20.399999999999999</c:v>
                </c:pt>
                <c:pt idx="9">
                  <c:v>61.1</c:v>
                </c:pt>
                <c:pt idx="10">
                  <c:v>8.6999999999999993</c:v>
                </c:pt>
                <c:pt idx="11">
                  <c:v>72.599999999999994</c:v>
                </c:pt>
                <c:pt idx="12">
                  <c:v>19.100000000000001</c:v>
                </c:pt>
                <c:pt idx="13">
                  <c:v>56.1</c:v>
                </c:pt>
                <c:pt idx="14">
                  <c:v>29.5</c:v>
                </c:pt>
                <c:pt idx="15">
                  <c:v>12.2</c:v>
                </c:pt>
                <c:pt idx="16">
                  <c:v>48.7</c:v>
                </c:pt>
                <c:pt idx="17">
                  <c:v>28.7</c:v>
                </c:pt>
                <c:pt idx="18">
                  <c:v>20.5</c:v>
                </c:pt>
                <c:pt idx="19">
                  <c:v>7.4</c:v>
                </c:pt>
                <c:pt idx="20">
                  <c:v>13.1</c:v>
                </c:pt>
                <c:pt idx="21">
                  <c:v>54</c:v>
                </c:pt>
                <c:pt idx="22">
                  <c:v>26.2</c:v>
                </c:pt>
                <c:pt idx="23">
                  <c:v>28</c:v>
                </c:pt>
                <c:pt idx="24">
                  <c:v>47.5</c:v>
                </c:pt>
                <c:pt idx="25">
                  <c:v>29.7</c:v>
                </c:pt>
                <c:pt idx="26">
                  <c:v>29.4</c:v>
                </c:pt>
                <c:pt idx="27">
                  <c:v>32.6</c:v>
                </c:pt>
                <c:pt idx="28">
                  <c:v>49.4</c:v>
                </c:pt>
              </c:numCache>
            </c:numRef>
          </c:xVal>
          <c:yVal>
            <c:numRef>
              <c:f>'TESTING MODEL'!$A$18:$A$46</c:f>
              <c:numCache>
                <c:formatCode>General</c:formatCode>
                <c:ptCount val="29"/>
                <c:pt idx="0">
                  <c:v>1.1393572912146093</c:v>
                </c:pt>
                <c:pt idx="1">
                  <c:v>2.9314092837568788</c:v>
                </c:pt>
                <c:pt idx="2">
                  <c:v>1.3165399955177799</c:v>
                </c:pt>
                <c:pt idx="3">
                  <c:v>2.4543887140430792E-2</c:v>
                </c:pt>
                <c:pt idx="4">
                  <c:v>17.960603092844082</c:v>
                </c:pt>
                <c:pt idx="5">
                  <c:v>0.37176435908444816</c:v>
                </c:pt>
                <c:pt idx="6">
                  <c:v>16.794404818785242</c:v>
                </c:pt>
                <c:pt idx="7">
                  <c:v>0.3331591224027316</c:v>
                </c:pt>
                <c:pt idx="8">
                  <c:v>33.291532239871913</c:v>
                </c:pt>
                <c:pt idx="9">
                  <c:v>9.862162743175194E-3</c:v>
                </c:pt>
                <c:pt idx="10">
                  <c:v>6.6141758753142055</c:v>
                </c:pt>
                <c:pt idx="11">
                  <c:v>16.198849047914866</c:v>
                </c:pt>
                <c:pt idx="12">
                  <c:v>2.942588546131621</c:v>
                </c:pt>
                <c:pt idx="13">
                  <c:v>1.7951920199976135</c:v>
                </c:pt>
                <c:pt idx="14">
                  <c:v>68.240966754529239</c:v>
                </c:pt>
                <c:pt idx="15">
                  <c:v>6.3399625545933196</c:v>
                </c:pt>
                <c:pt idx="16">
                  <c:v>281.63744245089333</c:v>
                </c:pt>
                <c:pt idx="17">
                  <c:v>3.4400997052496569</c:v>
                </c:pt>
                <c:pt idx="18">
                  <c:v>15.337328162882239</c:v>
                </c:pt>
                <c:pt idx="19">
                  <c:v>1.1050770828140895</c:v>
                </c:pt>
                <c:pt idx="20">
                  <c:v>83.915973882815294</c:v>
                </c:pt>
                <c:pt idx="21">
                  <c:v>15.305331860300893</c:v>
                </c:pt>
                <c:pt idx="22">
                  <c:v>41.704873518081151</c:v>
                </c:pt>
                <c:pt idx="23">
                  <c:v>47.541053013199978</c:v>
                </c:pt>
                <c:pt idx="24">
                  <c:v>99.319246206513554</c:v>
                </c:pt>
                <c:pt idx="25">
                  <c:v>12.366554564509341</c:v>
                </c:pt>
                <c:pt idx="26">
                  <c:v>7.5586512850969525</c:v>
                </c:pt>
                <c:pt idx="27">
                  <c:v>36.841130088834248</c:v>
                </c:pt>
                <c:pt idx="28">
                  <c:v>5.0254949289240436</c:v>
                </c:pt>
              </c:numCache>
            </c:numRef>
          </c:yVal>
          <c:smooth val="0"/>
        </c:ser>
        <c:ser>
          <c:idx val="1"/>
          <c:order val="1"/>
          <c:tx>
            <c:v>Predicted SQUARED RESIDUAL</c:v>
          </c:tx>
          <c:spPr>
            <a:ln w="28575">
              <a:noFill/>
            </a:ln>
          </c:spPr>
          <c:xVal>
            <c:numRef>
              <c:f>'TESTING MODEL'!$E$18:$E$46</c:f>
              <c:numCache>
                <c:formatCode>General</c:formatCode>
                <c:ptCount val="29"/>
                <c:pt idx="0">
                  <c:v>17.399999999999999</c:v>
                </c:pt>
                <c:pt idx="1">
                  <c:v>66.099999999999994</c:v>
                </c:pt>
                <c:pt idx="2">
                  <c:v>53.9</c:v>
                </c:pt>
                <c:pt idx="3">
                  <c:v>66.2</c:v>
                </c:pt>
                <c:pt idx="4">
                  <c:v>8.9</c:v>
                </c:pt>
                <c:pt idx="5">
                  <c:v>13.5</c:v>
                </c:pt>
                <c:pt idx="6">
                  <c:v>41.6</c:v>
                </c:pt>
                <c:pt idx="7">
                  <c:v>19.899999999999999</c:v>
                </c:pt>
                <c:pt idx="8">
                  <c:v>20.399999999999999</c:v>
                </c:pt>
                <c:pt idx="9">
                  <c:v>61.1</c:v>
                </c:pt>
                <c:pt idx="10">
                  <c:v>8.6999999999999993</c:v>
                </c:pt>
                <c:pt idx="11">
                  <c:v>72.599999999999994</c:v>
                </c:pt>
                <c:pt idx="12">
                  <c:v>19.100000000000001</c:v>
                </c:pt>
                <c:pt idx="13">
                  <c:v>56.1</c:v>
                </c:pt>
                <c:pt idx="14">
                  <c:v>29.5</c:v>
                </c:pt>
                <c:pt idx="15">
                  <c:v>12.2</c:v>
                </c:pt>
                <c:pt idx="16">
                  <c:v>48.7</c:v>
                </c:pt>
                <c:pt idx="17">
                  <c:v>28.7</c:v>
                </c:pt>
                <c:pt idx="18">
                  <c:v>20.5</c:v>
                </c:pt>
                <c:pt idx="19">
                  <c:v>7.4</c:v>
                </c:pt>
                <c:pt idx="20">
                  <c:v>13.1</c:v>
                </c:pt>
                <c:pt idx="21">
                  <c:v>54</c:v>
                </c:pt>
                <c:pt idx="22">
                  <c:v>26.2</c:v>
                </c:pt>
                <c:pt idx="23">
                  <c:v>28</c:v>
                </c:pt>
                <c:pt idx="24">
                  <c:v>47.5</c:v>
                </c:pt>
                <c:pt idx="25">
                  <c:v>29.7</c:v>
                </c:pt>
                <c:pt idx="26">
                  <c:v>29.4</c:v>
                </c:pt>
                <c:pt idx="27">
                  <c:v>32.6</c:v>
                </c:pt>
                <c:pt idx="28">
                  <c:v>49.4</c:v>
                </c:pt>
              </c:numCache>
            </c:numRef>
          </c:xVal>
          <c:yVal>
            <c:numRef>
              <c:f>'TESTING MODEL'!$H$45:$H$73</c:f>
              <c:numCache>
                <c:formatCode>General</c:formatCode>
                <c:ptCount val="29"/>
                <c:pt idx="0">
                  <c:v>12.725315148194063</c:v>
                </c:pt>
                <c:pt idx="1">
                  <c:v>38.026704122734145</c:v>
                </c:pt>
                <c:pt idx="2">
                  <c:v>38.600096808836511</c:v>
                </c:pt>
                <c:pt idx="3">
                  <c:v>34.318972578810261</c:v>
                </c:pt>
                <c:pt idx="4">
                  <c:v>18.217855774229385</c:v>
                </c:pt>
                <c:pt idx="5">
                  <c:v>26.16508194663075</c:v>
                </c:pt>
                <c:pt idx="6">
                  <c:v>33.435542698990822</c:v>
                </c:pt>
                <c:pt idx="7">
                  <c:v>13.785699525012173</c:v>
                </c:pt>
                <c:pt idx="8">
                  <c:v>22.830187291852269</c:v>
                </c:pt>
                <c:pt idx="9">
                  <c:v>27.279006341854402</c:v>
                </c:pt>
                <c:pt idx="10">
                  <c:v>12.617836567166595</c:v>
                </c:pt>
                <c:pt idx="11">
                  <c:v>26.946131204367216</c:v>
                </c:pt>
                <c:pt idx="12">
                  <c:v>26.173293951714022</c:v>
                </c:pt>
                <c:pt idx="13">
                  <c:v>27.290687481986339</c:v>
                </c:pt>
                <c:pt idx="14">
                  <c:v>26.514313728369586</c:v>
                </c:pt>
                <c:pt idx="15">
                  <c:v>12.911806166781869</c:v>
                </c:pt>
                <c:pt idx="16">
                  <c:v>32.675106527629033</c:v>
                </c:pt>
                <c:pt idx="17">
                  <c:v>11.292235836451191</c:v>
                </c:pt>
                <c:pt idx="18">
                  <c:v>32.425404946096577</c:v>
                </c:pt>
                <c:pt idx="19">
                  <c:v>25.775812270550372</c:v>
                </c:pt>
                <c:pt idx="20">
                  <c:v>36.215496583571891</c:v>
                </c:pt>
                <c:pt idx="21">
                  <c:v>30.194098184844059</c:v>
                </c:pt>
                <c:pt idx="22">
                  <c:v>19.147260615146852</c:v>
                </c:pt>
                <c:pt idx="23">
                  <c:v>46.869117039741184</c:v>
                </c:pt>
                <c:pt idx="24">
                  <c:v>43.477725754923028</c:v>
                </c:pt>
                <c:pt idx="25">
                  <c:v>51.108268522172729</c:v>
                </c:pt>
                <c:pt idx="26">
                  <c:v>38.348387544436989</c:v>
                </c:pt>
                <c:pt idx="27">
                  <c:v>20.352377225747883</c:v>
                </c:pt>
                <c:pt idx="28">
                  <c:v>41.68334541311431</c:v>
                </c:pt>
              </c:numCache>
            </c:numRef>
          </c:yVal>
          <c:smooth val="0"/>
        </c:ser>
        <c:dLbls>
          <c:showLegendKey val="0"/>
          <c:showVal val="0"/>
          <c:showCatName val="0"/>
          <c:showSerName val="0"/>
          <c:showPercent val="0"/>
          <c:showBubbleSize val="0"/>
        </c:dLbls>
        <c:axId val="458669440"/>
        <c:axId val="458675712"/>
      </c:scatterChart>
      <c:valAx>
        <c:axId val="458669440"/>
        <c:scaling>
          <c:orientation val="minMax"/>
        </c:scaling>
        <c:delete val="0"/>
        <c:axPos val="b"/>
        <c:title>
          <c:tx>
            <c:rich>
              <a:bodyPr/>
              <a:lstStyle/>
              <a:p>
                <a:pPr>
                  <a:defRPr/>
                </a:pPr>
                <a:r>
                  <a:rPr lang="en-US"/>
                  <a:t>JSY</a:t>
                </a:r>
              </a:p>
            </c:rich>
          </c:tx>
          <c:overlay val="0"/>
        </c:title>
        <c:numFmt formatCode="General" sourceLinked="1"/>
        <c:majorTickMark val="out"/>
        <c:minorTickMark val="none"/>
        <c:tickLblPos val="nextTo"/>
        <c:crossAx val="458675712"/>
        <c:crosses val="autoZero"/>
        <c:crossBetween val="midCat"/>
      </c:valAx>
      <c:valAx>
        <c:axId val="458675712"/>
        <c:scaling>
          <c:orientation val="minMax"/>
        </c:scaling>
        <c:delete val="0"/>
        <c:axPos val="l"/>
        <c:title>
          <c:tx>
            <c:rich>
              <a:bodyPr/>
              <a:lstStyle/>
              <a:p>
                <a:pPr>
                  <a:defRPr/>
                </a:pPr>
                <a:r>
                  <a:rPr lang="en-US"/>
                  <a:t>SQUARED RESIDUAL</a:t>
                </a:r>
              </a:p>
            </c:rich>
          </c:tx>
          <c:overlay val="0"/>
        </c:title>
        <c:numFmt formatCode="General" sourceLinked="1"/>
        <c:majorTickMark val="out"/>
        <c:minorTickMark val="none"/>
        <c:tickLblPos val="nextTo"/>
        <c:crossAx val="45866944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28575">
              <a:noFill/>
            </a:ln>
          </c:spPr>
          <c:xVal>
            <c:numRef>
              <c:f>'TESTING MODEL'!$L$45:$L$73</c:f>
              <c:numCache>
                <c:formatCode>General</c:formatCode>
                <c:ptCount val="29"/>
                <c:pt idx="0">
                  <c:v>1.7241379310344827</c:v>
                </c:pt>
                <c:pt idx="1">
                  <c:v>5.1724137931034484</c:v>
                </c:pt>
                <c:pt idx="2">
                  <c:v>8.6206896551724128</c:v>
                </c:pt>
                <c:pt idx="3">
                  <c:v>12.068965517241379</c:v>
                </c:pt>
                <c:pt idx="4">
                  <c:v>15.517241379310343</c:v>
                </c:pt>
                <c:pt idx="5">
                  <c:v>18.96551724137931</c:v>
                </c:pt>
                <c:pt idx="6">
                  <c:v>22.413793103448278</c:v>
                </c:pt>
                <c:pt idx="7">
                  <c:v>25.862068965517242</c:v>
                </c:pt>
                <c:pt idx="8">
                  <c:v>29.310344827586206</c:v>
                </c:pt>
                <c:pt idx="9">
                  <c:v>32.758620689655167</c:v>
                </c:pt>
                <c:pt idx="10">
                  <c:v>36.206896551724135</c:v>
                </c:pt>
                <c:pt idx="11">
                  <c:v>39.655172413793103</c:v>
                </c:pt>
                <c:pt idx="12">
                  <c:v>43.103448275862071</c:v>
                </c:pt>
                <c:pt idx="13">
                  <c:v>46.551724137931032</c:v>
                </c:pt>
                <c:pt idx="14">
                  <c:v>50</c:v>
                </c:pt>
                <c:pt idx="15">
                  <c:v>53.448275862068961</c:v>
                </c:pt>
                <c:pt idx="16">
                  <c:v>56.896551724137929</c:v>
                </c:pt>
                <c:pt idx="17">
                  <c:v>60.344827586206897</c:v>
                </c:pt>
                <c:pt idx="18">
                  <c:v>63.793103448275858</c:v>
                </c:pt>
                <c:pt idx="19">
                  <c:v>67.241379310344811</c:v>
                </c:pt>
                <c:pt idx="20">
                  <c:v>70.689655172413779</c:v>
                </c:pt>
                <c:pt idx="21">
                  <c:v>74.137931034482747</c:v>
                </c:pt>
                <c:pt idx="22">
                  <c:v>77.586206896551715</c:v>
                </c:pt>
                <c:pt idx="23">
                  <c:v>81.034482758620683</c:v>
                </c:pt>
                <c:pt idx="24">
                  <c:v>84.482758620689651</c:v>
                </c:pt>
                <c:pt idx="25">
                  <c:v>87.931034482758605</c:v>
                </c:pt>
                <c:pt idx="26">
                  <c:v>91.379310344827573</c:v>
                </c:pt>
                <c:pt idx="27">
                  <c:v>94.827586206896541</c:v>
                </c:pt>
                <c:pt idx="28">
                  <c:v>98.275862068965509</c:v>
                </c:pt>
              </c:numCache>
            </c:numRef>
          </c:xVal>
          <c:yVal>
            <c:numRef>
              <c:f>'TESTING MODEL'!$M$45:$M$73</c:f>
              <c:numCache>
                <c:formatCode>General</c:formatCode>
                <c:ptCount val="29"/>
                <c:pt idx="0">
                  <c:v>9.862162743175194E-3</c:v>
                </c:pt>
                <c:pt idx="1">
                  <c:v>2.4543887140430792E-2</c:v>
                </c:pt>
                <c:pt idx="2">
                  <c:v>0.3331591224027316</c:v>
                </c:pt>
                <c:pt idx="3">
                  <c:v>0.37176435908444816</c:v>
                </c:pt>
                <c:pt idx="4">
                  <c:v>1.1050770828140895</c:v>
                </c:pt>
                <c:pt idx="5">
                  <c:v>1.1393572912146093</c:v>
                </c:pt>
                <c:pt idx="6">
                  <c:v>1.3165399955177799</c:v>
                </c:pt>
                <c:pt idx="7">
                  <c:v>1.7951920199976135</c:v>
                </c:pt>
                <c:pt idx="8">
                  <c:v>2.9314092837568788</c:v>
                </c:pt>
                <c:pt idx="9">
                  <c:v>2.942588546131621</c:v>
                </c:pt>
                <c:pt idx="10">
                  <c:v>3.4400997052496569</c:v>
                </c:pt>
                <c:pt idx="11">
                  <c:v>5.0254949289240436</c:v>
                </c:pt>
                <c:pt idx="12">
                  <c:v>6.3399625545933196</c:v>
                </c:pt>
                <c:pt idx="13">
                  <c:v>6.6141758753142055</c:v>
                </c:pt>
                <c:pt idx="14">
                  <c:v>7.5586512850969525</c:v>
                </c:pt>
                <c:pt idx="15">
                  <c:v>12.366554564509341</c:v>
                </c:pt>
                <c:pt idx="16">
                  <c:v>15.305331860300893</c:v>
                </c:pt>
                <c:pt idx="17">
                  <c:v>15.337328162882239</c:v>
                </c:pt>
                <c:pt idx="18">
                  <c:v>16.198849047914866</c:v>
                </c:pt>
                <c:pt idx="19">
                  <c:v>16.794404818785242</c:v>
                </c:pt>
                <c:pt idx="20">
                  <c:v>17.960603092844082</c:v>
                </c:pt>
                <c:pt idx="21">
                  <c:v>33.291532239871913</c:v>
                </c:pt>
                <c:pt idx="22">
                  <c:v>36.841130088834248</c:v>
                </c:pt>
                <c:pt idx="23">
                  <c:v>41.704873518081151</c:v>
                </c:pt>
                <c:pt idx="24">
                  <c:v>47.541053013199978</c:v>
                </c:pt>
                <c:pt idx="25">
                  <c:v>68.240966754529239</c:v>
                </c:pt>
                <c:pt idx="26">
                  <c:v>83.915973882815294</c:v>
                </c:pt>
                <c:pt idx="27">
                  <c:v>99.319246206513554</c:v>
                </c:pt>
                <c:pt idx="28">
                  <c:v>281.63744245089333</c:v>
                </c:pt>
              </c:numCache>
            </c:numRef>
          </c:yVal>
          <c:smooth val="0"/>
        </c:ser>
        <c:dLbls>
          <c:showLegendKey val="0"/>
          <c:showVal val="0"/>
          <c:showCatName val="0"/>
          <c:showSerName val="0"/>
          <c:showPercent val="0"/>
          <c:showBubbleSize val="0"/>
        </c:dLbls>
        <c:axId val="459171712"/>
        <c:axId val="459177984"/>
      </c:scatterChart>
      <c:valAx>
        <c:axId val="459171712"/>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459177984"/>
        <c:crosses val="autoZero"/>
        <c:crossBetween val="midCat"/>
      </c:valAx>
      <c:valAx>
        <c:axId val="459177984"/>
        <c:scaling>
          <c:orientation val="minMax"/>
        </c:scaling>
        <c:delete val="0"/>
        <c:axPos val="l"/>
        <c:title>
          <c:tx>
            <c:rich>
              <a:bodyPr/>
              <a:lstStyle/>
              <a:p>
                <a:pPr>
                  <a:defRPr/>
                </a:pPr>
                <a:r>
                  <a:rPr lang="en-US"/>
                  <a:t>SQUARED RESIDUAL</a:t>
                </a:r>
              </a:p>
            </c:rich>
          </c:tx>
          <c:overlay val="0"/>
        </c:title>
        <c:numFmt formatCode="General" sourceLinked="1"/>
        <c:majorTickMark val="out"/>
        <c:minorTickMark val="none"/>
        <c:tickLblPos val="nextTo"/>
        <c:crossAx val="459171712"/>
        <c:crosses val="autoZero"/>
        <c:crossBetween val="midCat"/>
      </c:valAx>
    </c:plotArea>
    <c:plotVisOnly val="1"/>
    <c:dispBlanksAs val="gap"/>
    <c:showDLblsOverMax val="0"/>
  </c:chart>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X Variable 1 Line Fit  Plot</a:t>
            </a:r>
          </a:p>
        </c:rich>
      </c:tx>
      <c:layout/>
      <c:overlay val="0"/>
    </c:title>
    <c:autoTitleDeleted val="0"/>
    <c:plotArea>
      <c:layout/>
      <c:scatterChart>
        <c:scatterStyle val="lineMarker"/>
        <c:varyColors val="0"/>
        <c:ser>
          <c:idx val="0"/>
          <c:order val="0"/>
          <c:tx>
            <c:v>Y</c:v>
          </c:tx>
          <c:spPr>
            <a:ln w="28575">
              <a:noFill/>
            </a:ln>
          </c:spPr>
          <c:xVal>
            <c:numRef>
              <c:f>'FINAL ATTEMPT '!$H$2:$H$30</c:f>
              <c:numCache>
                <c:formatCode>General</c:formatCode>
                <c:ptCount val="29"/>
                <c:pt idx="0">
                  <c:v>36.200000000000003</c:v>
                </c:pt>
                <c:pt idx="1">
                  <c:v>46</c:v>
                </c:pt>
                <c:pt idx="2">
                  <c:v>40.9</c:v>
                </c:pt>
                <c:pt idx="3">
                  <c:v>31</c:v>
                </c:pt>
                <c:pt idx="4">
                  <c:v>47.9</c:v>
                </c:pt>
                <c:pt idx="5">
                  <c:v>50.5</c:v>
                </c:pt>
                <c:pt idx="6">
                  <c:v>35.200000000000003</c:v>
                </c:pt>
                <c:pt idx="7">
                  <c:v>47.1</c:v>
                </c:pt>
                <c:pt idx="8">
                  <c:v>81.2</c:v>
                </c:pt>
                <c:pt idx="9">
                  <c:v>28.7</c:v>
                </c:pt>
                <c:pt idx="10">
                  <c:v>45.6</c:v>
                </c:pt>
                <c:pt idx="11">
                  <c:v>39.200000000000003</c:v>
                </c:pt>
                <c:pt idx="12">
                  <c:v>57.2</c:v>
                </c:pt>
                <c:pt idx="13">
                  <c:v>41.4</c:v>
                </c:pt>
                <c:pt idx="14">
                  <c:v>62</c:v>
                </c:pt>
                <c:pt idx="15">
                  <c:v>47.8</c:v>
                </c:pt>
                <c:pt idx="16">
                  <c:v>37.1</c:v>
                </c:pt>
                <c:pt idx="17">
                  <c:v>41.9</c:v>
                </c:pt>
                <c:pt idx="18">
                  <c:v>59.8</c:v>
                </c:pt>
                <c:pt idx="19">
                  <c:v>80.900000000000006</c:v>
                </c:pt>
                <c:pt idx="20">
                  <c:v>73.900000000000006</c:v>
                </c:pt>
                <c:pt idx="21">
                  <c:v>54.2</c:v>
                </c:pt>
                <c:pt idx="22">
                  <c:v>63.1</c:v>
                </c:pt>
                <c:pt idx="23">
                  <c:v>64.3</c:v>
                </c:pt>
                <c:pt idx="24">
                  <c:v>77.3</c:v>
                </c:pt>
                <c:pt idx="25">
                  <c:v>70.5</c:v>
                </c:pt>
                <c:pt idx="26">
                  <c:v>79.8</c:v>
                </c:pt>
                <c:pt idx="27">
                  <c:v>43.9</c:v>
                </c:pt>
                <c:pt idx="28">
                  <c:v>55.4</c:v>
                </c:pt>
              </c:numCache>
            </c:numRef>
          </c:xVal>
          <c:yVal>
            <c:numRef>
              <c:f>'FINAL ATTEMPT '!$G$2:$G$30</c:f>
              <c:numCache>
                <c:formatCode>General</c:formatCode>
                <c:ptCount val="29"/>
                <c:pt idx="0">
                  <c:v>35</c:v>
                </c:pt>
                <c:pt idx="1">
                  <c:v>48</c:v>
                </c:pt>
                <c:pt idx="2">
                  <c:v>48</c:v>
                </c:pt>
                <c:pt idx="3">
                  <c:v>54</c:v>
                </c:pt>
                <c:pt idx="4">
                  <c:v>34</c:v>
                </c:pt>
                <c:pt idx="5">
                  <c:v>33</c:v>
                </c:pt>
                <c:pt idx="6">
                  <c:v>44</c:v>
                </c:pt>
                <c:pt idx="7">
                  <c:v>28</c:v>
                </c:pt>
                <c:pt idx="8">
                  <c:v>6</c:v>
                </c:pt>
                <c:pt idx="9">
                  <c:v>51</c:v>
                </c:pt>
                <c:pt idx="10">
                  <c:v>24</c:v>
                </c:pt>
                <c:pt idx="11">
                  <c:v>40</c:v>
                </c:pt>
                <c:pt idx="12">
                  <c:v>29</c:v>
                </c:pt>
                <c:pt idx="13">
                  <c:v>41</c:v>
                </c:pt>
                <c:pt idx="14">
                  <c:v>21</c:v>
                </c:pt>
                <c:pt idx="15">
                  <c:v>28</c:v>
                </c:pt>
                <c:pt idx="16">
                  <c:v>64</c:v>
                </c:pt>
                <c:pt idx="17">
                  <c:v>27</c:v>
                </c:pt>
                <c:pt idx="18">
                  <c:v>23</c:v>
                </c:pt>
                <c:pt idx="19">
                  <c:v>13</c:v>
                </c:pt>
                <c:pt idx="20">
                  <c:v>34</c:v>
                </c:pt>
                <c:pt idx="21">
                  <c:v>32</c:v>
                </c:pt>
                <c:pt idx="22">
                  <c:v>22</c:v>
                </c:pt>
                <c:pt idx="23">
                  <c:v>30</c:v>
                </c:pt>
                <c:pt idx="24">
                  <c:v>40</c:v>
                </c:pt>
                <c:pt idx="25">
                  <c:v>29</c:v>
                </c:pt>
                <c:pt idx="26">
                  <c:v>29</c:v>
                </c:pt>
                <c:pt idx="27">
                  <c:v>27</c:v>
                </c:pt>
                <c:pt idx="28">
                  <c:v>40</c:v>
                </c:pt>
              </c:numCache>
            </c:numRef>
          </c:yVal>
          <c:smooth val="0"/>
        </c:ser>
        <c:ser>
          <c:idx val="1"/>
          <c:order val="1"/>
          <c:tx>
            <c:v>Predicted Y</c:v>
          </c:tx>
          <c:spPr>
            <a:ln w="28575">
              <a:noFill/>
            </a:ln>
          </c:spPr>
          <c:xVal>
            <c:numRef>
              <c:f>'FINAL ATTEMPT '!$H$2:$H$30</c:f>
              <c:numCache>
                <c:formatCode>General</c:formatCode>
                <c:ptCount val="29"/>
                <c:pt idx="0">
                  <c:v>36.200000000000003</c:v>
                </c:pt>
                <c:pt idx="1">
                  <c:v>46</c:v>
                </c:pt>
                <c:pt idx="2">
                  <c:v>40.9</c:v>
                </c:pt>
                <c:pt idx="3">
                  <c:v>31</c:v>
                </c:pt>
                <c:pt idx="4">
                  <c:v>47.9</c:v>
                </c:pt>
                <c:pt idx="5">
                  <c:v>50.5</c:v>
                </c:pt>
                <c:pt idx="6">
                  <c:v>35.200000000000003</c:v>
                </c:pt>
                <c:pt idx="7">
                  <c:v>47.1</c:v>
                </c:pt>
                <c:pt idx="8">
                  <c:v>81.2</c:v>
                </c:pt>
                <c:pt idx="9">
                  <c:v>28.7</c:v>
                </c:pt>
                <c:pt idx="10">
                  <c:v>45.6</c:v>
                </c:pt>
                <c:pt idx="11">
                  <c:v>39.200000000000003</c:v>
                </c:pt>
                <c:pt idx="12">
                  <c:v>57.2</c:v>
                </c:pt>
                <c:pt idx="13">
                  <c:v>41.4</c:v>
                </c:pt>
                <c:pt idx="14">
                  <c:v>62</c:v>
                </c:pt>
                <c:pt idx="15">
                  <c:v>47.8</c:v>
                </c:pt>
                <c:pt idx="16">
                  <c:v>37.1</c:v>
                </c:pt>
                <c:pt idx="17">
                  <c:v>41.9</c:v>
                </c:pt>
                <c:pt idx="18">
                  <c:v>59.8</c:v>
                </c:pt>
                <c:pt idx="19">
                  <c:v>80.900000000000006</c:v>
                </c:pt>
                <c:pt idx="20">
                  <c:v>73.900000000000006</c:v>
                </c:pt>
                <c:pt idx="21">
                  <c:v>54.2</c:v>
                </c:pt>
                <c:pt idx="22">
                  <c:v>63.1</c:v>
                </c:pt>
                <c:pt idx="23">
                  <c:v>64.3</c:v>
                </c:pt>
                <c:pt idx="24">
                  <c:v>77.3</c:v>
                </c:pt>
                <c:pt idx="25">
                  <c:v>70.5</c:v>
                </c:pt>
                <c:pt idx="26">
                  <c:v>79.8</c:v>
                </c:pt>
                <c:pt idx="27">
                  <c:v>43.9</c:v>
                </c:pt>
                <c:pt idx="28">
                  <c:v>55.4</c:v>
                </c:pt>
              </c:numCache>
            </c:numRef>
          </c:xVal>
          <c:yVal>
            <c:numRef>
              <c:f>Sheet26!$B$27:$B$55</c:f>
              <c:numCache>
                <c:formatCode>General</c:formatCode>
                <c:ptCount val="29"/>
                <c:pt idx="0">
                  <c:v>34.997985977399232</c:v>
                </c:pt>
                <c:pt idx="1">
                  <c:v>42.136191053733953</c:v>
                </c:pt>
                <c:pt idx="2">
                  <c:v>42.645024613621302</c:v>
                </c:pt>
                <c:pt idx="3">
                  <c:v>41.233454302756982</c:v>
                </c:pt>
                <c:pt idx="4">
                  <c:v>30.741298308757706</c:v>
                </c:pt>
                <c:pt idx="5">
                  <c:v>39.492391840413376</c:v>
                </c:pt>
                <c:pt idx="6">
                  <c:v>43.562292634819947</c:v>
                </c:pt>
                <c:pt idx="7">
                  <c:v>35.44399914041923</c:v>
                </c:pt>
                <c:pt idx="8">
                  <c:v>9.5716783679220754</c:v>
                </c:pt>
                <c:pt idx="9">
                  <c:v>48.48765510600019</c:v>
                </c:pt>
                <c:pt idx="10">
                  <c:v>32.615488577725856</c:v>
                </c:pt>
                <c:pt idx="11">
                  <c:v>42.13851734089036</c:v>
                </c:pt>
                <c:pt idx="12">
                  <c:v>32.609984990884485</c:v>
                </c:pt>
                <c:pt idx="13">
                  <c:v>41.272186864675142</c:v>
                </c:pt>
                <c:pt idx="14">
                  <c:v>32.037293573575013</c:v>
                </c:pt>
                <c:pt idx="15">
                  <c:v>30.526951412455631</c:v>
                </c:pt>
                <c:pt idx="16">
                  <c:v>43.440518194979504</c:v>
                </c:pt>
                <c:pt idx="17">
                  <c:v>35.865670663178385</c:v>
                </c:pt>
                <c:pt idx="18">
                  <c:v>35.186031441525074</c:v>
                </c:pt>
                <c:pt idx="19">
                  <c:v>7.3359885547244019</c:v>
                </c:pt>
                <c:pt idx="20">
                  <c:v>25.710237450160825</c:v>
                </c:pt>
                <c:pt idx="21">
                  <c:v>27.870668619174875</c:v>
                </c:pt>
                <c:pt idx="22">
                  <c:v>24.190914308875627</c:v>
                </c:pt>
                <c:pt idx="23">
                  <c:v>33.520228227117698</c:v>
                </c:pt>
                <c:pt idx="24">
                  <c:v>26.403438970416062</c:v>
                </c:pt>
                <c:pt idx="25">
                  <c:v>29.998882463444446</c:v>
                </c:pt>
                <c:pt idx="26">
                  <c:v>24.203535181482458</c:v>
                </c:pt>
                <c:pt idx="27">
                  <c:v>39.721108161628194</c:v>
                </c:pt>
                <c:pt idx="28">
                  <c:v>41.040383657241897</c:v>
                </c:pt>
              </c:numCache>
            </c:numRef>
          </c:yVal>
          <c:smooth val="0"/>
        </c:ser>
        <c:dLbls>
          <c:showLegendKey val="0"/>
          <c:showVal val="0"/>
          <c:showCatName val="0"/>
          <c:showSerName val="0"/>
          <c:showPercent val="0"/>
          <c:showBubbleSize val="0"/>
        </c:dLbls>
        <c:axId val="454768128"/>
        <c:axId val="454770048"/>
      </c:scatterChart>
      <c:valAx>
        <c:axId val="454768128"/>
        <c:scaling>
          <c:orientation val="minMax"/>
        </c:scaling>
        <c:delete val="0"/>
        <c:axPos val="b"/>
        <c:title>
          <c:tx>
            <c:rich>
              <a:bodyPr/>
              <a:lstStyle/>
              <a:p>
                <a:pPr>
                  <a:defRPr/>
                </a:pPr>
                <a:r>
                  <a:rPr lang="en-US"/>
                  <a:t>X Variable 1</a:t>
                </a:r>
              </a:p>
            </c:rich>
          </c:tx>
          <c:layout/>
          <c:overlay val="0"/>
        </c:title>
        <c:numFmt formatCode="General" sourceLinked="1"/>
        <c:majorTickMark val="out"/>
        <c:minorTickMark val="none"/>
        <c:tickLblPos val="nextTo"/>
        <c:crossAx val="454770048"/>
        <c:crosses val="autoZero"/>
        <c:crossBetween val="midCat"/>
      </c:valAx>
      <c:valAx>
        <c:axId val="454770048"/>
        <c:scaling>
          <c:orientation val="minMax"/>
        </c:scaling>
        <c:delete val="0"/>
        <c:axPos val="l"/>
        <c:title>
          <c:tx>
            <c:rich>
              <a:bodyPr/>
              <a:lstStyle/>
              <a:p>
                <a:pPr>
                  <a:defRPr/>
                </a:pPr>
                <a:r>
                  <a:rPr lang="en-US"/>
                  <a:t>Y</a:t>
                </a:r>
              </a:p>
            </c:rich>
          </c:tx>
          <c:layout/>
          <c:overlay val="0"/>
        </c:title>
        <c:numFmt formatCode="General" sourceLinked="1"/>
        <c:majorTickMark val="out"/>
        <c:minorTickMark val="none"/>
        <c:tickLblPos val="nextTo"/>
        <c:crossAx val="45476812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X Variable 2 Line Fit  Plot</a:t>
            </a:r>
          </a:p>
        </c:rich>
      </c:tx>
      <c:layout/>
      <c:overlay val="0"/>
    </c:title>
    <c:autoTitleDeleted val="0"/>
    <c:plotArea>
      <c:layout/>
      <c:scatterChart>
        <c:scatterStyle val="lineMarker"/>
        <c:varyColors val="0"/>
        <c:ser>
          <c:idx val="0"/>
          <c:order val="0"/>
          <c:tx>
            <c:v>Y</c:v>
          </c:tx>
          <c:spPr>
            <a:ln w="28575">
              <a:noFill/>
            </a:ln>
          </c:spPr>
          <c:xVal>
            <c:numRef>
              <c:f>'FINAL ATTEMPT '!$I$2:$I$30</c:f>
              <c:numCache>
                <c:formatCode>General</c:formatCode>
                <c:ptCount val="29"/>
                <c:pt idx="0">
                  <c:v>43.9</c:v>
                </c:pt>
                <c:pt idx="1">
                  <c:v>18.100000000000001</c:v>
                </c:pt>
                <c:pt idx="2">
                  <c:v>3.3</c:v>
                </c:pt>
                <c:pt idx="3">
                  <c:v>21.7</c:v>
                </c:pt>
                <c:pt idx="4">
                  <c:v>30.7</c:v>
                </c:pt>
                <c:pt idx="5">
                  <c:v>19.5</c:v>
                </c:pt>
                <c:pt idx="6">
                  <c:v>8</c:v>
                </c:pt>
                <c:pt idx="7">
                  <c:v>32.9</c:v>
                </c:pt>
                <c:pt idx="8">
                  <c:v>61.2</c:v>
                </c:pt>
                <c:pt idx="9">
                  <c:v>11.4</c:v>
                </c:pt>
                <c:pt idx="10">
                  <c:v>32.4</c:v>
                </c:pt>
                <c:pt idx="11">
                  <c:v>23.1</c:v>
                </c:pt>
                <c:pt idx="12">
                  <c:v>30.7</c:v>
                </c:pt>
                <c:pt idx="13">
                  <c:v>9.6999999999999993</c:v>
                </c:pt>
                <c:pt idx="14">
                  <c:v>45</c:v>
                </c:pt>
                <c:pt idx="15">
                  <c:v>42.2</c:v>
                </c:pt>
                <c:pt idx="16">
                  <c:v>5.9</c:v>
                </c:pt>
                <c:pt idx="17">
                  <c:v>21.8</c:v>
                </c:pt>
                <c:pt idx="18">
                  <c:v>3.6</c:v>
                </c:pt>
                <c:pt idx="19">
                  <c:v>63.4</c:v>
                </c:pt>
                <c:pt idx="20">
                  <c:v>36.9</c:v>
                </c:pt>
                <c:pt idx="21">
                  <c:v>26.8</c:v>
                </c:pt>
                <c:pt idx="22">
                  <c:v>33.9</c:v>
                </c:pt>
                <c:pt idx="23">
                  <c:v>23.5</c:v>
                </c:pt>
                <c:pt idx="24">
                  <c:v>38.5</c:v>
                </c:pt>
                <c:pt idx="25">
                  <c:v>2.4</c:v>
                </c:pt>
                <c:pt idx="26">
                  <c:v>39</c:v>
                </c:pt>
                <c:pt idx="27">
                  <c:v>7.6</c:v>
                </c:pt>
                <c:pt idx="28">
                  <c:v>11.5</c:v>
                </c:pt>
              </c:numCache>
            </c:numRef>
          </c:xVal>
          <c:yVal>
            <c:numRef>
              <c:f>'FINAL ATTEMPT '!$G$2:$G$30</c:f>
              <c:numCache>
                <c:formatCode>General</c:formatCode>
                <c:ptCount val="29"/>
                <c:pt idx="0">
                  <c:v>35</c:v>
                </c:pt>
                <c:pt idx="1">
                  <c:v>48</c:v>
                </c:pt>
                <c:pt idx="2">
                  <c:v>48</c:v>
                </c:pt>
                <c:pt idx="3">
                  <c:v>54</c:v>
                </c:pt>
                <c:pt idx="4">
                  <c:v>34</c:v>
                </c:pt>
                <c:pt idx="5">
                  <c:v>33</c:v>
                </c:pt>
                <c:pt idx="6">
                  <c:v>44</c:v>
                </c:pt>
                <c:pt idx="7">
                  <c:v>28</c:v>
                </c:pt>
                <c:pt idx="8">
                  <c:v>6</c:v>
                </c:pt>
                <c:pt idx="9">
                  <c:v>51</c:v>
                </c:pt>
                <c:pt idx="10">
                  <c:v>24</c:v>
                </c:pt>
                <c:pt idx="11">
                  <c:v>40</c:v>
                </c:pt>
                <c:pt idx="12">
                  <c:v>29</c:v>
                </c:pt>
                <c:pt idx="13">
                  <c:v>41</c:v>
                </c:pt>
                <c:pt idx="14">
                  <c:v>21</c:v>
                </c:pt>
                <c:pt idx="15">
                  <c:v>28</c:v>
                </c:pt>
                <c:pt idx="16">
                  <c:v>64</c:v>
                </c:pt>
                <c:pt idx="17">
                  <c:v>27</c:v>
                </c:pt>
                <c:pt idx="18">
                  <c:v>23</c:v>
                </c:pt>
                <c:pt idx="19">
                  <c:v>13</c:v>
                </c:pt>
                <c:pt idx="20">
                  <c:v>34</c:v>
                </c:pt>
                <c:pt idx="21">
                  <c:v>32</c:v>
                </c:pt>
                <c:pt idx="22">
                  <c:v>22</c:v>
                </c:pt>
                <c:pt idx="23">
                  <c:v>30</c:v>
                </c:pt>
                <c:pt idx="24">
                  <c:v>40</c:v>
                </c:pt>
                <c:pt idx="25">
                  <c:v>29</c:v>
                </c:pt>
                <c:pt idx="26">
                  <c:v>29</c:v>
                </c:pt>
                <c:pt idx="27">
                  <c:v>27</c:v>
                </c:pt>
                <c:pt idx="28">
                  <c:v>40</c:v>
                </c:pt>
              </c:numCache>
            </c:numRef>
          </c:yVal>
          <c:smooth val="0"/>
        </c:ser>
        <c:ser>
          <c:idx val="1"/>
          <c:order val="1"/>
          <c:tx>
            <c:v>Predicted Y</c:v>
          </c:tx>
          <c:spPr>
            <a:ln w="28575">
              <a:noFill/>
            </a:ln>
          </c:spPr>
          <c:xVal>
            <c:numRef>
              <c:f>'FINAL ATTEMPT '!$I$2:$I$30</c:f>
              <c:numCache>
                <c:formatCode>General</c:formatCode>
                <c:ptCount val="29"/>
                <c:pt idx="0">
                  <c:v>43.9</c:v>
                </c:pt>
                <c:pt idx="1">
                  <c:v>18.100000000000001</c:v>
                </c:pt>
                <c:pt idx="2">
                  <c:v>3.3</c:v>
                </c:pt>
                <c:pt idx="3">
                  <c:v>21.7</c:v>
                </c:pt>
                <c:pt idx="4">
                  <c:v>30.7</c:v>
                </c:pt>
                <c:pt idx="5">
                  <c:v>19.5</c:v>
                </c:pt>
                <c:pt idx="6">
                  <c:v>8</c:v>
                </c:pt>
                <c:pt idx="7">
                  <c:v>32.9</c:v>
                </c:pt>
                <c:pt idx="8">
                  <c:v>61.2</c:v>
                </c:pt>
                <c:pt idx="9">
                  <c:v>11.4</c:v>
                </c:pt>
                <c:pt idx="10">
                  <c:v>32.4</c:v>
                </c:pt>
                <c:pt idx="11">
                  <c:v>23.1</c:v>
                </c:pt>
                <c:pt idx="12">
                  <c:v>30.7</c:v>
                </c:pt>
                <c:pt idx="13">
                  <c:v>9.6999999999999993</c:v>
                </c:pt>
                <c:pt idx="14">
                  <c:v>45</c:v>
                </c:pt>
                <c:pt idx="15">
                  <c:v>42.2</c:v>
                </c:pt>
                <c:pt idx="16">
                  <c:v>5.9</c:v>
                </c:pt>
                <c:pt idx="17">
                  <c:v>21.8</c:v>
                </c:pt>
                <c:pt idx="18">
                  <c:v>3.6</c:v>
                </c:pt>
                <c:pt idx="19">
                  <c:v>63.4</c:v>
                </c:pt>
                <c:pt idx="20">
                  <c:v>36.9</c:v>
                </c:pt>
                <c:pt idx="21">
                  <c:v>26.8</c:v>
                </c:pt>
                <c:pt idx="22">
                  <c:v>33.9</c:v>
                </c:pt>
                <c:pt idx="23">
                  <c:v>23.5</c:v>
                </c:pt>
                <c:pt idx="24">
                  <c:v>38.5</c:v>
                </c:pt>
                <c:pt idx="25">
                  <c:v>2.4</c:v>
                </c:pt>
                <c:pt idx="26">
                  <c:v>39</c:v>
                </c:pt>
                <c:pt idx="27">
                  <c:v>7.6</c:v>
                </c:pt>
                <c:pt idx="28">
                  <c:v>11.5</c:v>
                </c:pt>
              </c:numCache>
            </c:numRef>
          </c:xVal>
          <c:yVal>
            <c:numRef>
              <c:f>Sheet26!$B$27:$B$55</c:f>
              <c:numCache>
                <c:formatCode>General</c:formatCode>
                <c:ptCount val="29"/>
                <c:pt idx="0">
                  <c:v>34.997985977399232</c:v>
                </c:pt>
                <c:pt idx="1">
                  <c:v>42.136191053733953</c:v>
                </c:pt>
                <c:pt idx="2">
                  <c:v>42.645024613621302</c:v>
                </c:pt>
                <c:pt idx="3">
                  <c:v>41.233454302756982</c:v>
                </c:pt>
                <c:pt idx="4">
                  <c:v>30.741298308757706</c:v>
                </c:pt>
                <c:pt idx="5">
                  <c:v>39.492391840413376</c:v>
                </c:pt>
                <c:pt idx="6">
                  <c:v>43.562292634819947</c:v>
                </c:pt>
                <c:pt idx="7">
                  <c:v>35.44399914041923</c:v>
                </c:pt>
                <c:pt idx="8">
                  <c:v>9.5716783679220754</c:v>
                </c:pt>
                <c:pt idx="9">
                  <c:v>48.48765510600019</c:v>
                </c:pt>
                <c:pt idx="10">
                  <c:v>32.615488577725856</c:v>
                </c:pt>
                <c:pt idx="11">
                  <c:v>42.13851734089036</c:v>
                </c:pt>
                <c:pt idx="12">
                  <c:v>32.609984990884485</c:v>
                </c:pt>
                <c:pt idx="13">
                  <c:v>41.272186864675142</c:v>
                </c:pt>
                <c:pt idx="14">
                  <c:v>32.037293573575013</c:v>
                </c:pt>
                <c:pt idx="15">
                  <c:v>30.526951412455631</c:v>
                </c:pt>
                <c:pt idx="16">
                  <c:v>43.440518194979504</c:v>
                </c:pt>
                <c:pt idx="17">
                  <c:v>35.865670663178385</c:v>
                </c:pt>
                <c:pt idx="18">
                  <c:v>35.186031441525074</c:v>
                </c:pt>
                <c:pt idx="19">
                  <c:v>7.3359885547244019</c:v>
                </c:pt>
                <c:pt idx="20">
                  <c:v>25.710237450160825</c:v>
                </c:pt>
                <c:pt idx="21">
                  <c:v>27.870668619174875</c:v>
                </c:pt>
                <c:pt idx="22">
                  <c:v>24.190914308875627</c:v>
                </c:pt>
                <c:pt idx="23">
                  <c:v>33.520228227117698</c:v>
                </c:pt>
                <c:pt idx="24">
                  <c:v>26.403438970416062</c:v>
                </c:pt>
                <c:pt idx="25">
                  <c:v>29.998882463444446</c:v>
                </c:pt>
                <c:pt idx="26">
                  <c:v>24.203535181482458</c:v>
                </c:pt>
                <c:pt idx="27">
                  <c:v>39.721108161628194</c:v>
                </c:pt>
                <c:pt idx="28">
                  <c:v>41.040383657241897</c:v>
                </c:pt>
              </c:numCache>
            </c:numRef>
          </c:yVal>
          <c:smooth val="0"/>
        </c:ser>
        <c:dLbls>
          <c:showLegendKey val="0"/>
          <c:showVal val="0"/>
          <c:showCatName val="0"/>
          <c:showSerName val="0"/>
          <c:showPercent val="0"/>
          <c:showBubbleSize val="0"/>
        </c:dLbls>
        <c:axId val="458253056"/>
        <c:axId val="458254976"/>
      </c:scatterChart>
      <c:valAx>
        <c:axId val="458253056"/>
        <c:scaling>
          <c:orientation val="minMax"/>
        </c:scaling>
        <c:delete val="0"/>
        <c:axPos val="b"/>
        <c:title>
          <c:tx>
            <c:rich>
              <a:bodyPr/>
              <a:lstStyle/>
              <a:p>
                <a:pPr>
                  <a:defRPr/>
                </a:pPr>
                <a:r>
                  <a:rPr lang="en-US"/>
                  <a:t>X Variable 2</a:t>
                </a:r>
              </a:p>
            </c:rich>
          </c:tx>
          <c:layout/>
          <c:overlay val="0"/>
        </c:title>
        <c:numFmt formatCode="General" sourceLinked="1"/>
        <c:majorTickMark val="out"/>
        <c:minorTickMark val="none"/>
        <c:tickLblPos val="nextTo"/>
        <c:crossAx val="458254976"/>
        <c:crosses val="autoZero"/>
        <c:crossBetween val="midCat"/>
      </c:valAx>
      <c:valAx>
        <c:axId val="458254976"/>
        <c:scaling>
          <c:orientation val="minMax"/>
        </c:scaling>
        <c:delete val="0"/>
        <c:axPos val="l"/>
        <c:title>
          <c:tx>
            <c:rich>
              <a:bodyPr/>
              <a:lstStyle/>
              <a:p>
                <a:pPr>
                  <a:defRPr/>
                </a:pPr>
                <a:r>
                  <a:rPr lang="en-US"/>
                  <a:t>Y</a:t>
                </a:r>
              </a:p>
            </c:rich>
          </c:tx>
          <c:layout/>
          <c:overlay val="0"/>
        </c:title>
        <c:numFmt formatCode="General" sourceLinked="1"/>
        <c:majorTickMark val="out"/>
        <c:minorTickMark val="none"/>
        <c:tickLblPos val="nextTo"/>
        <c:crossAx val="45825305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X Variable 3 Line Fit  Plot</a:t>
            </a:r>
          </a:p>
        </c:rich>
      </c:tx>
      <c:layout/>
      <c:overlay val="0"/>
    </c:title>
    <c:autoTitleDeleted val="0"/>
    <c:plotArea>
      <c:layout/>
      <c:scatterChart>
        <c:scatterStyle val="lineMarker"/>
        <c:varyColors val="0"/>
        <c:ser>
          <c:idx val="0"/>
          <c:order val="0"/>
          <c:tx>
            <c:v>Y</c:v>
          </c:tx>
          <c:spPr>
            <a:ln w="28575">
              <a:noFill/>
            </a:ln>
          </c:spPr>
          <c:xVal>
            <c:numRef>
              <c:f>'FINAL ATTEMPT '!$J$2:$J$30</c:f>
              <c:numCache>
                <c:formatCode>General</c:formatCode>
                <c:ptCount val="29"/>
                <c:pt idx="0">
                  <c:v>56.2</c:v>
                </c:pt>
                <c:pt idx="1">
                  <c:v>32</c:v>
                </c:pt>
                <c:pt idx="2">
                  <c:v>9.6999999999999993</c:v>
                </c:pt>
                <c:pt idx="3">
                  <c:v>30.3</c:v>
                </c:pt>
                <c:pt idx="4">
                  <c:v>36.799999999999997</c:v>
                </c:pt>
                <c:pt idx="5">
                  <c:v>32.5</c:v>
                </c:pt>
                <c:pt idx="6">
                  <c:v>15.3</c:v>
                </c:pt>
                <c:pt idx="7">
                  <c:v>45.3</c:v>
                </c:pt>
                <c:pt idx="8">
                  <c:v>67.099999999999994</c:v>
                </c:pt>
                <c:pt idx="9">
                  <c:v>23.6</c:v>
                </c:pt>
                <c:pt idx="10">
                  <c:v>40.6</c:v>
                </c:pt>
                <c:pt idx="11">
                  <c:v>36.5</c:v>
                </c:pt>
                <c:pt idx="12">
                  <c:v>42.6</c:v>
                </c:pt>
                <c:pt idx="13">
                  <c:v>17.3</c:v>
                </c:pt>
                <c:pt idx="14">
                  <c:v>64</c:v>
                </c:pt>
                <c:pt idx="15">
                  <c:v>52.8</c:v>
                </c:pt>
                <c:pt idx="16">
                  <c:v>12.9</c:v>
                </c:pt>
                <c:pt idx="17">
                  <c:v>28.1</c:v>
                </c:pt>
                <c:pt idx="18">
                  <c:v>8.3000000000000007</c:v>
                </c:pt>
                <c:pt idx="19">
                  <c:v>67.400000000000006</c:v>
                </c:pt>
                <c:pt idx="20">
                  <c:v>49.4</c:v>
                </c:pt>
                <c:pt idx="21">
                  <c:v>30.2</c:v>
                </c:pt>
                <c:pt idx="22">
                  <c:v>39.200000000000003</c:v>
                </c:pt>
                <c:pt idx="23">
                  <c:v>36.200000000000003</c:v>
                </c:pt>
                <c:pt idx="24">
                  <c:v>53.8</c:v>
                </c:pt>
                <c:pt idx="25">
                  <c:v>4.4000000000000004</c:v>
                </c:pt>
                <c:pt idx="26">
                  <c:v>52.8</c:v>
                </c:pt>
                <c:pt idx="27">
                  <c:v>13.4</c:v>
                </c:pt>
                <c:pt idx="28">
                  <c:v>24.9</c:v>
                </c:pt>
              </c:numCache>
            </c:numRef>
          </c:xVal>
          <c:yVal>
            <c:numRef>
              <c:f>'FINAL ATTEMPT '!$G$2:$G$30</c:f>
              <c:numCache>
                <c:formatCode>General</c:formatCode>
                <c:ptCount val="29"/>
                <c:pt idx="0">
                  <c:v>35</c:v>
                </c:pt>
                <c:pt idx="1">
                  <c:v>48</c:v>
                </c:pt>
                <c:pt idx="2">
                  <c:v>48</c:v>
                </c:pt>
                <c:pt idx="3">
                  <c:v>54</c:v>
                </c:pt>
                <c:pt idx="4">
                  <c:v>34</c:v>
                </c:pt>
                <c:pt idx="5">
                  <c:v>33</c:v>
                </c:pt>
                <c:pt idx="6">
                  <c:v>44</c:v>
                </c:pt>
                <c:pt idx="7">
                  <c:v>28</c:v>
                </c:pt>
                <c:pt idx="8">
                  <c:v>6</c:v>
                </c:pt>
                <c:pt idx="9">
                  <c:v>51</c:v>
                </c:pt>
                <c:pt idx="10">
                  <c:v>24</c:v>
                </c:pt>
                <c:pt idx="11">
                  <c:v>40</c:v>
                </c:pt>
                <c:pt idx="12">
                  <c:v>29</c:v>
                </c:pt>
                <c:pt idx="13">
                  <c:v>41</c:v>
                </c:pt>
                <c:pt idx="14">
                  <c:v>21</c:v>
                </c:pt>
                <c:pt idx="15">
                  <c:v>28</c:v>
                </c:pt>
                <c:pt idx="16">
                  <c:v>64</c:v>
                </c:pt>
                <c:pt idx="17">
                  <c:v>27</c:v>
                </c:pt>
                <c:pt idx="18">
                  <c:v>23</c:v>
                </c:pt>
                <c:pt idx="19">
                  <c:v>13</c:v>
                </c:pt>
                <c:pt idx="20">
                  <c:v>34</c:v>
                </c:pt>
                <c:pt idx="21">
                  <c:v>32</c:v>
                </c:pt>
                <c:pt idx="22">
                  <c:v>22</c:v>
                </c:pt>
                <c:pt idx="23">
                  <c:v>30</c:v>
                </c:pt>
                <c:pt idx="24">
                  <c:v>40</c:v>
                </c:pt>
                <c:pt idx="25">
                  <c:v>29</c:v>
                </c:pt>
                <c:pt idx="26">
                  <c:v>29</c:v>
                </c:pt>
                <c:pt idx="27">
                  <c:v>27</c:v>
                </c:pt>
                <c:pt idx="28">
                  <c:v>40</c:v>
                </c:pt>
              </c:numCache>
            </c:numRef>
          </c:yVal>
          <c:smooth val="0"/>
        </c:ser>
        <c:ser>
          <c:idx val="1"/>
          <c:order val="1"/>
          <c:tx>
            <c:v>Predicted Y</c:v>
          </c:tx>
          <c:spPr>
            <a:ln w="28575">
              <a:noFill/>
            </a:ln>
          </c:spPr>
          <c:xVal>
            <c:numRef>
              <c:f>'FINAL ATTEMPT '!$J$2:$J$30</c:f>
              <c:numCache>
                <c:formatCode>General</c:formatCode>
                <c:ptCount val="29"/>
                <c:pt idx="0">
                  <c:v>56.2</c:v>
                </c:pt>
                <c:pt idx="1">
                  <c:v>32</c:v>
                </c:pt>
                <c:pt idx="2">
                  <c:v>9.6999999999999993</c:v>
                </c:pt>
                <c:pt idx="3">
                  <c:v>30.3</c:v>
                </c:pt>
                <c:pt idx="4">
                  <c:v>36.799999999999997</c:v>
                </c:pt>
                <c:pt idx="5">
                  <c:v>32.5</c:v>
                </c:pt>
                <c:pt idx="6">
                  <c:v>15.3</c:v>
                </c:pt>
                <c:pt idx="7">
                  <c:v>45.3</c:v>
                </c:pt>
                <c:pt idx="8">
                  <c:v>67.099999999999994</c:v>
                </c:pt>
                <c:pt idx="9">
                  <c:v>23.6</c:v>
                </c:pt>
                <c:pt idx="10">
                  <c:v>40.6</c:v>
                </c:pt>
                <c:pt idx="11">
                  <c:v>36.5</c:v>
                </c:pt>
                <c:pt idx="12">
                  <c:v>42.6</c:v>
                </c:pt>
                <c:pt idx="13">
                  <c:v>17.3</c:v>
                </c:pt>
                <c:pt idx="14">
                  <c:v>64</c:v>
                </c:pt>
                <c:pt idx="15">
                  <c:v>52.8</c:v>
                </c:pt>
                <c:pt idx="16">
                  <c:v>12.9</c:v>
                </c:pt>
                <c:pt idx="17">
                  <c:v>28.1</c:v>
                </c:pt>
                <c:pt idx="18">
                  <c:v>8.3000000000000007</c:v>
                </c:pt>
                <c:pt idx="19">
                  <c:v>67.400000000000006</c:v>
                </c:pt>
                <c:pt idx="20">
                  <c:v>49.4</c:v>
                </c:pt>
                <c:pt idx="21">
                  <c:v>30.2</c:v>
                </c:pt>
                <c:pt idx="22">
                  <c:v>39.200000000000003</c:v>
                </c:pt>
                <c:pt idx="23">
                  <c:v>36.200000000000003</c:v>
                </c:pt>
                <c:pt idx="24">
                  <c:v>53.8</c:v>
                </c:pt>
                <c:pt idx="25">
                  <c:v>4.4000000000000004</c:v>
                </c:pt>
                <c:pt idx="26">
                  <c:v>52.8</c:v>
                </c:pt>
                <c:pt idx="27">
                  <c:v>13.4</c:v>
                </c:pt>
                <c:pt idx="28">
                  <c:v>24.9</c:v>
                </c:pt>
              </c:numCache>
            </c:numRef>
          </c:xVal>
          <c:yVal>
            <c:numRef>
              <c:f>Sheet26!$B$27:$B$55</c:f>
              <c:numCache>
                <c:formatCode>General</c:formatCode>
                <c:ptCount val="29"/>
                <c:pt idx="0">
                  <c:v>34.997985977399232</c:v>
                </c:pt>
                <c:pt idx="1">
                  <c:v>42.136191053733953</c:v>
                </c:pt>
                <c:pt idx="2">
                  <c:v>42.645024613621302</c:v>
                </c:pt>
                <c:pt idx="3">
                  <c:v>41.233454302756982</c:v>
                </c:pt>
                <c:pt idx="4">
                  <c:v>30.741298308757706</c:v>
                </c:pt>
                <c:pt idx="5">
                  <c:v>39.492391840413376</c:v>
                </c:pt>
                <c:pt idx="6">
                  <c:v>43.562292634819947</c:v>
                </c:pt>
                <c:pt idx="7">
                  <c:v>35.44399914041923</c:v>
                </c:pt>
                <c:pt idx="8">
                  <c:v>9.5716783679220754</c:v>
                </c:pt>
                <c:pt idx="9">
                  <c:v>48.48765510600019</c:v>
                </c:pt>
                <c:pt idx="10">
                  <c:v>32.615488577725856</c:v>
                </c:pt>
                <c:pt idx="11">
                  <c:v>42.13851734089036</c:v>
                </c:pt>
                <c:pt idx="12">
                  <c:v>32.609984990884485</c:v>
                </c:pt>
                <c:pt idx="13">
                  <c:v>41.272186864675142</c:v>
                </c:pt>
                <c:pt idx="14">
                  <c:v>32.037293573575013</c:v>
                </c:pt>
                <c:pt idx="15">
                  <c:v>30.526951412455631</c:v>
                </c:pt>
                <c:pt idx="16">
                  <c:v>43.440518194979504</c:v>
                </c:pt>
                <c:pt idx="17">
                  <c:v>35.865670663178385</c:v>
                </c:pt>
                <c:pt idx="18">
                  <c:v>35.186031441525074</c:v>
                </c:pt>
                <c:pt idx="19">
                  <c:v>7.3359885547244019</c:v>
                </c:pt>
                <c:pt idx="20">
                  <c:v>25.710237450160825</c:v>
                </c:pt>
                <c:pt idx="21">
                  <c:v>27.870668619174875</c:v>
                </c:pt>
                <c:pt idx="22">
                  <c:v>24.190914308875627</c:v>
                </c:pt>
                <c:pt idx="23">
                  <c:v>33.520228227117698</c:v>
                </c:pt>
                <c:pt idx="24">
                  <c:v>26.403438970416062</c:v>
                </c:pt>
                <c:pt idx="25">
                  <c:v>29.998882463444446</c:v>
                </c:pt>
                <c:pt idx="26">
                  <c:v>24.203535181482458</c:v>
                </c:pt>
                <c:pt idx="27">
                  <c:v>39.721108161628194</c:v>
                </c:pt>
                <c:pt idx="28">
                  <c:v>41.040383657241897</c:v>
                </c:pt>
              </c:numCache>
            </c:numRef>
          </c:yVal>
          <c:smooth val="0"/>
        </c:ser>
        <c:dLbls>
          <c:showLegendKey val="0"/>
          <c:showVal val="0"/>
          <c:showCatName val="0"/>
          <c:showSerName val="0"/>
          <c:showPercent val="0"/>
          <c:showBubbleSize val="0"/>
        </c:dLbls>
        <c:axId val="456888320"/>
        <c:axId val="456890240"/>
      </c:scatterChart>
      <c:valAx>
        <c:axId val="456888320"/>
        <c:scaling>
          <c:orientation val="minMax"/>
        </c:scaling>
        <c:delete val="0"/>
        <c:axPos val="b"/>
        <c:title>
          <c:tx>
            <c:rich>
              <a:bodyPr/>
              <a:lstStyle/>
              <a:p>
                <a:pPr>
                  <a:defRPr/>
                </a:pPr>
                <a:r>
                  <a:rPr lang="en-US"/>
                  <a:t>X Variable 3</a:t>
                </a:r>
              </a:p>
            </c:rich>
          </c:tx>
          <c:layout/>
          <c:overlay val="0"/>
        </c:title>
        <c:numFmt formatCode="General" sourceLinked="1"/>
        <c:majorTickMark val="out"/>
        <c:minorTickMark val="none"/>
        <c:tickLblPos val="nextTo"/>
        <c:crossAx val="456890240"/>
        <c:crosses val="autoZero"/>
        <c:crossBetween val="midCat"/>
      </c:valAx>
      <c:valAx>
        <c:axId val="456890240"/>
        <c:scaling>
          <c:orientation val="minMax"/>
        </c:scaling>
        <c:delete val="0"/>
        <c:axPos val="l"/>
        <c:title>
          <c:tx>
            <c:rich>
              <a:bodyPr/>
              <a:lstStyle/>
              <a:p>
                <a:pPr>
                  <a:defRPr/>
                </a:pPr>
                <a:r>
                  <a:rPr lang="en-US"/>
                  <a:t>Y</a:t>
                </a:r>
              </a:p>
            </c:rich>
          </c:tx>
          <c:layout/>
          <c:overlay val="0"/>
        </c:title>
        <c:numFmt formatCode="General" sourceLinked="1"/>
        <c:majorTickMark val="out"/>
        <c:minorTickMark val="none"/>
        <c:tickLblPos val="nextTo"/>
        <c:crossAx val="45688832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6.xml"/><Relationship Id="rId1" Type="http://schemas.openxmlformats.org/officeDocument/2006/relationships/chart" Target="../charts/chart25.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30.xml"/><Relationship Id="rId1" Type="http://schemas.openxmlformats.org/officeDocument/2006/relationships/chart" Target="../charts/chart29.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32.xml"/><Relationship Id="rId1" Type="http://schemas.openxmlformats.org/officeDocument/2006/relationships/chart" Target="../charts/chart31.xml"/></Relationships>
</file>

<file path=xl/drawings/_rels/drawing16.xml.rels><?xml version="1.0" encoding="UTF-8" standalone="yes"?>
<Relationships xmlns="http://schemas.openxmlformats.org/package/2006/relationships"><Relationship Id="rId2" Type="http://schemas.openxmlformats.org/officeDocument/2006/relationships/chart" Target="../charts/chart34.xml"/><Relationship Id="rId1" Type="http://schemas.openxmlformats.org/officeDocument/2006/relationships/chart" Target="../charts/chart33.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36.xml"/><Relationship Id="rId1" Type="http://schemas.openxmlformats.org/officeDocument/2006/relationships/chart" Target="../charts/chart35.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38.xml"/><Relationship Id="rId1" Type="http://schemas.openxmlformats.org/officeDocument/2006/relationships/chart" Target="../charts/chart37.xml"/></Relationships>
</file>

<file path=xl/drawings/_rels/drawing19.xml.rels><?xml version="1.0" encoding="UTF-8" standalone="yes"?>
<Relationships xmlns="http://schemas.openxmlformats.org/package/2006/relationships"><Relationship Id="rId2" Type="http://schemas.openxmlformats.org/officeDocument/2006/relationships/chart" Target="../charts/chart40.xml"/><Relationship Id="rId1" Type="http://schemas.openxmlformats.org/officeDocument/2006/relationships/chart" Target="../charts/chart39.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20.xml.rels><?xml version="1.0" encoding="UTF-8" standalone="yes"?>
<Relationships xmlns="http://schemas.openxmlformats.org/package/2006/relationships"><Relationship Id="rId2" Type="http://schemas.openxmlformats.org/officeDocument/2006/relationships/chart" Target="../charts/chart42.xml"/><Relationship Id="rId1" Type="http://schemas.openxmlformats.org/officeDocument/2006/relationships/chart" Target="../charts/chart41.xml"/></Relationships>
</file>

<file path=xl/drawings/_rels/drawing21.xml.rels><?xml version="1.0" encoding="UTF-8" standalone="yes"?>
<Relationships xmlns="http://schemas.openxmlformats.org/package/2006/relationships"><Relationship Id="rId2" Type="http://schemas.openxmlformats.org/officeDocument/2006/relationships/chart" Target="../charts/chart44.xml"/><Relationship Id="rId1" Type="http://schemas.openxmlformats.org/officeDocument/2006/relationships/chart" Target="../charts/chart43.xml"/></Relationships>
</file>

<file path=xl/drawings/_rels/drawing22.xml.rels><?xml version="1.0" encoding="UTF-8" standalone="yes"?>
<Relationships xmlns="http://schemas.openxmlformats.org/package/2006/relationships"><Relationship Id="rId2" Type="http://schemas.openxmlformats.org/officeDocument/2006/relationships/chart" Target="../charts/chart46.xml"/><Relationship Id="rId1" Type="http://schemas.openxmlformats.org/officeDocument/2006/relationships/chart" Target="../charts/chart45.xml"/></Relationships>
</file>

<file path=xl/drawings/_rels/drawing23.xml.rels><?xml version="1.0" encoding="UTF-8" standalone="yes"?>
<Relationships xmlns="http://schemas.openxmlformats.org/package/2006/relationships"><Relationship Id="rId3" Type="http://schemas.openxmlformats.org/officeDocument/2006/relationships/chart" Target="../charts/chart49.xml"/><Relationship Id="rId7" Type="http://schemas.openxmlformats.org/officeDocument/2006/relationships/chart" Target="../charts/chart53.xml"/><Relationship Id="rId2" Type="http://schemas.openxmlformats.org/officeDocument/2006/relationships/chart" Target="../charts/chart48.xml"/><Relationship Id="rId1" Type="http://schemas.openxmlformats.org/officeDocument/2006/relationships/chart" Target="../charts/chart47.xml"/><Relationship Id="rId6" Type="http://schemas.openxmlformats.org/officeDocument/2006/relationships/chart" Target="../charts/chart52.xml"/><Relationship Id="rId5" Type="http://schemas.openxmlformats.org/officeDocument/2006/relationships/chart" Target="../charts/chart51.xml"/><Relationship Id="rId4" Type="http://schemas.openxmlformats.org/officeDocument/2006/relationships/chart" Target="../charts/chart50.xml"/></Relationships>
</file>

<file path=xl/drawings/_rels/drawing24.xml.rels><?xml version="1.0" encoding="UTF-8" standalone="yes"?>
<Relationships xmlns="http://schemas.openxmlformats.org/package/2006/relationships"><Relationship Id="rId3" Type="http://schemas.openxmlformats.org/officeDocument/2006/relationships/chart" Target="../charts/chart56.xml"/><Relationship Id="rId2" Type="http://schemas.openxmlformats.org/officeDocument/2006/relationships/chart" Target="../charts/chart55.xml"/><Relationship Id="rId1" Type="http://schemas.openxmlformats.org/officeDocument/2006/relationships/chart" Target="../charts/chart54.xml"/></Relationships>
</file>

<file path=xl/drawings/_rels/drawing25.xml.rels><?xml version="1.0" encoding="UTF-8" standalone="yes"?>
<Relationships xmlns="http://schemas.openxmlformats.org/package/2006/relationships"><Relationship Id="rId3" Type="http://schemas.openxmlformats.org/officeDocument/2006/relationships/chart" Target="../charts/chart59.xml"/><Relationship Id="rId2" Type="http://schemas.openxmlformats.org/officeDocument/2006/relationships/chart" Target="../charts/chart58.xml"/><Relationship Id="rId1" Type="http://schemas.openxmlformats.org/officeDocument/2006/relationships/chart" Target="../charts/chart57.xml"/></Relationships>
</file>

<file path=xl/drawings/_rels/drawing26.xml.rels><?xml version="1.0" encoding="UTF-8" standalone="yes"?>
<Relationships xmlns="http://schemas.openxmlformats.org/package/2006/relationships"><Relationship Id="rId3" Type="http://schemas.openxmlformats.org/officeDocument/2006/relationships/chart" Target="../charts/chart62.xml"/><Relationship Id="rId2" Type="http://schemas.openxmlformats.org/officeDocument/2006/relationships/chart" Target="../charts/chart61.xml"/><Relationship Id="rId1" Type="http://schemas.openxmlformats.org/officeDocument/2006/relationships/chart" Target="../charts/chart60.xml"/></Relationships>
</file>

<file path=xl/drawings/_rels/drawing27.xml.rels><?xml version="1.0" encoding="UTF-8" standalone="yes"?>
<Relationships xmlns="http://schemas.openxmlformats.org/package/2006/relationships"><Relationship Id="rId3" Type="http://schemas.openxmlformats.org/officeDocument/2006/relationships/chart" Target="../charts/chart65.xml"/><Relationship Id="rId2" Type="http://schemas.openxmlformats.org/officeDocument/2006/relationships/chart" Target="../charts/chart64.xml"/><Relationship Id="rId1" Type="http://schemas.openxmlformats.org/officeDocument/2006/relationships/chart" Target="../charts/chart63.xml"/><Relationship Id="rId5" Type="http://schemas.openxmlformats.org/officeDocument/2006/relationships/chart" Target="../charts/chart67.xml"/><Relationship Id="rId4" Type="http://schemas.openxmlformats.org/officeDocument/2006/relationships/chart" Target="../charts/chart66.xml"/></Relationships>
</file>

<file path=xl/drawings/_rels/drawing28.xml.rels><?xml version="1.0" encoding="UTF-8" standalone="yes"?>
<Relationships xmlns="http://schemas.openxmlformats.org/package/2006/relationships"><Relationship Id="rId3" Type="http://schemas.openxmlformats.org/officeDocument/2006/relationships/chart" Target="../charts/chart70.xml"/><Relationship Id="rId2" Type="http://schemas.openxmlformats.org/officeDocument/2006/relationships/chart" Target="../charts/chart69.xml"/><Relationship Id="rId1" Type="http://schemas.openxmlformats.org/officeDocument/2006/relationships/chart" Target="../charts/chart68.xml"/><Relationship Id="rId4" Type="http://schemas.openxmlformats.org/officeDocument/2006/relationships/chart" Target="../charts/chart71.xml"/></Relationships>
</file>

<file path=xl/drawings/_rels/drawing29.xml.rels><?xml version="1.0" encoding="UTF-8" standalone="yes"?>
<Relationships xmlns="http://schemas.openxmlformats.org/package/2006/relationships"><Relationship Id="rId8" Type="http://schemas.openxmlformats.org/officeDocument/2006/relationships/chart" Target="../charts/chart79.xml"/><Relationship Id="rId3" Type="http://schemas.openxmlformats.org/officeDocument/2006/relationships/chart" Target="../charts/chart74.xml"/><Relationship Id="rId7" Type="http://schemas.openxmlformats.org/officeDocument/2006/relationships/chart" Target="../charts/chart78.xml"/><Relationship Id="rId2" Type="http://schemas.openxmlformats.org/officeDocument/2006/relationships/chart" Target="../charts/chart73.xml"/><Relationship Id="rId1" Type="http://schemas.openxmlformats.org/officeDocument/2006/relationships/chart" Target="../charts/chart72.xml"/><Relationship Id="rId6" Type="http://schemas.openxmlformats.org/officeDocument/2006/relationships/chart" Target="../charts/chart77.xml"/><Relationship Id="rId5" Type="http://schemas.openxmlformats.org/officeDocument/2006/relationships/chart" Target="../charts/chart76.xml"/><Relationship Id="rId4" Type="http://schemas.openxmlformats.org/officeDocument/2006/relationships/chart" Target="../charts/chart75.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0.xml.rels><?xml version="1.0" encoding="UTF-8" standalone="yes"?>
<Relationships xmlns="http://schemas.openxmlformats.org/package/2006/relationships"><Relationship Id="rId3" Type="http://schemas.openxmlformats.org/officeDocument/2006/relationships/chart" Target="../charts/chart82.xml"/><Relationship Id="rId2" Type="http://schemas.openxmlformats.org/officeDocument/2006/relationships/chart" Target="../charts/chart81.xml"/><Relationship Id="rId1" Type="http://schemas.openxmlformats.org/officeDocument/2006/relationships/chart" Target="../charts/chart80.xml"/><Relationship Id="rId5" Type="http://schemas.openxmlformats.org/officeDocument/2006/relationships/chart" Target="../charts/chart84.xml"/><Relationship Id="rId4" Type="http://schemas.openxmlformats.org/officeDocument/2006/relationships/chart" Target="../charts/chart83.xml"/></Relationships>
</file>

<file path=xl/drawings/_rels/drawing31.xml.rels><?xml version="1.0" encoding="UTF-8" standalone="yes"?>
<Relationships xmlns="http://schemas.openxmlformats.org/package/2006/relationships"><Relationship Id="rId8" Type="http://schemas.openxmlformats.org/officeDocument/2006/relationships/chart" Target="../charts/chart92.xml"/><Relationship Id="rId3" Type="http://schemas.openxmlformats.org/officeDocument/2006/relationships/chart" Target="../charts/chart87.xml"/><Relationship Id="rId7" Type="http://schemas.openxmlformats.org/officeDocument/2006/relationships/chart" Target="../charts/chart91.xml"/><Relationship Id="rId2" Type="http://schemas.openxmlformats.org/officeDocument/2006/relationships/chart" Target="../charts/chart86.xml"/><Relationship Id="rId1" Type="http://schemas.openxmlformats.org/officeDocument/2006/relationships/chart" Target="../charts/chart85.xml"/><Relationship Id="rId6" Type="http://schemas.openxmlformats.org/officeDocument/2006/relationships/chart" Target="../charts/chart90.xml"/><Relationship Id="rId5" Type="http://schemas.openxmlformats.org/officeDocument/2006/relationships/chart" Target="../charts/chart89.xml"/><Relationship Id="rId10" Type="http://schemas.openxmlformats.org/officeDocument/2006/relationships/chart" Target="../charts/chart94.xml"/><Relationship Id="rId4" Type="http://schemas.openxmlformats.org/officeDocument/2006/relationships/chart" Target="../charts/chart88.xml"/><Relationship Id="rId9" Type="http://schemas.openxmlformats.org/officeDocument/2006/relationships/chart" Target="../charts/chart93.xml"/></Relationships>
</file>

<file path=xl/drawings/_rels/drawing32.xml.rels><?xml version="1.0" encoding="UTF-8" standalone="yes"?>
<Relationships xmlns="http://schemas.openxmlformats.org/package/2006/relationships"><Relationship Id="rId3" Type="http://schemas.openxmlformats.org/officeDocument/2006/relationships/chart" Target="../charts/chart97.xml"/><Relationship Id="rId2" Type="http://schemas.openxmlformats.org/officeDocument/2006/relationships/chart" Target="../charts/chart96.xml"/><Relationship Id="rId1" Type="http://schemas.openxmlformats.org/officeDocument/2006/relationships/chart" Target="../charts/chart9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9.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8</xdr:col>
      <xdr:colOff>504825</xdr:colOff>
      <xdr:row>0</xdr:row>
      <xdr:rowOff>152400</xdr:rowOff>
    </xdr:from>
    <xdr:to>
      <xdr:col>15</xdr:col>
      <xdr:colOff>352425</xdr:colOff>
      <xdr:row>10</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47625</xdr:colOff>
      <xdr:row>12</xdr:row>
      <xdr:rowOff>9525</xdr:rowOff>
    </xdr:from>
    <xdr:to>
      <xdr:col>15</xdr:col>
      <xdr:colOff>381000</xdr:colOff>
      <xdr:row>19</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9</xdr:col>
      <xdr:colOff>238125</xdr:colOff>
      <xdr:row>0</xdr:row>
      <xdr:rowOff>180975</xdr:rowOff>
    </xdr:from>
    <xdr:to>
      <xdr:col>15</xdr:col>
      <xdr:colOff>238125</xdr:colOff>
      <xdr:row>10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238125</xdr:colOff>
      <xdr:row>2</xdr:row>
      <xdr:rowOff>180975</xdr:rowOff>
    </xdr:from>
    <xdr:to>
      <xdr:col>16</xdr:col>
      <xdr:colOff>238125</xdr:colOff>
      <xdr:row>12</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9</xdr:col>
      <xdr:colOff>238125</xdr:colOff>
      <xdr:row>0</xdr:row>
      <xdr:rowOff>180975</xdr:rowOff>
    </xdr:from>
    <xdr:to>
      <xdr:col>15</xdr:col>
      <xdr:colOff>238125</xdr:colOff>
      <xdr:row>10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238125</xdr:colOff>
      <xdr:row>2</xdr:row>
      <xdr:rowOff>180975</xdr:rowOff>
    </xdr:from>
    <xdr:to>
      <xdr:col>16</xdr:col>
      <xdr:colOff>238125</xdr:colOff>
      <xdr:row>12</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9</xdr:col>
      <xdr:colOff>238125</xdr:colOff>
      <xdr:row>0</xdr:row>
      <xdr:rowOff>180975</xdr:rowOff>
    </xdr:from>
    <xdr:to>
      <xdr:col>15</xdr:col>
      <xdr:colOff>238125</xdr:colOff>
      <xdr:row>10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238125</xdr:colOff>
      <xdr:row>2</xdr:row>
      <xdr:rowOff>180975</xdr:rowOff>
    </xdr:from>
    <xdr:to>
      <xdr:col>16</xdr:col>
      <xdr:colOff>238125</xdr:colOff>
      <xdr:row>12</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9</xdr:col>
      <xdr:colOff>238125</xdr:colOff>
      <xdr:row>0</xdr:row>
      <xdr:rowOff>180975</xdr:rowOff>
    </xdr:from>
    <xdr:to>
      <xdr:col>15</xdr:col>
      <xdr:colOff>238125</xdr:colOff>
      <xdr:row>10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238125</xdr:colOff>
      <xdr:row>2</xdr:row>
      <xdr:rowOff>180975</xdr:rowOff>
    </xdr:from>
    <xdr:to>
      <xdr:col>16</xdr:col>
      <xdr:colOff>238125</xdr:colOff>
      <xdr:row>12</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9</xdr:col>
      <xdr:colOff>238125</xdr:colOff>
      <xdr:row>0</xdr:row>
      <xdr:rowOff>180975</xdr:rowOff>
    </xdr:from>
    <xdr:to>
      <xdr:col>15</xdr:col>
      <xdr:colOff>238125</xdr:colOff>
      <xdr:row>10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238125</xdr:colOff>
      <xdr:row>2</xdr:row>
      <xdr:rowOff>180975</xdr:rowOff>
    </xdr:from>
    <xdr:to>
      <xdr:col>16</xdr:col>
      <xdr:colOff>238125</xdr:colOff>
      <xdr:row>12</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9</xdr:col>
      <xdr:colOff>238125</xdr:colOff>
      <xdr:row>0</xdr:row>
      <xdr:rowOff>180975</xdr:rowOff>
    </xdr:from>
    <xdr:to>
      <xdr:col>15</xdr:col>
      <xdr:colOff>238125</xdr:colOff>
      <xdr:row>10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238125</xdr:colOff>
      <xdr:row>2</xdr:row>
      <xdr:rowOff>180975</xdr:rowOff>
    </xdr:from>
    <xdr:to>
      <xdr:col>16</xdr:col>
      <xdr:colOff>238125</xdr:colOff>
      <xdr:row>12</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9</xdr:col>
      <xdr:colOff>238125</xdr:colOff>
      <xdr:row>0</xdr:row>
      <xdr:rowOff>180975</xdr:rowOff>
    </xdr:from>
    <xdr:to>
      <xdr:col>15</xdr:col>
      <xdr:colOff>238125</xdr:colOff>
      <xdr:row>10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238125</xdr:colOff>
      <xdr:row>2</xdr:row>
      <xdr:rowOff>180975</xdr:rowOff>
    </xdr:from>
    <xdr:to>
      <xdr:col>16</xdr:col>
      <xdr:colOff>238125</xdr:colOff>
      <xdr:row>12</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9</xdr:col>
      <xdr:colOff>238125</xdr:colOff>
      <xdr:row>0</xdr:row>
      <xdr:rowOff>180975</xdr:rowOff>
    </xdr:from>
    <xdr:to>
      <xdr:col>15</xdr:col>
      <xdr:colOff>238125</xdr:colOff>
      <xdr:row>10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238125</xdr:colOff>
      <xdr:row>2</xdr:row>
      <xdr:rowOff>180975</xdr:rowOff>
    </xdr:from>
    <xdr:to>
      <xdr:col>16</xdr:col>
      <xdr:colOff>238125</xdr:colOff>
      <xdr:row>12</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9</xdr:col>
      <xdr:colOff>238125</xdr:colOff>
      <xdr:row>0</xdr:row>
      <xdr:rowOff>180975</xdr:rowOff>
    </xdr:from>
    <xdr:to>
      <xdr:col>15</xdr:col>
      <xdr:colOff>238125</xdr:colOff>
      <xdr:row>10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238125</xdr:colOff>
      <xdr:row>2</xdr:row>
      <xdr:rowOff>180975</xdr:rowOff>
    </xdr:from>
    <xdr:to>
      <xdr:col>16</xdr:col>
      <xdr:colOff>238125</xdr:colOff>
      <xdr:row>12</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9</xdr:col>
      <xdr:colOff>238125</xdr:colOff>
      <xdr:row>0</xdr:row>
      <xdr:rowOff>180975</xdr:rowOff>
    </xdr:from>
    <xdr:to>
      <xdr:col>15</xdr:col>
      <xdr:colOff>238125</xdr:colOff>
      <xdr:row>10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238125</xdr:colOff>
      <xdr:row>2</xdr:row>
      <xdr:rowOff>180975</xdr:rowOff>
    </xdr:from>
    <xdr:to>
      <xdr:col>16</xdr:col>
      <xdr:colOff>238125</xdr:colOff>
      <xdr:row>12</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238125</xdr:colOff>
      <xdr:row>0</xdr:row>
      <xdr:rowOff>180975</xdr:rowOff>
    </xdr:from>
    <xdr:to>
      <xdr:col>15</xdr:col>
      <xdr:colOff>238125</xdr:colOff>
      <xdr:row>10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238125</xdr:colOff>
      <xdr:row>2</xdr:row>
      <xdr:rowOff>180975</xdr:rowOff>
    </xdr:from>
    <xdr:to>
      <xdr:col>16</xdr:col>
      <xdr:colOff>238125</xdr:colOff>
      <xdr:row>12</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9</xdr:col>
      <xdr:colOff>238125</xdr:colOff>
      <xdr:row>0</xdr:row>
      <xdr:rowOff>180975</xdr:rowOff>
    </xdr:from>
    <xdr:to>
      <xdr:col>15</xdr:col>
      <xdr:colOff>238125</xdr:colOff>
      <xdr:row>10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238125</xdr:colOff>
      <xdr:row>2</xdr:row>
      <xdr:rowOff>180975</xdr:rowOff>
    </xdr:from>
    <xdr:to>
      <xdr:col>16</xdr:col>
      <xdr:colOff>238125</xdr:colOff>
      <xdr:row>12</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9</xdr:col>
      <xdr:colOff>238125</xdr:colOff>
      <xdr:row>0</xdr:row>
      <xdr:rowOff>180975</xdr:rowOff>
    </xdr:from>
    <xdr:to>
      <xdr:col>15</xdr:col>
      <xdr:colOff>238125</xdr:colOff>
      <xdr:row>10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238125</xdr:colOff>
      <xdr:row>2</xdr:row>
      <xdr:rowOff>180975</xdr:rowOff>
    </xdr:from>
    <xdr:to>
      <xdr:col>16</xdr:col>
      <xdr:colOff>238125</xdr:colOff>
      <xdr:row>12</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9</xdr:col>
      <xdr:colOff>238125</xdr:colOff>
      <xdr:row>0</xdr:row>
      <xdr:rowOff>180975</xdr:rowOff>
    </xdr:from>
    <xdr:to>
      <xdr:col>15</xdr:col>
      <xdr:colOff>238125</xdr:colOff>
      <xdr:row>10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238125</xdr:colOff>
      <xdr:row>2</xdr:row>
      <xdr:rowOff>180975</xdr:rowOff>
    </xdr:from>
    <xdr:to>
      <xdr:col>16</xdr:col>
      <xdr:colOff>238125</xdr:colOff>
      <xdr:row>12</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9</xdr:col>
      <xdr:colOff>238125</xdr:colOff>
      <xdr:row>0</xdr:row>
      <xdr:rowOff>180975</xdr:rowOff>
    </xdr:from>
    <xdr:to>
      <xdr:col>15</xdr:col>
      <xdr:colOff>238125</xdr:colOff>
      <xdr:row>10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238125</xdr:colOff>
      <xdr:row>2</xdr:row>
      <xdr:rowOff>180975</xdr:rowOff>
    </xdr:from>
    <xdr:to>
      <xdr:col>16</xdr:col>
      <xdr:colOff>238125</xdr:colOff>
      <xdr:row>12</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238125</xdr:colOff>
      <xdr:row>4</xdr:row>
      <xdr:rowOff>180975</xdr:rowOff>
    </xdr:from>
    <xdr:to>
      <xdr:col>17</xdr:col>
      <xdr:colOff>238125</xdr:colOff>
      <xdr:row>14</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238125</xdr:colOff>
      <xdr:row>6</xdr:row>
      <xdr:rowOff>180975</xdr:rowOff>
    </xdr:from>
    <xdr:to>
      <xdr:col>18</xdr:col>
      <xdr:colOff>238125</xdr:colOff>
      <xdr:row>16</xdr:row>
      <xdr:rowOff>180975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238125</xdr:colOff>
      <xdr:row>8</xdr:row>
      <xdr:rowOff>180975</xdr:rowOff>
    </xdr:from>
    <xdr:to>
      <xdr:col>19</xdr:col>
      <xdr:colOff>238125</xdr:colOff>
      <xdr:row>18</xdr:row>
      <xdr:rowOff>180975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238125</xdr:colOff>
      <xdr:row>10</xdr:row>
      <xdr:rowOff>180975</xdr:rowOff>
    </xdr:from>
    <xdr:to>
      <xdr:col>20</xdr:col>
      <xdr:colOff>238125</xdr:colOff>
      <xdr:row>20</xdr:row>
      <xdr:rowOff>180975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238125</xdr:colOff>
      <xdr:row>12</xdr:row>
      <xdr:rowOff>180975</xdr:rowOff>
    </xdr:from>
    <xdr:to>
      <xdr:col>21</xdr:col>
      <xdr:colOff>238125</xdr:colOff>
      <xdr:row>22</xdr:row>
      <xdr:rowOff>180975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9</xdr:col>
      <xdr:colOff>238125</xdr:colOff>
      <xdr:row>0</xdr:row>
      <xdr:rowOff>180975</xdr:rowOff>
    </xdr:from>
    <xdr:to>
      <xdr:col>15</xdr:col>
      <xdr:colOff>238125</xdr:colOff>
      <xdr:row>10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238125</xdr:colOff>
      <xdr:row>2</xdr:row>
      <xdr:rowOff>180975</xdr:rowOff>
    </xdr:from>
    <xdr:to>
      <xdr:col>16</xdr:col>
      <xdr:colOff>238125</xdr:colOff>
      <xdr:row>12</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238125</xdr:colOff>
      <xdr:row>4</xdr:row>
      <xdr:rowOff>180975</xdr:rowOff>
    </xdr:from>
    <xdr:to>
      <xdr:col>17</xdr:col>
      <xdr:colOff>238125</xdr:colOff>
      <xdr:row>14</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9</xdr:col>
      <xdr:colOff>238125</xdr:colOff>
      <xdr:row>0</xdr:row>
      <xdr:rowOff>180975</xdr:rowOff>
    </xdr:from>
    <xdr:to>
      <xdr:col>15</xdr:col>
      <xdr:colOff>238125</xdr:colOff>
      <xdr:row>10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238125</xdr:colOff>
      <xdr:row>2</xdr:row>
      <xdr:rowOff>180975</xdr:rowOff>
    </xdr:from>
    <xdr:to>
      <xdr:col>16</xdr:col>
      <xdr:colOff>238125</xdr:colOff>
      <xdr:row>12</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238125</xdr:colOff>
      <xdr:row>4</xdr:row>
      <xdr:rowOff>180975</xdr:rowOff>
    </xdr:from>
    <xdr:to>
      <xdr:col>17</xdr:col>
      <xdr:colOff>238125</xdr:colOff>
      <xdr:row>14</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9</xdr:col>
      <xdr:colOff>238125</xdr:colOff>
      <xdr:row>0</xdr:row>
      <xdr:rowOff>180975</xdr:rowOff>
    </xdr:from>
    <xdr:to>
      <xdr:col>15</xdr:col>
      <xdr:colOff>238125</xdr:colOff>
      <xdr:row>10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238125</xdr:colOff>
      <xdr:row>2</xdr:row>
      <xdr:rowOff>180975</xdr:rowOff>
    </xdr:from>
    <xdr:to>
      <xdr:col>16</xdr:col>
      <xdr:colOff>238125</xdr:colOff>
      <xdr:row>12</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238125</xdr:colOff>
      <xdr:row>4</xdr:row>
      <xdr:rowOff>180975</xdr:rowOff>
    </xdr:from>
    <xdr:to>
      <xdr:col>17</xdr:col>
      <xdr:colOff>238125</xdr:colOff>
      <xdr:row>14</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9</xdr:col>
      <xdr:colOff>238125</xdr:colOff>
      <xdr:row>0</xdr:row>
      <xdr:rowOff>180975</xdr:rowOff>
    </xdr:from>
    <xdr:to>
      <xdr:col>15</xdr:col>
      <xdr:colOff>238125</xdr:colOff>
      <xdr:row>10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238125</xdr:colOff>
      <xdr:row>2</xdr:row>
      <xdr:rowOff>180975</xdr:rowOff>
    </xdr:from>
    <xdr:to>
      <xdr:col>16</xdr:col>
      <xdr:colOff>238125</xdr:colOff>
      <xdr:row>12</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238125</xdr:colOff>
      <xdr:row>4</xdr:row>
      <xdr:rowOff>180975</xdr:rowOff>
    </xdr:from>
    <xdr:to>
      <xdr:col>17</xdr:col>
      <xdr:colOff>238125</xdr:colOff>
      <xdr:row>14</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238125</xdr:colOff>
      <xdr:row>6</xdr:row>
      <xdr:rowOff>180975</xdr:rowOff>
    </xdr:from>
    <xdr:to>
      <xdr:col>18</xdr:col>
      <xdr:colOff>238125</xdr:colOff>
      <xdr:row>16</xdr:row>
      <xdr:rowOff>180975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238125</xdr:colOff>
      <xdr:row>8</xdr:row>
      <xdr:rowOff>180975</xdr:rowOff>
    </xdr:from>
    <xdr:to>
      <xdr:col>19</xdr:col>
      <xdr:colOff>238125</xdr:colOff>
      <xdr:row>18</xdr:row>
      <xdr:rowOff>180975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9</xdr:col>
      <xdr:colOff>238125</xdr:colOff>
      <xdr:row>0</xdr:row>
      <xdr:rowOff>180975</xdr:rowOff>
    </xdr:from>
    <xdr:to>
      <xdr:col>15</xdr:col>
      <xdr:colOff>238125</xdr:colOff>
      <xdr:row>10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238125</xdr:colOff>
      <xdr:row>2</xdr:row>
      <xdr:rowOff>180975</xdr:rowOff>
    </xdr:from>
    <xdr:to>
      <xdr:col>16</xdr:col>
      <xdr:colOff>238125</xdr:colOff>
      <xdr:row>12</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238125</xdr:colOff>
      <xdr:row>4</xdr:row>
      <xdr:rowOff>180975</xdr:rowOff>
    </xdr:from>
    <xdr:to>
      <xdr:col>17</xdr:col>
      <xdr:colOff>238125</xdr:colOff>
      <xdr:row>14</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238125</xdr:colOff>
      <xdr:row>6</xdr:row>
      <xdr:rowOff>180975</xdr:rowOff>
    </xdr:from>
    <xdr:to>
      <xdr:col>18</xdr:col>
      <xdr:colOff>238125</xdr:colOff>
      <xdr:row>16</xdr:row>
      <xdr:rowOff>180975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9</xdr:col>
      <xdr:colOff>238125</xdr:colOff>
      <xdr:row>0</xdr:row>
      <xdr:rowOff>180975</xdr:rowOff>
    </xdr:from>
    <xdr:to>
      <xdr:col>15</xdr:col>
      <xdr:colOff>238125</xdr:colOff>
      <xdr:row>10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238125</xdr:colOff>
      <xdr:row>2</xdr:row>
      <xdr:rowOff>180975</xdr:rowOff>
    </xdr:from>
    <xdr:to>
      <xdr:col>16</xdr:col>
      <xdr:colOff>238125</xdr:colOff>
      <xdr:row>12</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238125</xdr:colOff>
      <xdr:row>4</xdr:row>
      <xdr:rowOff>180975</xdr:rowOff>
    </xdr:from>
    <xdr:to>
      <xdr:col>17</xdr:col>
      <xdr:colOff>238125</xdr:colOff>
      <xdr:row>14</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238125</xdr:colOff>
      <xdr:row>6</xdr:row>
      <xdr:rowOff>180975</xdr:rowOff>
    </xdr:from>
    <xdr:to>
      <xdr:col>18</xdr:col>
      <xdr:colOff>238125</xdr:colOff>
      <xdr:row>16</xdr:row>
      <xdr:rowOff>180975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238125</xdr:colOff>
      <xdr:row>8</xdr:row>
      <xdr:rowOff>180975</xdr:rowOff>
    </xdr:from>
    <xdr:to>
      <xdr:col>19</xdr:col>
      <xdr:colOff>238125</xdr:colOff>
      <xdr:row>18</xdr:row>
      <xdr:rowOff>180975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238125</xdr:colOff>
      <xdr:row>10</xdr:row>
      <xdr:rowOff>180975</xdr:rowOff>
    </xdr:from>
    <xdr:to>
      <xdr:col>20</xdr:col>
      <xdr:colOff>238125</xdr:colOff>
      <xdr:row>20</xdr:row>
      <xdr:rowOff>180975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238125</xdr:colOff>
      <xdr:row>12</xdr:row>
      <xdr:rowOff>180975</xdr:rowOff>
    </xdr:from>
    <xdr:to>
      <xdr:col>21</xdr:col>
      <xdr:colOff>238125</xdr:colOff>
      <xdr:row>22</xdr:row>
      <xdr:rowOff>180975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238125</xdr:colOff>
      <xdr:row>14</xdr:row>
      <xdr:rowOff>180975</xdr:rowOff>
    </xdr:from>
    <xdr:to>
      <xdr:col>22</xdr:col>
      <xdr:colOff>238125</xdr:colOff>
      <xdr:row>24</xdr:row>
      <xdr:rowOff>180975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28575</xdr:colOff>
      <xdr:row>0</xdr:row>
      <xdr:rowOff>180975</xdr:rowOff>
    </xdr:from>
    <xdr:to>
      <xdr:col>15</xdr:col>
      <xdr:colOff>238125</xdr:colOff>
      <xdr:row>14</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228600</xdr:colOff>
      <xdr:row>14</xdr:row>
      <xdr:rowOff>133350</xdr:rowOff>
    </xdr:from>
    <xdr:to>
      <xdr:col>15</xdr:col>
      <xdr:colOff>228600</xdr:colOff>
      <xdr:row>21</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22</xdr:col>
      <xdr:colOff>238125</xdr:colOff>
      <xdr:row>1</xdr:row>
      <xdr:rowOff>180975</xdr:rowOff>
    </xdr:from>
    <xdr:to>
      <xdr:col>28</xdr:col>
      <xdr:colOff>238125</xdr:colOff>
      <xdr:row>11</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238125</xdr:colOff>
      <xdr:row>3</xdr:row>
      <xdr:rowOff>180975</xdr:rowOff>
    </xdr:from>
    <xdr:to>
      <xdr:col>29</xdr:col>
      <xdr:colOff>238125</xdr:colOff>
      <xdr:row>13</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238125</xdr:colOff>
      <xdr:row>5</xdr:row>
      <xdr:rowOff>180975</xdr:rowOff>
    </xdr:from>
    <xdr:to>
      <xdr:col>30</xdr:col>
      <xdr:colOff>238125</xdr:colOff>
      <xdr:row>15</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238125</xdr:colOff>
      <xdr:row>7</xdr:row>
      <xdr:rowOff>180975</xdr:rowOff>
    </xdr:from>
    <xdr:to>
      <xdr:col>31</xdr:col>
      <xdr:colOff>238125</xdr:colOff>
      <xdr:row>17</xdr:row>
      <xdr:rowOff>180975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238125</xdr:colOff>
      <xdr:row>9</xdr:row>
      <xdr:rowOff>180975</xdr:rowOff>
    </xdr:from>
    <xdr:to>
      <xdr:col>32</xdr:col>
      <xdr:colOff>238125</xdr:colOff>
      <xdr:row>19</xdr:row>
      <xdr:rowOff>180975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15</xdr:col>
      <xdr:colOff>238125</xdr:colOff>
      <xdr:row>7</xdr:row>
      <xdr:rowOff>180975</xdr:rowOff>
    </xdr:from>
    <xdr:to>
      <xdr:col>21</xdr:col>
      <xdr:colOff>238125</xdr:colOff>
      <xdr:row>18</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238125</xdr:colOff>
      <xdr:row>10</xdr:row>
      <xdr:rowOff>0</xdr:rowOff>
    </xdr:from>
    <xdr:to>
      <xdr:col>22</xdr:col>
      <xdr:colOff>238125</xdr:colOff>
      <xdr:row>20</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238125</xdr:colOff>
      <xdr:row>12</xdr:row>
      <xdr:rowOff>0</xdr:rowOff>
    </xdr:from>
    <xdr:to>
      <xdr:col>23</xdr:col>
      <xdr:colOff>238125</xdr:colOff>
      <xdr:row>22</xdr:row>
      <xdr:rowOff>19050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238125</xdr:colOff>
      <xdr:row>14</xdr:row>
      <xdr:rowOff>0</xdr:rowOff>
    </xdr:from>
    <xdr:to>
      <xdr:col>24</xdr:col>
      <xdr:colOff>238125</xdr:colOff>
      <xdr:row>24</xdr:row>
      <xdr:rowOff>28575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238125</xdr:colOff>
      <xdr:row>16</xdr:row>
      <xdr:rowOff>9525</xdr:rowOff>
    </xdr:from>
    <xdr:to>
      <xdr:col>25</xdr:col>
      <xdr:colOff>238125</xdr:colOff>
      <xdr:row>26</xdr:row>
      <xdr:rowOff>19050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238125</xdr:colOff>
      <xdr:row>27</xdr:row>
      <xdr:rowOff>161926</xdr:rowOff>
    </xdr:from>
    <xdr:to>
      <xdr:col>21</xdr:col>
      <xdr:colOff>238125</xdr:colOff>
      <xdr:row>37</xdr:row>
      <xdr:rowOff>171451</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238125</xdr:colOff>
      <xdr:row>27</xdr:row>
      <xdr:rowOff>161925</xdr:rowOff>
    </xdr:from>
    <xdr:to>
      <xdr:col>22</xdr:col>
      <xdr:colOff>238125</xdr:colOff>
      <xdr:row>37</xdr:row>
      <xdr:rowOff>161925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238125</xdr:colOff>
      <xdr:row>27</xdr:row>
      <xdr:rowOff>161926</xdr:rowOff>
    </xdr:from>
    <xdr:to>
      <xdr:col>23</xdr:col>
      <xdr:colOff>238125</xdr:colOff>
      <xdr:row>37</xdr:row>
      <xdr:rowOff>171451</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238125</xdr:colOff>
      <xdr:row>1</xdr:row>
      <xdr:rowOff>180975</xdr:rowOff>
    </xdr:from>
    <xdr:to>
      <xdr:col>24</xdr:col>
      <xdr:colOff>238125</xdr:colOff>
      <xdr:row>12</xdr:row>
      <xdr:rowOff>28575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19</xdr:col>
      <xdr:colOff>238125</xdr:colOff>
      <xdr:row>4</xdr:row>
      <xdr:rowOff>0</xdr:rowOff>
    </xdr:from>
    <xdr:to>
      <xdr:col>25</xdr:col>
      <xdr:colOff>238125</xdr:colOff>
      <xdr:row>14</xdr:row>
      <xdr:rowOff>28575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257174</xdr:colOff>
      <xdr:row>21</xdr:row>
      <xdr:rowOff>142875</xdr:rowOff>
    </xdr:from>
    <xdr:to>
      <xdr:col>16</xdr:col>
      <xdr:colOff>57149</xdr:colOff>
      <xdr:row>28</xdr:row>
      <xdr:rowOff>19050</xdr:rowOff>
    </xdr:to>
    <xdr:sp macro="" textlink="">
      <xdr:nvSpPr>
        <xdr:cNvPr id="12" name="TextBox 11"/>
        <xdr:cNvSpPr txBox="1"/>
      </xdr:nvSpPr>
      <xdr:spPr>
        <a:xfrm>
          <a:off x="8296274" y="4181475"/>
          <a:ext cx="1628775" cy="1228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 value of chi square test</a:t>
          </a:r>
          <a:r>
            <a:rPr lang="en-US" sz="1100" baseline="0"/>
            <a:t> is not less than 0.05, therefore we reject nulll hypotheses, there is no heteroscedasticity</a:t>
          </a:r>
        </a:p>
        <a:p>
          <a:endParaRPr lang="en-US" sz="110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9</xdr:col>
      <xdr:colOff>238125</xdr:colOff>
      <xdr:row>0</xdr:row>
      <xdr:rowOff>180975</xdr:rowOff>
    </xdr:from>
    <xdr:to>
      <xdr:col>15</xdr:col>
      <xdr:colOff>238125</xdr:colOff>
      <xdr:row>10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238125</xdr:colOff>
      <xdr:row>2</xdr:row>
      <xdr:rowOff>180975</xdr:rowOff>
    </xdr:from>
    <xdr:to>
      <xdr:col>16</xdr:col>
      <xdr:colOff>238125</xdr:colOff>
      <xdr:row>12</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238125</xdr:colOff>
      <xdr:row>4</xdr:row>
      <xdr:rowOff>180975</xdr:rowOff>
    </xdr:from>
    <xdr:to>
      <xdr:col>17</xdr:col>
      <xdr:colOff>238125</xdr:colOff>
      <xdr:row>14</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238125</xdr:colOff>
      <xdr:row>0</xdr:row>
      <xdr:rowOff>180975</xdr:rowOff>
    </xdr:from>
    <xdr:to>
      <xdr:col>15</xdr:col>
      <xdr:colOff>238125</xdr:colOff>
      <xdr:row>10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266700</xdr:colOff>
      <xdr:row>13</xdr:row>
      <xdr:rowOff>76200</xdr:rowOff>
    </xdr:from>
    <xdr:to>
      <xdr:col>15</xdr:col>
      <xdr:colOff>266700</xdr:colOff>
      <xdr:row>18</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238125</xdr:colOff>
      <xdr:row>0</xdr:row>
      <xdr:rowOff>180975</xdr:rowOff>
    </xdr:from>
    <xdr:to>
      <xdr:col>15</xdr:col>
      <xdr:colOff>238125</xdr:colOff>
      <xdr:row>10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238125</xdr:colOff>
      <xdr:row>2</xdr:row>
      <xdr:rowOff>180975</xdr:rowOff>
    </xdr:from>
    <xdr:to>
      <xdr:col>16</xdr:col>
      <xdr:colOff>238125</xdr:colOff>
      <xdr:row>12</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238125</xdr:colOff>
      <xdr:row>4</xdr:row>
      <xdr:rowOff>180975</xdr:rowOff>
    </xdr:from>
    <xdr:to>
      <xdr:col>17</xdr:col>
      <xdr:colOff>238125</xdr:colOff>
      <xdr:row>14</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238125</xdr:colOff>
      <xdr:row>6</xdr:row>
      <xdr:rowOff>180975</xdr:rowOff>
    </xdr:from>
    <xdr:to>
      <xdr:col>18</xdr:col>
      <xdr:colOff>238125</xdr:colOff>
      <xdr:row>16</xdr:row>
      <xdr:rowOff>180975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238125</xdr:colOff>
      <xdr:row>0</xdr:row>
      <xdr:rowOff>180975</xdr:rowOff>
    </xdr:from>
    <xdr:to>
      <xdr:col>15</xdr:col>
      <xdr:colOff>238125</xdr:colOff>
      <xdr:row>10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238125</xdr:colOff>
      <xdr:row>2</xdr:row>
      <xdr:rowOff>180975</xdr:rowOff>
    </xdr:from>
    <xdr:to>
      <xdr:col>16</xdr:col>
      <xdr:colOff>238125</xdr:colOff>
      <xdr:row>12</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238125</xdr:colOff>
      <xdr:row>0</xdr:row>
      <xdr:rowOff>180975</xdr:rowOff>
    </xdr:from>
    <xdr:to>
      <xdr:col>15</xdr:col>
      <xdr:colOff>238125</xdr:colOff>
      <xdr:row>10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238125</xdr:colOff>
      <xdr:row>2</xdr:row>
      <xdr:rowOff>180975</xdr:rowOff>
    </xdr:from>
    <xdr:to>
      <xdr:col>16</xdr:col>
      <xdr:colOff>238125</xdr:colOff>
      <xdr:row>12</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9</xdr:col>
      <xdr:colOff>238125</xdr:colOff>
      <xdr:row>0</xdr:row>
      <xdr:rowOff>180975</xdr:rowOff>
    </xdr:from>
    <xdr:to>
      <xdr:col>15</xdr:col>
      <xdr:colOff>238125</xdr:colOff>
      <xdr:row>10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238125</xdr:colOff>
      <xdr:row>2</xdr:row>
      <xdr:rowOff>180975</xdr:rowOff>
    </xdr:from>
    <xdr:to>
      <xdr:col>16</xdr:col>
      <xdr:colOff>238125</xdr:colOff>
      <xdr:row>12</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9</xdr:col>
      <xdr:colOff>238125</xdr:colOff>
      <xdr:row>0</xdr:row>
      <xdr:rowOff>180975</xdr:rowOff>
    </xdr:from>
    <xdr:to>
      <xdr:col>15</xdr:col>
      <xdr:colOff>238125</xdr:colOff>
      <xdr:row>10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238125</xdr:colOff>
      <xdr:row>2</xdr:row>
      <xdr:rowOff>180975</xdr:rowOff>
    </xdr:from>
    <xdr:to>
      <xdr:col>16</xdr:col>
      <xdr:colOff>238125</xdr:colOff>
      <xdr:row>12</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9-Health-Infrastructur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N%20mishra/Documents/IMR%20Data%205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alth centres"/>
      <sheetName val="Health workers"/>
      <sheetName val="centres"/>
      <sheetName val="Sheet5"/>
      <sheetName val="raw"/>
    </sheetNames>
    <sheetDataSet>
      <sheetData sheetId="0">
        <row r="4">
          <cell r="A4" t="str">
            <v>Andhra Pradesh</v>
          </cell>
          <cell r="B4">
            <v>12522</v>
          </cell>
          <cell r="C4">
            <v>1570</v>
          </cell>
          <cell r="D4">
            <v>164</v>
          </cell>
          <cell r="E4"/>
          <cell r="F4">
            <v>7659</v>
          </cell>
        </row>
        <row r="5">
          <cell r="A5" t="str">
            <v>Arunachal Pradesh</v>
          </cell>
          <cell r="B5">
            <v>379</v>
          </cell>
          <cell r="C5">
            <v>85</v>
          </cell>
          <cell r="D5">
            <v>31</v>
          </cell>
          <cell r="E5"/>
          <cell r="F5">
            <v>286</v>
          </cell>
        </row>
        <row r="6">
          <cell r="A6" t="str">
            <v>Assam</v>
          </cell>
          <cell r="B6">
            <v>5109</v>
          </cell>
          <cell r="C6">
            <v>610</v>
          </cell>
          <cell r="D6">
            <v>100</v>
          </cell>
          <cell r="E6"/>
          <cell r="F6">
            <v>4621</v>
          </cell>
        </row>
        <row r="7">
          <cell r="A7" t="str">
            <v>Bihar</v>
          </cell>
          <cell r="B7">
            <v>10337</v>
          </cell>
          <cell r="C7">
            <v>1648</v>
          </cell>
          <cell r="D7">
            <v>101</v>
          </cell>
          <cell r="E7"/>
          <cell r="F7">
            <v>9729</v>
          </cell>
        </row>
        <row r="8">
          <cell r="A8" t="str">
            <v>Chhattisgarh</v>
          </cell>
          <cell r="B8">
            <v>3818</v>
          </cell>
          <cell r="C8">
            <v>517</v>
          </cell>
          <cell r="D8">
            <v>116</v>
          </cell>
          <cell r="E8"/>
          <cell r="F8">
            <v>5186</v>
          </cell>
        </row>
        <row r="9">
          <cell r="A9" t="str">
            <v>Goa</v>
          </cell>
          <cell r="B9">
            <v>172</v>
          </cell>
          <cell r="C9">
            <v>19</v>
          </cell>
          <cell r="D9">
            <v>5</v>
          </cell>
          <cell r="E9"/>
          <cell r="F9">
            <v>209</v>
          </cell>
        </row>
        <row r="10">
          <cell r="A10" t="str">
            <v>Gujarat</v>
          </cell>
          <cell r="B10">
            <v>7274</v>
          </cell>
          <cell r="C10">
            <v>1070</v>
          </cell>
          <cell r="D10">
            <v>272</v>
          </cell>
          <cell r="E10"/>
          <cell r="F10">
            <v>8063</v>
          </cell>
        </row>
        <row r="11">
          <cell r="A11" t="str">
            <v>Haryana</v>
          </cell>
          <cell r="B11">
            <v>2433</v>
          </cell>
          <cell r="C11">
            <v>408</v>
          </cell>
          <cell r="D11">
            <v>72</v>
          </cell>
          <cell r="E11"/>
          <cell r="F11">
            <v>2569</v>
          </cell>
        </row>
        <row r="12">
          <cell r="A12" t="str">
            <v>Himachal Pradesh</v>
          </cell>
          <cell r="B12">
            <v>2068</v>
          </cell>
          <cell r="C12">
            <v>439</v>
          </cell>
          <cell r="D12">
            <v>66</v>
          </cell>
          <cell r="E12"/>
          <cell r="F12">
            <v>2065</v>
          </cell>
        </row>
        <row r="13">
          <cell r="A13" t="str">
            <v>Jammu &amp; Kashmir</v>
          </cell>
          <cell r="B13">
            <v>1879</v>
          </cell>
          <cell r="C13">
            <v>334</v>
          </cell>
          <cell r="D13">
            <v>70</v>
          </cell>
          <cell r="E13"/>
          <cell r="F13">
            <v>2265</v>
          </cell>
        </row>
        <row r="14">
          <cell r="A14" t="str">
            <v>Jharkhand</v>
          </cell>
          <cell r="B14">
            <v>4462</v>
          </cell>
          <cell r="C14">
            <v>561</v>
          </cell>
          <cell r="D14">
            <v>47</v>
          </cell>
          <cell r="E14"/>
          <cell r="F14">
            <v>3957</v>
          </cell>
        </row>
        <row r="15">
          <cell r="A15" t="str">
            <v>Karnataka</v>
          </cell>
          <cell r="B15">
            <v>8143</v>
          </cell>
          <cell r="C15">
            <v>1681</v>
          </cell>
          <cell r="D15">
            <v>254</v>
          </cell>
          <cell r="E15"/>
          <cell r="F15">
            <v>9264</v>
          </cell>
        </row>
        <row r="16">
          <cell r="A16" t="str">
            <v>Kerala</v>
          </cell>
          <cell r="B16">
            <v>5094</v>
          </cell>
          <cell r="C16">
            <v>911</v>
          </cell>
          <cell r="D16">
            <v>106</v>
          </cell>
          <cell r="E16"/>
          <cell r="F16">
            <v>4575</v>
          </cell>
        </row>
        <row r="17">
          <cell r="A17" t="str">
            <v>Madhya Pradesh</v>
          </cell>
          <cell r="B17">
            <v>8874</v>
          </cell>
          <cell r="C17">
            <v>1192</v>
          </cell>
          <cell r="D17">
            <v>229</v>
          </cell>
          <cell r="E17"/>
          <cell r="F17">
            <v>9192</v>
          </cell>
        </row>
        <row r="18">
          <cell r="A18" t="str">
            <v>Maharashtra</v>
          </cell>
          <cell r="B18">
            <v>10453</v>
          </cell>
          <cell r="C18">
            <v>1780</v>
          </cell>
          <cell r="D18">
            <v>382</v>
          </cell>
          <cell r="E18"/>
          <cell r="F18">
            <v>10580</v>
          </cell>
        </row>
        <row r="19">
          <cell r="A19" t="str">
            <v>Manipur</v>
          </cell>
          <cell r="B19">
            <v>420</v>
          </cell>
          <cell r="C19">
            <v>72</v>
          </cell>
          <cell r="D19">
            <v>16</v>
          </cell>
          <cell r="E19"/>
          <cell r="F19">
            <v>421</v>
          </cell>
        </row>
        <row r="20">
          <cell r="A20" t="str">
            <v>Meghalaya</v>
          </cell>
          <cell r="B20">
            <v>401</v>
          </cell>
          <cell r="C20">
            <v>101</v>
          </cell>
          <cell r="D20">
            <v>24</v>
          </cell>
          <cell r="E20"/>
          <cell r="F20">
            <v>428</v>
          </cell>
        </row>
        <row r="21">
          <cell r="A21" t="str">
            <v>Mizoram</v>
          </cell>
          <cell r="B21">
            <v>366</v>
          </cell>
          <cell r="C21">
            <v>57</v>
          </cell>
          <cell r="D21">
            <v>9</v>
          </cell>
          <cell r="E21"/>
          <cell r="F21">
            <v>370</v>
          </cell>
        </row>
        <row r="22">
          <cell r="A22" t="str">
            <v>Nagaland</v>
          </cell>
          <cell r="B22">
            <v>394</v>
          </cell>
          <cell r="C22">
            <v>87</v>
          </cell>
          <cell r="D22">
            <v>21</v>
          </cell>
          <cell r="E22"/>
          <cell r="F22">
            <v>396</v>
          </cell>
        </row>
        <row r="23">
          <cell r="A23" t="str">
            <v>Odisha</v>
          </cell>
          <cell r="B23">
            <v>5927</v>
          </cell>
          <cell r="C23">
            <v>1282</v>
          </cell>
          <cell r="D23">
            <v>231</v>
          </cell>
          <cell r="E23"/>
          <cell r="F23">
            <v>6688</v>
          </cell>
        </row>
        <row r="24">
          <cell r="A24" t="str">
            <v>Punjab</v>
          </cell>
          <cell r="B24">
            <v>2858</v>
          </cell>
          <cell r="C24">
            <v>484</v>
          </cell>
          <cell r="D24">
            <v>116</v>
          </cell>
          <cell r="E24"/>
          <cell r="F24">
            <v>2951</v>
          </cell>
        </row>
        <row r="25">
          <cell r="A25" t="str">
            <v>Rajasthan</v>
          </cell>
          <cell r="B25">
            <v>10512</v>
          </cell>
          <cell r="C25">
            <v>1713</v>
          </cell>
          <cell r="D25">
            <v>326</v>
          </cell>
          <cell r="E25"/>
          <cell r="F25">
            <v>14407</v>
          </cell>
        </row>
        <row r="26">
          <cell r="A26" t="str">
            <v>Sikkim</v>
          </cell>
          <cell r="B26">
            <v>147</v>
          </cell>
          <cell r="C26">
            <v>24</v>
          </cell>
          <cell r="D26">
            <v>4</v>
          </cell>
          <cell r="E26"/>
          <cell r="F26">
            <v>147</v>
          </cell>
        </row>
        <row r="27">
          <cell r="A27" t="str">
            <v>Tamil Nadu</v>
          </cell>
          <cell r="B27">
            <v>8682</v>
          </cell>
          <cell r="C27">
            <v>1380</v>
          </cell>
          <cell r="D27">
            <v>35</v>
          </cell>
          <cell r="E27"/>
          <cell r="F27">
            <v>8706</v>
          </cell>
        </row>
        <row r="28">
          <cell r="A28" t="str">
            <v>Telangana</v>
          </cell>
          <cell r="B28"/>
          <cell r="C28"/>
          <cell r="D28"/>
          <cell r="E28"/>
          <cell r="F28">
            <v>4863</v>
          </cell>
        </row>
        <row r="29">
          <cell r="A29" t="str">
            <v>Tripura</v>
          </cell>
          <cell r="B29">
            <v>539</v>
          </cell>
          <cell r="C29">
            <v>73</v>
          </cell>
          <cell r="D29">
            <v>10</v>
          </cell>
          <cell r="E29"/>
          <cell r="F29">
            <v>1017</v>
          </cell>
        </row>
        <row r="30">
          <cell r="A30" t="str">
            <v>Uttarakhand</v>
          </cell>
          <cell r="B30">
            <v>1576</v>
          </cell>
          <cell r="C30">
            <v>225</v>
          </cell>
          <cell r="D30">
            <v>44</v>
          </cell>
          <cell r="E30"/>
          <cell r="F30">
            <v>1848</v>
          </cell>
        </row>
        <row r="31">
          <cell r="A31" t="str">
            <v>Uttar Pradesh</v>
          </cell>
          <cell r="B31">
            <v>20521</v>
          </cell>
          <cell r="C31">
            <v>3660</v>
          </cell>
          <cell r="D31">
            <v>386</v>
          </cell>
          <cell r="E31"/>
          <cell r="F31">
            <v>20521</v>
          </cell>
        </row>
        <row r="32">
          <cell r="A32" t="str">
            <v>West Bengal</v>
          </cell>
          <cell r="B32">
            <v>10356</v>
          </cell>
          <cell r="C32">
            <v>1173</v>
          </cell>
          <cell r="D32">
            <v>95</v>
          </cell>
          <cell r="E32"/>
          <cell r="F32">
            <v>10357</v>
          </cell>
        </row>
        <row r="33">
          <cell r="A33" t="str">
            <v>Andaman &amp; Nicobar Islands</v>
          </cell>
          <cell r="B33">
            <v>107</v>
          </cell>
          <cell r="C33">
            <v>20</v>
          </cell>
          <cell r="D33">
            <v>4</v>
          </cell>
          <cell r="E33"/>
          <cell r="F33">
            <v>122</v>
          </cell>
        </row>
        <row r="34">
          <cell r="A34" t="str">
            <v>Chandigarh</v>
          </cell>
          <cell r="B34">
            <v>13</v>
          </cell>
          <cell r="C34">
            <v>0</v>
          </cell>
          <cell r="D34">
            <v>1</v>
          </cell>
          <cell r="E34"/>
          <cell r="F34">
            <v>16</v>
          </cell>
        </row>
        <row r="35">
          <cell r="A35" t="str">
            <v>Dadra &amp; Nagar Haveli</v>
          </cell>
          <cell r="B35">
            <v>38</v>
          </cell>
          <cell r="C35">
            <v>6</v>
          </cell>
          <cell r="D35">
            <v>1</v>
          </cell>
          <cell r="E35"/>
          <cell r="F35">
            <v>56</v>
          </cell>
        </row>
        <row r="36">
          <cell r="A36" t="str">
            <v>Daman &amp; Diu</v>
          </cell>
          <cell r="B36">
            <v>21</v>
          </cell>
          <cell r="C36">
            <v>3</v>
          </cell>
          <cell r="D36">
            <v>1</v>
          </cell>
          <cell r="E36"/>
          <cell r="F36">
            <v>26</v>
          </cell>
        </row>
        <row r="37">
          <cell r="A37" t="str">
            <v>Delhi</v>
          </cell>
          <cell r="B37">
            <v>41</v>
          </cell>
          <cell r="C37">
            <v>8</v>
          </cell>
          <cell r="D37">
            <v>0</v>
          </cell>
          <cell r="E37"/>
          <cell r="F37">
            <v>27</v>
          </cell>
        </row>
        <row r="38">
          <cell r="A38" t="str">
            <v>Lakshadweep</v>
          </cell>
          <cell r="B38">
            <v>14</v>
          </cell>
          <cell r="C38">
            <v>4</v>
          </cell>
          <cell r="D38">
            <v>3</v>
          </cell>
          <cell r="E38"/>
          <cell r="F38">
            <v>14</v>
          </cell>
        </row>
        <row r="39">
          <cell r="A39" t="str">
            <v>Puducherry</v>
          </cell>
          <cell r="B39">
            <v>76</v>
          </cell>
          <cell r="C39">
            <v>39</v>
          </cell>
          <cell r="D39">
            <v>4</v>
          </cell>
          <cell r="E39"/>
          <cell r="F39">
            <v>54</v>
          </cell>
        </row>
        <row r="40">
          <cell r="A40" t="str">
            <v>All India2</v>
          </cell>
          <cell r="B40">
            <v>146026</v>
          </cell>
          <cell r="C40">
            <v>23236</v>
          </cell>
          <cell r="D40">
            <v>3346</v>
          </cell>
          <cell r="E40"/>
          <cell r="F40">
            <v>153655</v>
          </cell>
        </row>
        <row r="41">
          <cell r="A41" t="str">
            <v>Source: Health  &amp; Family Welfare Statistics in India, MoH&amp;FW, 2015</v>
          </cell>
          <cell r="B41"/>
          <cell r="C41"/>
          <cell r="D41"/>
          <cell r="E41"/>
          <cell r="F41"/>
        </row>
        <row r="42">
          <cell r="A42" t="str">
            <v>Source: Rural Health Statistics 2014-15</v>
          </cell>
          <cell r="B42"/>
          <cell r="C42"/>
          <cell r="D42"/>
          <cell r="E42"/>
          <cell r="F42"/>
        </row>
        <row r="43">
          <cell r="A43" t="str">
            <v>Definitions:</v>
          </cell>
          <cell r="B43"/>
          <cell r="C43"/>
          <cell r="D43"/>
          <cell r="E43"/>
          <cell r="F43"/>
        </row>
        <row r="44">
          <cell r="A44" t="str">
            <v>PHC: Primary Health Centre</v>
          </cell>
          <cell r="B44"/>
          <cell r="C44"/>
          <cell r="D44"/>
          <cell r="E44"/>
          <cell r="F44"/>
        </row>
        <row r="45">
          <cell r="A45" t="str">
            <v>CHC: Community Health Centre</v>
          </cell>
          <cell r="B45"/>
          <cell r="C45"/>
          <cell r="D45"/>
          <cell r="E45"/>
          <cell r="F45"/>
        </row>
        <row r="46">
          <cell r="A46" t="str">
            <v>OB&amp;GY - Obstetrician &amp; Gynaecologist</v>
          </cell>
          <cell r="B46"/>
          <cell r="C46"/>
          <cell r="D46"/>
          <cell r="E46"/>
          <cell r="F46"/>
        </row>
        <row r="47">
          <cell r="A47" t="str">
            <v>Notes: * data not available</v>
          </cell>
          <cell r="B47"/>
          <cell r="C47"/>
          <cell r="D47"/>
          <cell r="E47"/>
          <cell r="F47"/>
        </row>
        <row r="48">
          <cell r="A48" t="str">
            <v>Notes on Data for Doctors:</v>
          </cell>
          <cell r="B48"/>
          <cell r="C48"/>
          <cell r="D48"/>
          <cell r="E48"/>
          <cell r="F48"/>
        </row>
        <row r="49">
          <cell r="A49" t="str">
            <v># Data  for 2013 repeated</v>
          </cell>
          <cell r="B49"/>
          <cell r="C49"/>
          <cell r="D49"/>
          <cell r="E49"/>
          <cell r="F49"/>
        </row>
        <row r="50">
          <cell r="A50" t="str">
            <v>###Inposition data for 2013-14 &amp; Sanctioned data for 2011 used</v>
          </cell>
          <cell r="B50"/>
          <cell r="C50"/>
          <cell r="D50" t="str">
            <v>**Inposition data for 2013-14 used</v>
          </cell>
          <cell r="E50"/>
          <cell r="F50"/>
        </row>
        <row r="51">
          <cell r="A51" t="str">
            <v>^Data for 2013-14 repeated</v>
          </cell>
          <cell r="B51"/>
          <cell r="C51"/>
          <cell r="D51"/>
          <cell r="E51"/>
          <cell r="F51"/>
        </row>
        <row r="52">
          <cell r="A52" t="str">
            <v>## Sanctioned data for 2011 used</v>
          </cell>
          <cell r="B52"/>
          <cell r="C52"/>
          <cell r="D52"/>
          <cell r="E52"/>
          <cell r="F52"/>
        </row>
        <row r="53">
          <cell r="A53" t="str">
            <v xml:space="preserve">1 One per Primary Health Centre          </v>
          </cell>
          <cell r="B53"/>
          <cell r="C53"/>
          <cell r="D53"/>
          <cell r="E53"/>
          <cell r="F53"/>
        </row>
        <row r="54">
          <cell r="A54" t="str">
            <v>2 Total given in the Table are not strictly comparable as figures for some of the States were not available in 2005. For calculating the overall percentages of vacancy and shortfall, the States/UTs for which manpower position is not available, may be excluded</v>
          </cell>
          <cell r="B54"/>
          <cell r="C54"/>
          <cell r="D54"/>
          <cell r="E54"/>
          <cell r="F54"/>
        </row>
        <row r="55">
          <cell r="A55" t="str">
            <v>3 Allopathic Doctors</v>
          </cell>
          <cell r="B55"/>
          <cell r="C55"/>
          <cell r="D55"/>
          <cell r="E55"/>
          <cell r="F55"/>
        </row>
        <row r="56">
          <cell r="A56" t="str">
            <v>*: Surplus. All India figures for Vacancy and Shortfall are the totals of State-wise Vacancy and Shortfall ignoring surplus in some States / UTs</v>
          </cell>
          <cell r="B56"/>
          <cell r="C56"/>
          <cell r="D56"/>
          <cell r="E56"/>
          <cell r="F56"/>
        </row>
        <row r="57">
          <cell r="A57" t="str">
            <v xml:space="preserve">Notes on Data for Specialists: </v>
          </cell>
          <cell r="B57"/>
          <cell r="C57"/>
          <cell r="D57"/>
          <cell r="E57"/>
          <cell r="F57"/>
        </row>
        <row r="58">
          <cell r="A58" t="str">
            <v>Required: Four (4) specialist per CHC</v>
          </cell>
          <cell r="B58"/>
          <cell r="C58"/>
          <cell r="D58"/>
          <cell r="E58"/>
          <cell r="F58"/>
        </row>
        <row r="59">
          <cell r="A59" t="str">
            <v xml:space="preserve">3: For 2013, Specialists attending CHCs on hiring basis </v>
          </cell>
          <cell r="B59"/>
          <cell r="C59"/>
          <cell r="D59"/>
          <cell r="E59"/>
          <cell r="F59"/>
        </row>
      </sheetData>
      <sheetData sheetId="1"/>
      <sheetData sheetId="2"/>
      <sheetData sheetId="3"/>
      <sheetData sheetId="4">
        <row r="5">
          <cell r="A5" t="str">
            <v>Andhra Pradesh</v>
          </cell>
          <cell r="B5">
            <v>12522</v>
          </cell>
          <cell r="C5">
            <v>1570</v>
          </cell>
          <cell r="D5">
            <v>164</v>
          </cell>
          <cell r="E5">
            <v>7659</v>
          </cell>
          <cell r="F5">
            <v>1069</v>
          </cell>
          <cell r="G5">
            <v>179</v>
          </cell>
          <cell r="H5">
            <v>14092</v>
          </cell>
          <cell r="I5">
            <v>14077</v>
          </cell>
          <cell r="J5">
            <v>13740</v>
          </cell>
          <cell r="K5">
            <v>337</v>
          </cell>
          <cell r="L5">
            <v>352</v>
          </cell>
          <cell r="M5">
            <v>8728</v>
          </cell>
          <cell r="N5">
            <v>14111</v>
          </cell>
          <cell r="O5">
            <v>11701</v>
          </cell>
          <cell r="P5">
            <v>2410</v>
          </cell>
          <cell r="Q5" t="str">
            <v>*</v>
          </cell>
          <cell r="R5">
            <v>1570</v>
          </cell>
          <cell r="S5">
            <v>2497</v>
          </cell>
          <cell r="T5">
            <v>2137</v>
          </cell>
          <cell r="U5">
            <v>360</v>
          </cell>
          <cell r="V5" t="str">
            <v>*</v>
          </cell>
          <cell r="W5">
            <v>1069</v>
          </cell>
          <cell r="X5">
            <v>2270</v>
          </cell>
          <cell r="Y5">
            <v>1412</v>
          </cell>
        </row>
        <row r="6">
          <cell r="A6" t="str">
            <v>Arunachal Pradesh</v>
          </cell>
          <cell r="B6">
            <v>379</v>
          </cell>
          <cell r="C6">
            <v>85</v>
          </cell>
          <cell r="D6">
            <v>31</v>
          </cell>
          <cell r="E6">
            <v>286</v>
          </cell>
          <cell r="F6">
            <v>117</v>
          </cell>
          <cell r="G6">
            <v>52</v>
          </cell>
          <cell r="H6">
            <v>464</v>
          </cell>
          <cell r="I6">
            <v>454</v>
          </cell>
          <cell r="J6">
            <v>454</v>
          </cell>
          <cell r="K6">
            <v>0</v>
          </cell>
          <cell r="L6">
            <v>10</v>
          </cell>
          <cell r="M6">
            <v>403</v>
          </cell>
          <cell r="N6" t="str">
            <v>*</v>
          </cell>
          <cell r="O6">
            <v>298</v>
          </cell>
          <cell r="P6" t="str">
            <v>*</v>
          </cell>
          <cell r="Q6">
            <v>105</v>
          </cell>
          <cell r="R6">
            <v>85</v>
          </cell>
          <cell r="S6">
            <v>78</v>
          </cell>
          <cell r="T6">
            <v>78</v>
          </cell>
          <cell r="U6">
            <v>0</v>
          </cell>
          <cell r="V6">
            <v>7</v>
          </cell>
          <cell r="W6">
            <v>117</v>
          </cell>
          <cell r="X6" t="str">
            <v>*</v>
          </cell>
          <cell r="Y6">
            <v>102</v>
          </cell>
        </row>
        <row r="7">
          <cell r="A7" t="str">
            <v>Assam</v>
          </cell>
          <cell r="B7">
            <v>5109</v>
          </cell>
          <cell r="C7">
            <v>610</v>
          </cell>
          <cell r="D7">
            <v>100</v>
          </cell>
          <cell r="E7">
            <v>4621</v>
          </cell>
          <cell r="F7">
            <v>1014</v>
          </cell>
          <cell r="G7">
            <v>151</v>
          </cell>
          <cell r="H7">
            <v>5719</v>
          </cell>
          <cell r="I7">
            <v>5719</v>
          </cell>
          <cell r="J7">
            <v>5719</v>
          </cell>
          <cell r="K7">
            <v>0</v>
          </cell>
          <cell r="L7">
            <v>0</v>
          </cell>
          <cell r="M7">
            <v>5635</v>
          </cell>
          <cell r="N7">
            <v>5962</v>
          </cell>
          <cell r="O7">
            <v>9220</v>
          </cell>
          <cell r="P7" t="str">
            <v>*</v>
          </cell>
          <cell r="Q7" t="str">
            <v>*</v>
          </cell>
          <cell r="R7">
            <v>610</v>
          </cell>
          <cell r="S7" t="str">
            <v>*</v>
          </cell>
          <cell r="T7" t="str">
            <v>*</v>
          </cell>
          <cell r="U7" t="str">
            <v>*</v>
          </cell>
          <cell r="V7" t="str">
            <v>*</v>
          </cell>
          <cell r="W7">
            <v>1014</v>
          </cell>
          <cell r="X7" t="str">
            <v>*</v>
          </cell>
          <cell r="Y7">
            <v>1355</v>
          </cell>
        </row>
        <row r="8">
          <cell r="A8" t="str">
            <v>Bihar</v>
          </cell>
          <cell r="B8">
            <v>10337</v>
          </cell>
          <cell r="C8">
            <v>1648</v>
          </cell>
          <cell r="D8">
            <v>101</v>
          </cell>
          <cell r="E8">
            <v>9729</v>
          </cell>
          <cell r="F8">
            <v>1883</v>
          </cell>
          <cell r="G8">
            <v>70</v>
          </cell>
          <cell r="H8">
            <v>11985</v>
          </cell>
          <cell r="I8" t="str">
            <v>*</v>
          </cell>
          <cell r="J8" t="str">
            <v>*</v>
          </cell>
          <cell r="K8" t="str">
            <v>*</v>
          </cell>
          <cell r="L8" t="str">
            <v>*</v>
          </cell>
          <cell r="M8">
            <v>11612</v>
          </cell>
          <cell r="N8" t="str">
            <v>*</v>
          </cell>
          <cell r="O8">
            <v>19499</v>
          </cell>
          <cell r="P8" t="str">
            <v>*</v>
          </cell>
          <cell r="Q8" t="str">
            <v>*</v>
          </cell>
          <cell r="R8">
            <v>1648</v>
          </cell>
          <cell r="S8" t="str">
            <v>*</v>
          </cell>
          <cell r="T8" t="str">
            <v>*</v>
          </cell>
          <cell r="U8" t="str">
            <v>*</v>
          </cell>
          <cell r="V8" t="str">
            <v>*</v>
          </cell>
          <cell r="W8">
            <v>1883</v>
          </cell>
          <cell r="X8">
            <v>2078</v>
          </cell>
          <cell r="Y8">
            <v>2521</v>
          </cell>
        </row>
        <row r="9">
          <cell r="A9" t="str">
            <v>Chhattisgarh</v>
          </cell>
          <cell r="B9">
            <v>3818</v>
          </cell>
          <cell r="C9">
            <v>517</v>
          </cell>
          <cell r="D9">
            <v>116</v>
          </cell>
          <cell r="E9">
            <v>5186</v>
          </cell>
          <cell r="F9">
            <v>792</v>
          </cell>
          <cell r="G9">
            <v>155</v>
          </cell>
          <cell r="H9">
            <v>4335</v>
          </cell>
          <cell r="I9">
            <v>4335</v>
          </cell>
          <cell r="J9">
            <v>3667</v>
          </cell>
          <cell r="K9">
            <v>668</v>
          </cell>
          <cell r="L9">
            <v>668</v>
          </cell>
          <cell r="M9">
            <v>5978</v>
          </cell>
          <cell r="N9">
            <v>5944</v>
          </cell>
          <cell r="O9">
            <v>5703</v>
          </cell>
          <cell r="P9">
            <v>241</v>
          </cell>
          <cell r="Q9">
            <v>275</v>
          </cell>
          <cell r="R9">
            <v>517</v>
          </cell>
          <cell r="S9">
            <v>1034</v>
          </cell>
          <cell r="T9">
            <v>628</v>
          </cell>
          <cell r="U9">
            <v>406</v>
          </cell>
          <cell r="V9" t="str">
            <v>*</v>
          </cell>
          <cell r="W9">
            <v>792</v>
          </cell>
          <cell r="X9">
            <v>752</v>
          </cell>
          <cell r="Y9">
            <v>368</v>
          </cell>
        </row>
        <row r="10">
          <cell r="A10" t="str">
            <v>Goa</v>
          </cell>
          <cell r="B10">
            <v>172</v>
          </cell>
          <cell r="C10">
            <v>19</v>
          </cell>
          <cell r="D10">
            <v>5</v>
          </cell>
          <cell r="E10">
            <v>209</v>
          </cell>
          <cell r="F10">
            <v>21</v>
          </cell>
          <cell r="G10">
            <v>4</v>
          </cell>
          <cell r="H10">
            <v>191</v>
          </cell>
          <cell r="I10">
            <v>196</v>
          </cell>
          <cell r="J10">
            <v>179</v>
          </cell>
          <cell r="K10">
            <v>17</v>
          </cell>
          <cell r="L10">
            <v>12</v>
          </cell>
          <cell r="M10">
            <v>230</v>
          </cell>
          <cell r="N10">
            <v>150</v>
          </cell>
          <cell r="O10">
            <v>150</v>
          </cell>
          <cell r="P10">
            <v>0</v>
          </cell>
          <cell r="Q10">
            <v>80</v>
          </cell>
          <cell r="R10">
            <v>19</v>
          </cell>
          <cell r="S10">
            <v>56</v>
          </cell>
          <cell r="T10">
            <v>53</v>
          </cell>
          <cell r="U10">
            <v>3</v>
          </cell>
          <cell r="V10" t="str">
            <v>*</v>
          </cell>
          <cell r="W10">
            <v>21</v>
          </cell>
          <cell r="X10">
            <v>48</v>
          </cell>
          <cell r="Y10">
            <v>56</v>
          </cell>
        </row>
        <row r="11">
          <cell r="A11" t="str">
            <v>Gujarat</v>
          </cell>
          <cell r="B11">
            <v>7274</v>
          </cell>
          <cell r="C11">
            <v>1070</v>
          </cell>
          <cell r="D11">
            <v>272</v>
          </cell>
          <cell r="E11">
            <v>8063</v>
          </cell>
          <cell r="F11">
            <v>1247</v>
          </cell>
          <cell r="G11">
            <v>320</v>
          </cell>
          <cell r="H11">
            <v>8344</v>
          </cell>
          <cell r="I11">
            <v>7274</v>
          </cell>
          <cell r="J11">
            <v>6508</v>
          </cell>
          <cell r="K11">
            <v>766</v>
          </cell>
          <cell r="L11">
            <v>1836</v>
          </cell>
          <cell r="M11">
            <v>9310</v>
          </cell>
          <cell r="N11">
            <v>7274</v>
          </cell>
          <cell r="O11">
            <v>6938</v>
          </cell>
          <cell r="P11">
            <v>336</v>
          </cell>
          <cell r="Q11">
            <v>2372</v>
          </cell>
          <cell r="R11">
            <v>1070</v>
          </cell>
          <cell r="S11">
            <v>1070</v>
          </cell>
          <cell r="T11">
            <v>848</v>
          </cell>
          <cell r="U11">
            <v>222</v>
          </cell>
          <cell r="V11">
            <v>222</v>
          </cell>
          <cell r="W11">
            <v>1247</v>
          </cell>
          <cell r="X11">
            <v>1504</v>
          </cell>
          <cell r="Y11">
            <v>889</v>
          </cell>
        </row>
        <row r="12">
          <cell r="A12" t="str">
            <v>Haryana</v>
          </cell>
          <cell r="B12">
            <v>2433</v>
          </cell>
          <cell r="C12">
            <v>408</v>
          </cell>
          <cell r="D12">
            <v>72</v>
          </cell>
          <cell r="E12">
            <v>2569</v>
          </cell>
          <cell r="F12">
            <v>461</v>
          </cell>
          <cell r="G12">
            <v>109</v>
          </cell>
          <cell r="H12">
            <v>2841</v>
          </cell>
          <cell r="I12">
            <v>2841</v>
          </cell>
          <cell r="J12">
            <v>2818</v>
          </cell>
          <cell r="K12">
            <v>23</v>
          </cell>
          <cell r="L12">
            <v>23</v>
          </cell>
          <cell r="M12">
            <v>3030</v>
          </cell>
          <cell r="N12">
            <v>4810</v>
          </cell>
          <cell r="O12">
            <v>4922</v>
          </cell>
          <cell r="P12" t="str">
            <v>*</v>
          </cell>
          <cell r="Q12" t="str">
            <v>*</v>
          </cell>
          <cell r="R12">
            <v>408</v>
          </cell>
          <cell r="S12">
            <v>862</v>
          </cell>
          <cell r="T12">
            <v>862</v>
          </cell>
          <cell r="U12">
            <v>0</v>
          </cell>
          <cell r="V12" t="str">
            <v>*</v>
          </cell>
          <cell r="W12">
            <v>461</v>
          </cell>
          <cell r="X12">
            <v>635</v>
          </cell>
          <cell r="Y12">
            <v>489</v>
          </cell>
        </row>
        <row r="13">
          <cell r="A13" t="str">
            <v>Himachal Pradesh</v>
          </cell>
          <cell r="B13">
            <v>2068</v>
          </cell>
          <cell r="C13">
            <v>439</v>
          </cell>
          <cell r="D13">
            <v>66</v>
          </cell>
          <cell r="E13">
            <v>2065</v>
          </cell>
          <cell r="F13">
            <v>500</v>
          </cell>
          <cell r="G13">
            <v>78</v>
          </cell>
          <cell r="H13">
            <v>2507</v>
          </cell>
          <cell r="I13">
            <v>2210</v>
          </cell>
          <cell r="J13">
            <v>1790</v>
          </cell>
          <cell r="K13">
            <v>420</v>
          </cell>
          <cell r="L13">
            <v>717</v>
          </cell>
          <cell r="M13">
            <v>2565</v>
          </cell>
          <cell r="N13">
            <v>2216</v>
          </cell>
          <cell r="O13">
            <v>1999</v>
          </cell>
          <cell r="P13">
            <v>217</v>
          </cell>
          <cell r="Q13">
            <v>566</v>
          </cell>
          <cell r="R13">
            <v>439</v>
          </cell>
          <cell r="S13">
            <v>354</v>
          </cell>
          <cell r="T13">
            <v>467</v>
          </cell>
          <cell r="U13" t="str">
            <v>*</v>
          </cell>
          <cell r="V13" t="str">
            <v>*</v>
          </cell>
          <cell r="W13">
            <v>500</v>
          </cell>
          <cell r="X13">
            <v>636</v>
          </cell>
          <cell r="Y13">
            <v>571</v>
          </cell>
        </row>
        <row r="14">
          <cell r="A14" t="str">
            <v>Jammu &amp; Kashmir</v>
          </cell>
          <cell r="B14">
            <v>1879</v>
          </cell>
          <cell r="C14">
            <v>334</v>
          </cell>
          <cell r="D14">
            <v>70</v>
          </cell>
          <cell r="E14">
            <v>2265</v>
          </cell>
          <cell r="F14">
            <v>637</v>
          </cell>
          <cell r="G14">
            <v>84</v>
          </cell>
          <cell r="H14">
            <v>2213</v>
          </cell>
          <cell r="I14">
            <v>1964</v>
          </cell>
          <cell r="J14">
            <v>1588</v>
          </cell>
          <cell r="K14">
            <v>376</v>
          </cell>
          <cell r="L14">
            <v>625</v>
          </cell>
          <cell r="M14">
            <v>2902</v>
          </cell>
          <cell r="N14">
            <v>4413</v>
          </cell>
          <cell r="O14">
            <v>4362</v>
          </cell>
          <cell r="P14">
            <v>51</v>
          </cell>
          <cell r="Q14" t="str">
            <v>*</v>
          </cell>
          <cell r="R14">
            <v>334</v>
          </cell>
          <cell r="S14">
            <v>668</v>
          </cell>
          <cell r="T14">
            <v>643</v>
          </cell>
          <cell r="U14">
            <v>25</v>
          </cell>
          <cell r="V14" t="str">
            <v>*</v>
          </cell>
          <cell r="W14">
            <v>637</v>
          </cell>
          <cell r="X14">
            <v>1352</v>
          </cell>
          <cell r="Y14">
            <v>834</v>
          </cell>
        </row>
        <row r="15">
          <cell r="A15" t="str">
            <v>Jharkhand</v>
          </cell>
          <cell r="B15">
            <v>4462</v>
          </cell>
          <cell r="C15">
            <v>561</v>
          </cell>
          <cell r="D15">
            <v>47</v>
          </cell>
          <cell r="E15">
            <v>3957</v>
          </cell>
          <cell r="F15">
            <v>327</v>
          </cell>
          <cell r="G15">
            <v>188</v>
          </cell>
          <cell r="H15">
            <v>5023</v>
          </cell>
          <cell r="I15" t="str">
            <v>*</v>
          </cell>
          <cell r="J15" t="str">
            <v>*</v>
          </cell>
          <cell r="K15" t="str">
            <v>*</v>
          </cell>
          <cell r="L15" t="str">
            <v>*</v>
          </cell>
          <cell r="M15">
            <v>4284</v>
          </cell>
          <cell r="N15">
            <v>4284</v>
          </cell>
          <cell r="O15">
            <v>7170</v>
          </cell>
          <cell r="P15" t="str">
            <v>*</v>
          </cell>
          <cell r="Q15" t="str">
            <v>*</v>
          </cell>
          <cell r="R15">
            <v>561</v>
          </cell>
          <cell r="S15" t="str">
            <v>*</v>
          </cell>
          <cell r="T15" t="str">
            <v>*</v>
          </cell>
          <cell r="U15" t="str">
            <v>*</v>
          </cell>
          <cell r="V15" t="str">
            <v>*</v>
          </cell>
          <cell r="W15">
            <v>327</v>
          </cell>
          <cell r="X15">
            <v>327</v>
          </cell>
          <cell r="Y15">
            <v>372</v>
          </cell>
        </row>
        <row r="16">
          <cell r="A16" t="str">
            <v>Karnataka</v>
          </cell>
          <cell r="B16">
            <v>8143</v>
          </cell>
          <cell r="C16">
            <v>1681</v>
          </cell>
          <cell r="D16">
            <v>254</v>
          </cell>
          <cell r="E16">
            <v>9264</v>
          </cell>
          <cell r="F16">
            <v>2353</v>
          </cell>
          <cell r="G16">
            <v>206</v>
          </cell>
          <cell r="H16">
            <v>9824</v>
          </cell>
          <cell r="I16">
            <v>8756</v>
          </cell>
          <cell r="J16">
            <v>8544</v>
          </cell>
          <cell r="K16">
            <v>212</v>
          </cell>
          <cell r="L16">
            <v>1280</v>
          </cell>
          <cell r="M16">
            <v>11617</v>
          </cell>
          <cell r="N16">
            <v>9264</v>
          </cell>
          <cell r="O16">
            <v>8977</v>
          </cell>
          <cell r="P16">
            <v>287</v>
          </cell>
          <cell r="Q16">
            <v>2640</v>
          </cell>
          <cell r="R16">
            <v>1681</v>
          </cell>
          <cell r="S16">
            <v>2237</v>
          </cell>
          <cell r="T16">
            <v>2041</v>
          </cell>
          <cell r="U16">
            <v>196</v>
          </cell>
          <cell r="V16" t="str">
            <v>*</v>
          </cell>
          <cell r="W16">
            <v>2353</v>
          </cell>
          <cell r="X16">
            <v>2353</v>
          </cell>
          <cell r="Y16">
            <v>2196</v>
          </cell>
        </row>
        <row r="17">
          <cell r="A17" t="str">
            <v>Kerala</v>
          </cell>
          <cell r="B17">
            <v>5094</v>
          </cell>
          <cell r="C17">
            <v>911</v>
          </cell>
          <cell r="D17">
            <v>106</v>
          </cell>
          <cell r="E17">
            <v>4575</v>
          </cell>
          <cell r="F17">
            <v>827</v>
          </cell>
          <cell r="G17">
            <v>222</v>
          </cell>
          <cell r="H17">
            <v>6005</v>
          </cell>
          <cell r="I17">
            <v>5675</v>
          </cell>
          <cell r="J17">
            <v>5565</v>
          </cell>
          <cell r="K17">
            <v>110</v>
          </cell>
          <cell r="L17">
            <v>440</v>
          </cell>
          <cell r="M17">
            <v>5402</v>
          </cell>
          <cell r="N17">
            <v>7929</v>
          </cell>
          <cell r="O17">
            <v>7950</v>
          </cell>
          <cell r="P17" t="str">
            <v>*</v>
          </cell>
          <cell r="Q17" t="str">
            <v>*</v>
          </cell>
          <cell r="R17">
            <v>911</v>
          </cell>
          <cell r="S17">
            <v>1345</v>
          </cell>
          <cell r="T17">
            <v>949</v>
          </cell>
          <cell r="U17">
            <v>396</v>
          </cell>
          <cell r="V17" t="str">
            <v>*</v>
          </cell>
          <cell r="W17">
            <v>827</v>
          </cell>
          <cell r="X17">
            <v>1120</v>
          </cell>
          <cell r="Y17">
            <v>1169</v>
          </cell>
        </row>
        <row r="18">
          <cell r="A18" t="str">
            <v>Madhya Pradesh</v>
          </cell>
          <cell r="B18">
            <v>8874</v>
          </cell>
          <cell r="C18">
            <v>1192</v>
          </cell>
          <cell r="D18">
            <v>229</v>
          </cell>
          <cell r="E18">
            <v>9192</v>
          </cell>
          <cell r="F18">
            <v>1171</v>
          </cell>
          <cell r="G18">
            <v>334</v>
          </cell>
          <cell r="H18">
            <v>10066</v>
          </cell>
          <cell r="I18">
            <v>10027</v>
          </cell>
          <cell r="J18">
            <v>9345</v>
          </cell>
          <cell r="K18">
            <v>682</v>
          </cell>
          <cell r="L18">
            <v>721</v>
          </cell>
          <cell r="M18">
            <v>10363</v>
          </cell>
          <cell r="N18">
            <v>10473</v>
          </cell>
          <cell r="O18">
            <v>12412</v>
          </cell>
          <cell r="P18" t="str">
            <v>*</v>
          </cell>
          <cell r="Q18" t="str">
            <v>*</v>
          </cell>
          <cell r="R18">
            <v>1192</v>
          </cell>
          <cell r="S18">
            <v>1278</v>
          </cell>
          <cell r="T18">
            <v>839</v>
          </cell>
          <cell r="U18">
            <v>439</v>
          </cell>
          <cell r="V18">
            <v>353</v>
          </cell>
          <cell r="W18">
            <v>1171</v>
          </cell>
          <cell r="X18">
            <v>1658</v>
          </cell>
          <cell r="Y18">
            <v>999</v>
          </cell>
        </row>
        <row r="19">
          <cell r="A19" t="str">
            <v>Maharashtra</v>
          </cell>
          <cell r="B19">
            <v>10453</v>
          </cell>
          <cell r="C19">
            <v>1780</v>
          </cell>
          <cell r="D19">
            <v>382</v>
          </cell>
          <cell r="E19">
            <v>10580</v>
          </cell>
          <cell r="F19">
            <v>1811</v>
          </cell>
          <cell r="G19">
            <v>360</v>
          </cell>
          <cell r="H19">
            <v>12233</v>
          </cell>
          <cell r="I19">
            <v>11032</v>
          </cell>
          <cell r="J19">
            <v>10699</v>
          </cell>
          <cell r="K19">
            <v>333</v>
          </cell>
          <cell r="L19">
            <v>1534</v>
          </cell>
          <cell r="M19">
            <v>12391</v>
          </cell>
          <cell r="N19">
            <v>18636</v>
          </cell>
          <cell r="O19">
            <v>16922</v>
          </cell>
          <cell r="P19">
            <v>1714</v>
          </cell>
          <cell r="Q19" t="str">
            <v>*</v>
          </cell>
          <cell r="R19">
            <v>1780</v>
          </cell>
          <cell r="S19">
            <v>3157</v>
          </cell>
          <cell r="T19">
            <v>3158</v>
          </cell>
          <cell r="U19" t="str">
            <v>*</v>
          </cell>
          <cell r="V19" t="str">
            <v>*</v>
          </cell>
          <cell r="W19">
            <v>1811</v>
          </cell>
          <cell r="X19">
            <v>3009</v>
          </cell>
          <cell r="Y19">
            <v>2937</v>
          </cell>
        </row>
        <row r="20">
          <cell r="A20" t="str">
            <v>Manipur</v>
          </cell>
          <cell r="B20">
            <v>420</v>
          </cell>
          <cell r="C20">
            <v>72</v>
          </cell>
          <cell r="D20">
            <v>16</v>
          </cell>
          <cell r="E20">
            <v>421</v>
          </cell>
          <cell r="F20">
            <v>85</v>
          </cell>
          <cell r="G20">
            <v>17</v>
          </cell>
          <cell r="H20">
            <v>492</v>
          </cell>
          <cell r="I20">
            <v>463</v>
          </cell>
          <cell r="J20">
            <v>463</v>
          </cell>
          <cell r="K20">
            <v>0</v>
          </cell>
          <cell r="L20">
            <v>29</v>
          </cell>
          <cell r="M20">
            <v>506</v>
          </cell>
          <cell r="N20">
            <v>1065</v>
          </cell>
          <cell r="O20">
            <v>966</v>
          </cell>
          <cell r="P20">
            <v>99</v>
          </cell>
          <cell r="Q20" t="str">
            <v>*</v>
          </cell>
          <cell r="R20">
            <v>72</v>
          </cell>
          <cell r="S20">
            <v>95</v>
          </cell>
          <cell r="T20">
            <v>67</v>
          </cell>
          <cell r="U20">
            <v>28</v>
          </cell>
          <cell r="V20">
            <v>5</v>
          </cell>
          <cell r="W20">
            <v>85</v>
          </cell>
          <cell r="X20">
            <v>238</v>
          </cell>
          <cell r="Y20">
            <v>199</v>
          </cell>
        </row>
        <row r="21">
          <cell r="A21" t="str">
            <v>Meghalaya</v>
          </cell>
          <cell r="B21">
            <v>401</v>
          </cell>
          <cell r="C21">
            <v>101</v>
          </cell>
          <cell r="D21">
            <v>24</v>
          </cell>
          <cell r="E21">
            <v>428</v>
          </cell>
          <cell r="F21">
            <v>110</v>
          </cell>
          <cell r="G21">
            <v>27</v>
          </cell>
          <cell r="H21">
            <v>502</v>
          </cell>
          <cell r="I21">
            <v>667</v>
          </cell>
          <cell r="J21">
            <v>608</v>
          </cell>
          <cell r="K21">
            <v>59</v>
          </cell>
          <cell r="L21" t="str">
            <v>*</v>
          </cell>
          <cell r="M21">
            <v>538</v>
          </cell>
          <cell r="N21">
            <v>1118</v>
          </cell>
          <cell r="O21">
            <v>959</v>
          </cell>
          <cell r="P21">
            <v>159</v>
          </cell>
          <cell r="Q21" t="str">
            <v>*</v>
          </cell>
          <cell r="R21">
            <v>101</v>
          </cell>
          <cell r="S21">
            <v>127</v>
          </cell>
          <cell r="T21">
            <v>123</v>
          </cell>
          <cell r="U21">
            <v>4</v>
          </cell>
          <cell r="V21" t="str">
            <v>*</v>
          </cell>
          <cell r="W21">
            <v>110</v>
          </cell>
          <cell r="X21">
            <v>128</v>
          </cell>
          <cell r="Y21">
            <v>114</v>
          </cell>
        </row>
        <row r="22">
          <cell r="A22" t="str">
            <v>Mizoram</v>
          </cell>
          <cell r="B22">
            <v>366</v>
          </cell>
          <cell r="C22">
            <v>57</v>
          </cell>
          <cell r="D22">
            <v>9</v>
          </cell>
          <cell r="E22">
            <v>370</v>
          </cell>
          <cell r="F22">
            <v>57</v>
          </cell>
          <cell r="G22">
            <v>9</v>
          </cell>
          <cell r="H22">
            <v>423</v>
          </cell>
          <cell r="I22">
            <v>366</v>
          </cell>
          <cell r="J22">
            <v>345</v>
          </cell>
          <cell r="K22">
            <v>21</v>
          </cell>
          <cell r="L22">
            <v>78</v>
          </cell>
          <cell r="M22">
            <v>427</v>
          </cell>
          <cell r="N22">
            <v>388</v>
          </cell>
          <cell r="O22">
            <v>670</v>
          </cell>
          <cell r="P22" t="str">
            <v>*</v>
          </cell>
          <cell r="Q22" t="str">
            <v>*</v>
          </cell>
          <cell r="R22">
            <v>57</v>
          </cell>
          <cell r="S22">
            <v>57</v>
          </cell>
          <cell r="T22">
            <v>35</v>
          </cell>
          <cell r="U22">
            <v>22</v>
          </cell>
          <cell r="V22">
            <v>22</v>
          </cell>
          <cell r="W22">
            <v>57</v>
          </cell>
          <cell r="X22">
            <v>152</v>
          </cell>
          <cell r="Y22">
            <v>49</v>
          </cell>
        </row>
        <row r="23">
          <cell r="A23" t="str">
            <v>Nagaland</v>
          </cell>
          <cell r="B23">
            <v>394</v>
          </cell>
          <cell r="C23">
            <v>87</v>
          </cell>
          <cell r="D23">
            <v>21</v>
          </cell>
          <cell r="E23">
            <v>396</v>
          </cell>
          <cell r="F23">
            <v>128</v>
          </cell>
          <cell r="G23">
            <v>21</v>
          </cell>
          <cell r="H23">
            <v>481</v>
          </cell>
          <cell r="I23">
            <v>342</v>
          </cell>
          <cell r="J23">
            <v>342</v>
          </cell>
          <cell r="K23">
            <v>0</v>
          </cell>
          <cell r="L23">
            <v>139</v>
          </cell>
          <cell r="M23">
            <v>524</v>
          </cell>
          <cell r="N23">
            <v>599</v>
          </cell>
          <cell r="O23">
            <v>888</v>
          </cell>
          <cell r="P23" t="str">
            <v>*</v>
          </cell>
          <cell r="Q23" t="str">
            <v>*</v>
          </cell>
          <cell r="R23">
            <v>87</v>
          </cell>
          <cell r="S23">
            <v>53</v>
          </cell>
          <cell r="T23">
            <v>53</v>
          </cell>
          <cell r="U23">
            <v>0</v>
          </cell>
          <cell r="V23">
            <v>34</v>
          </cell>
          <cell r="W23">
            <v>128</v>
          </cell>
          <cell r="X23">
            <v>108</v>
          </cell>
          <cell r="Y23">
            <v>133</v>
          </cell>
        </row>
        <row r="24">
          <cell r="A24" t="str">
            <v>Odisha</v>
          </cell>
          <cell r="B24">
            <v>5927</v>
          </cell>
          <cell r="C24">
            <v>1282</v>
          </cell>
          <cell r="D24">
            <v>231</v>
          </cell>
          <cell r="E24">
            <v>6688</v>
          </cell>
          <cell r="F24">
            <v>1305</v>
          </cell>
          <cell r="G24">
            <v>377</v>
          </cell>
          <cell r="H24">
            <v>7209</v>
          </cell>
          <cell r="I24">
            <v>7121</v>
          </cell>
          <cell r="J24">
            <v>6768</v>
          </cell>
          <cell r="K24">
            <v>353</v>
          </cell>
          <cell r="L24">
            <v>441</v>
          </cell>
          <cell r="M24">
            <v>7993</v>
          </cell>
          <cell r="N24" t="str">
            <v>*</v>
          </cell>
          <cell r="O24">
            <v>8245</v>
          </cell>
          <cell r="P24" t="str">
            <v>*</v>
          </cell>
          <cell r="Q24" t="str">
            <v>*</v>
          </cell>
          <cell r="R24">
            <v>1282</v>
          </cell>
          <cell r="S24">
            <v>1353</v>
          </cell>
          <cell r="T24">
            <v>1353</v>
          </cell>
          <cell r="U24">
            <v>0</v>
          </cell>
          <cell r="V24" t="str">
            <v>*</v>
          </cell>
          <cell r="W24">
            <v>1305</v>
          </cell>
          <cell r="X24">
            <v>1312</v>
          </cell>
          <cell r="Y24">
            <v>1008</v>
          </cell>
        </row>
        <row r="25">
          <cell r="A25" t="str">
            <v>Punjab</v>
          </cell>
          <cell r="B25">
            <v>2858</v>
          </cell>
          <cell r="C25">
            <v>484</v>
          </cell>
          <cell r="D25">
            <v>116</v>
          </cell>
          <cell r="E25">
            <v>2951</v>
          </cell>
          <cell r="F25">
            <v>427</v>
          </cell>
          <cell r="G25">
            <v>150</v>
          </cell>
          <cell r="H25">
            <v>3342</v>
          </cell>
          <cell r="I25">
            <v>2704</v>
          </cell>
          <cell r="J25">
            <v>2602</v>
          </cell>
          <cell r="K25">
            <v>102</v>
          </cell>
          <cell r="L25">
            <v>740</v>
          </cell>
          <cell r="M25">
            <v>3378</v>
          </cell>
          <cell r="N25">
            <v>4675</v>
          </cell>
          <cell r="O25">
            <v>4347</v>
          </cell>
          <cell r="P25">
            <v>328</v>
          </cell>
          <cell r="Q25" t="str">
            <v>*</v>
          </cell>
          <cell r="R25">
            <v>484</v>
          </cell>
          <cell r="S25">
            <v>646</v>
          </cell>
          <cell r="T25">
            <v>373</v>
          </cell>
          <cell r="U25">
            <v>273</v>
          </cell>
          <cell r="V25">
            <v>111</v>
          </cell>
          <cell r="W25">
            <v>427</v>
          </cell>
          <cell r="X25">
            <v>490</v>
          </cell>
          <cell r="Y25">
            <v>441</v>
          </cell>
        </row>
        <row r="26">
          <cell r="A26" t="str">
            <v>Rajasthan</v>
          </cell>
          <cell r="B26">
            <v>10512</v>
          </cell>
          <cell r="C26">
            <v>1713</v>
          </cell>
          <cell r="D26">
            <v>326</v>
          </cell>
          <cell r="E26">
            <v>14407</v>
          </cell>
          <cell r="F26">
            <v>2083</v>
          </cell>
          <cell r="G26">
            <v>568</v>
          </cell>
          <cell r="H26">
            <v>12225</v>
          </cell>
          <cell r="I26">
            <v>11425</v>
          </cell>
          <cell r="J26">
            <v>11425</v>
          </cell>
          <cell r="K26">
            <v>0</v>
          </cell>
          <cell r="L26">
            <v>800</v>
          </cell>
          <cell r="M26">
            <v>16490</v>
          </cell>
          <cell r="N26">
            <v>21704</v>
          </cell>
          <cell r="O26">
            <v>15999</v>
          </cell>
          <cell r="P26">
            <v>5705</v>
          </cell>
          <cell r="Q26">
            <v>491</v>
          </cell>
          <cell r="R26">
            <v>1713</v>
          </cell>
          <cell r="S26">
            <v>1517</v>
          </cell>
          <cell r="T26">
            <v>1506</v>
          </cell>
          <cell r="U26">
            <v>11</v>
          </cell>
          <cell r="V26">
            <v>207</v>
          </cell>
          <cell r="W26">
            <v>2083</v>
          </cell>
          <cell r="X26">
            <v>2807</v>
          </cell>
          <cell r="Y26">
            <v>2412</v>
          </cell>
        </row>
        <row r="27">
          <cell r="A27" t="str">
            <v>Sikkim</v>
          </cell>
          <cell r="B27">
            <v>147</v>
          </cell>
          <cell r="C27">
            <v>24</v>
          </cell>
          <cell r="D27">
            <v>4</v>
          </cell>
          <cell r="E27">
            <v>147</v>
          </cell>
          <cell r="F27">
            <v>24</v>
          </cell>
          <cell r="G27">
            <v>2</v>
          </cell>
          <cell r="H27">
            <v>171</v>
          </cell>
          <cell r="I27">
            <v>267</v>
          </cell>
          <cell r="J27">
            <v>260</v>
          </cell>
          <cell r="K27">
            <v>7</v>
          </cell>
          <cell r="L27" t="str">
            <v>*</v>
          </cell>
          <cell r="M27">
            <v>171</v>
          </cell>
          <cell r="N27">
            <v>219</v>
          </cell>
          <cell r="O27">
            <v>298</v>
          </cell>
          <cell r="P27" t="str">
            <v>*</v>
          </cell>
          <cell r="Q27" t="str">
            <v>*</v>
          </cell>
          <cell r="R27">
            <v>24</v>
          </cell>
          <cell r="S27">
            <v>48</v>
          </cell>
          <cell r="T27">
            <v>48</v>
          </cell>
          <cell r="U27">
            <v>0</v>
          </cell>
          <cell r="V27" t="str">
            <v>*</v>
          </cell>
          <cell r="W27">
            <v>24</v>
          </cell>
          <cell r="X27" t="str">
            <v>*</v>
          </cell>
          <cell r="Y27">
            <v>29</v>
          </cell>
        </row>
        <row r="28">
          <cell r="A28" t="str">
            <v>Tamil Nadu</v>
          </cell>
          <cell r="B28">
            <v>8682</v>
          </cell>
          <cell r="C28">
            <v>1380</v>
          </cell>
          <cell r="D28">
            <v>35</v>
          </cell>
          <cell r="E28">
            <v>8706</v>
          </cell>
          <cell r="F28">
            <v>1372</v>
          </cell>
          <cell r="G28">
            <v>385</v>
          </cell>
          <cell r="H28">
            <v>10062</v>
          </cell>
          <cell r="I28">
            <v>10366</v>
          </cell>
          <cell r="J28">
            <v>10112</v>
          </cell>
          <cell r="K28">
            <v>254</v>
          </cell>
          <cell r="L28" t="str">
            <v>*</v>
          </cell>
          <cell r="M28">
            <v>10078</v>
          </cell>
          <cell r="N28">
            <v>9993</v>
          </cell>
          <cell r="O28">
            <v>8477</v>
          </cell>
          <cell r="P28">
            <v>1516</v>
          </cell>
          <cell r="Q28">
            <v>1601</v>
          </cell>
          <cell r="R28">
            <v>1380</v>
          </cell>
          <cell r="S28">
            <v>3806</v>
          </cell>
          <cell r="T28">
            <v>2257</v>
          </cell>
          <cell r="U28">
            <v>1549</v>
          </cell>
          <cell r="V28" t="str">
            <v>*</v>
          </cell>
          <cell r="W28">
            <v>1372</v>
          </cell>
          <cell r="X28">
            <v>2744</v>
          </cell>
          <cell r="Y28">
            <v>2375</v>
          </cell>
        </row>
        <row r="29">
          <cell r="A29" t="str">
            <v>Telangana</v>
          </cell>
          <cell r="E29">
            <v>4863</v>
          </cell>
          <cell r="F29">
            <v>668</v>
          </cell>
          <cell r="G29">
            <v>114</v>
          </cell>
          <cell r="M29">
            <v>5531</v>
          </cell>
          <cell r="N29">
            <v>9141</v>
          </cell>
          <cell r="O29">
            <v>7705</v>
          </cell>
          <cell r="P29">
            <v>1436</v>
          </cell>
          <cell r="Q29" t="str">
            <v>*</v>
          </cell>
          <cell r="W29">
            <v>668</v>
          </cell>
          <cell r="X29">
            <v>1318</v>
          </cell>
          <cell r="Y29">
            <v>1024</v>
          </cell>
        </row>
        <row r="30">
          <cell r="A30" t="str">
            <v>Tripura</v>
          </cell>
          <cell r="B30">
            <v>539</v>
          </cell>
          <cell r="C30">
            <v>73</v>
          </cell>
          <cell r="D30">
            <v>10</v>
          </cell>
          <cell r="E30">
            <v>1017</v>
          </cell>
          <cell r="F30">
            <v>91</v>
          </cell>
          <cell r="G30">
            <v>20</v>
          </cell>
          <cell r="H30">
            <v>612</v>
          </cell>
          <cell r="I30">
            <v>525</v>
          </cell>
          <cell r="J30">
            <v>561</v>
          </cell>
          <cell r="K30" t="str">
            <v>*</v>
          </cell>
          <cell r="L30">
            <v>51</v>
          </cell>
          <cell r="M30">
            <v>1108</v>
          </cell>
          <cell r="N30">
            <v>476</v>
          </cell>
          <cell r="O30">
            <v>476</v>
          </cell>
          <cell r="P30">
            <v>0</v>
          </cell>
          <cell r="Q30">
            <v>632</v>
          </cell>
          <cell r="R30">
            <v>73</v>
          </cell>
          <cell r="S30">
            <v>161</v>
          </cell>
          <cell r="T30">
            <v>152</v>
          </cell>
          <cell r="U30">
            <v>9</v>
          </cell>
          <cell r="V30" t="str">
            <v>*</v>
          </cell>
          <cell r="W30">
            <v>91</v>
          </cell>
          <cell r="X30">
            <v>158</v>
          </cell>
          <cell r="Y30">
            <v>158</v>
          </cell>
        </row>
        <row r="31">
          <cell r="A31" t="str">
            <v>Uttarakhand</v>
          </cell>
          <cell r="B31">
            <v>1576</v>
          </cell>
          <cell r="C31">
            <v>225</v>
          </cell>
          <cell r="D31">
            <v>44</v>
          </cell>
          <cell r="E31">
            <v>1848</v>
          </cell>
          <cell r="F31">
            <v>257</v>
          </cell>
          <cell r="G31">
            <v>59</v>
          </cell>
          <cell r="H31">
            <v>1801</v>
          </cell>
          <cell r="I31">
            <v>1660</v>
          </cell>
          <cell r="J31">
            <v>1486</v>
          </cell>
          <cell r="K31">
            <v>174</v>
          </cell>
          <cell r="L31">
            <v>315</v>
          </cell>
          <cell r="M31">
            <v>2105</v>
          </cell>
          <cell r="N31">
            <v>2418</v>
          </cell>
          <cell r="O31">
            <v>1828</v>
          </cell>
          <cell r="P31">
            <v>590</v>
          </cell>
          <cell r="Q31">
            <v>277</v>
          </cell>
          <cell r="R31">
            <v>225</v>
          </cell>
          <cell r="S31">
            <v>272</v>
          </cell>
          <cell r="T31">
            <v>182</v>
          </cell>
          <cell r="U31">
            <v>90</v>
          </cell>
          <cell r="V31">
            <v>43</v>
          </cell>
          <cell r="W31">
            <v>257</v>
          </cell>
          <cell r="X31">
            <v>325</v>
          </cell>
          <cell r="Y31">
            <v>160</v>
          </cell>
        </row>
        <row r="32">
          <cell r="A32" t="str">
            <v>Uttar Pradesh</v>
          </cell>
          <cell r="B32">
            <v>20521</v>
          </cell>
          <cell r="C32">
            <v>3660</v>
          </cell>
          <cell r="D32">
            <v>386</v>
          </cell>
          <cell r="E32">
            <v>20521</v>
          </cell>
          <cell r="F32">
            <v>3497</v>
          </cell>
          <cell r="G32">
            <v>773</v>
          </cell>
          <cell r="H32">
            <v>24181</v>
          </cell>
          <cell r="I32">
            <v>18577</v>
          </cell>
          <cell r="J32">
            <v>18146</v>
          </cell>
          <cell r="K32">
            <v>431</v>
          </cell>
          <cell r="L32">
            <v>6035</v>
          </cell>
          <cell r="M32">
            <v>24018</v>
          </cell>
          <cell r="N32">
            <v>27334</v>
          </cell>
          <cell r="O32">
            <v>23731</v>
          </cell>
          <cell r="P32">
            <v>3603</v>
          </cell>
          <cell r="Q32">
            <v>287</v>
          </cell>
          <cell r="R32">
            <v>3660</v>
          </cell>
          <cell r="S32" t="str">
            <v>*</v>
          </cell>
          <cell r="T32" t="str">
            <v>*</v>
          </cell>
          <cell r="U32" t="str">
            <v>*</v>
          </cell>
          <cell r="V32" t="str">
            <v>*</v>
          </cell>
          <cell r="W32">
            <v>3497</v>
          </cell>
          <cell r="X32">
            <v>4509</v>
          </cell>
          <cell r="Y32">
            <v>2209</v>
          </cell>
        </row>
        <row r="33">
          <cell r="A33" t="str">
            <v>West Bengal</v>
          </cell>
          <cell r="B33">
            <v>10356</v>
          </cell>
          <cell r="C33">
            <v>1173</v>
          </cell>
          <cell r="D33">
            <v>95</v>
          </cell>
          <cell r="E33">
            <v>10357</v>
          </cell>
          <cell r="F33">
            <v>909</v>
          </cell>
          <cell r="G33">
            <v>347</v>
          </cell>
          <cell r="H33">
            <v>11529</v>
          </cell>
          <cell r="I33">
            <v>10356</v>
          </cell>
          <cell r="J33">
            <v>9070</v>
          </cell>
          <cell r="K33">
            <v>1286</v>
          </cell>
          <cell r="L33">
            <v>2459</v>
          </cell>
          <cell r="M33">
            <v>11266</v>
          </cell>
          <cell r="N33">
            <v>20500</v>
          </cell>
          <cell r="O33">
            <v>18723</v>
          </cell>
          <cell r="P33">
            <v>1777</v>
          </cell>
          <cell r="Q33" t="str">
            <v>*</v>
          </cell>
          <cell r="R33">
            <v>1173</v>
          </cell>
          <cell r="S33">
            <v>1560</v>
          </cell>
          <cell r="T33">
            <v>1319</v>
          </cell>
          <cell r="U33">
            <v>241</v>
          </cell>
          <cell r="V33" t="str">
            <v>*</v>
          </cell>
          <cell r="W33">
            <v>909</v>
          </cell>
          <cell r="X33">
            <v>2600</v>
          </cell>
          <cell r="Y33">
            <v>723</v>
          </cell>
        </row>
        <row r="34">
          <cell r="A34" t="str">
            <v>Andaman &amp; Nicobar Islands</v>
          </cell>
          <cell r="B34">
            <v>107</v>
          </cell>
          <cell r="C34">
            <v>20</v>
          </cell>
          <cell r="D34">
            <v>4</v>
          </cell>
          <cell r="E34">
            <v>122</v>
          </cell>
          <cell r="F34">
            <v>22</v>
          </cell>
          <cell r="G34">
            <v>4</v>
          </cell>
          <cell r="H34">
            <v>127</v>
          </cell>
          <cell r="I34">
            <v>127</v>
          </cell>
          <cell r="J34">
            <v>127</v>
          </cell>
          <cell r="K34">
            <v>0</v>
          </cell>
          <cell r="L34">
            <v>0</v>
          </cell>
          <cell r="M34">
            <v>144</v>
          </cell>
          <cell r="N34">
            <v>215</v>
          </cell>
          <cell r="O34">
            <v>199</v>
          </cell>
          <cell r="P34">
            <v>16</v>
          </cell>
          <cell r="Q34" t="str">
            <v>*</v>
          </cell>
          <cell r="R34">
            <v>20</v>
          </cell>
          <cell r="S34">
            <v>36</v>
          </cell>
          <cell r="T34">
            <v>36</v>
          </cell>
          <cell r="U34">
            <v>0</v>
          </cell>
          <cell r="V34" t="str">
            <v>*</v>
          </cell>
          <cell r="W34">
            <v>22</v>
          </cell>
          <cell r="X34">
            <v>42</v>
          </cell>
          <cell r="Y34">
            <v>36</v>
          </cell>
        </row>
        <row r="35">
          <cell r="A35" t="str">
            <v>Chandigarh</v>
          </cell>
          <cell r="B35">
            <v>13</v>
          </cell>
          <cell r="C35">
            <v>0</v>
          </cell>
          <cell r="D35">
            <v>1</v>
          </cell>
          <cell r="E35">
            <v>16</v>
          </cell>
          <cell r="F35">
            <v>0</v>
          </cell>
          <cell r="G35">
            <v>2</v>
          </cell>
          <cell r="H35">
            <v>13</v>
          </cell>
          <cell r="I35">
            <v>13</v>
          </cell>
          <cell r="J35">
            <v>13</v>
          </cell>
          <cell r="K35">
            <v>0</v>
          </cell>
          <cell r="L35">
            <v>0</v>
          </cell>
          <cell r="M35">
            <v>16</v>
          </cell>
          <cell r="N35">
            <v>16</v>
          </cell>
          <cell r="O35">
            <v>24</v>
          </cell>
          <cell r="P35" t="str">
            <v>*</v>
          </cell>
          <cell r="Q35" t="str">
            <v>*</v>
          </cell>
          <cell r="R35">
            <v>0</v>
          </cell>
          <cell r="S35">
            <v>0</v>
          </cell>
          <cell r="T35">
            <v>0</v>
          </cell>
          <cell r="U35">
            <v>0</v>
          </cell>
          <cell r="V35">
            <v>0</v>
          </cell>
          <cell r="W35">
            <v>0</v>
          </cell>
          <cell r="X35">
            <v>0</v>
          </cell>
          <cell r="Y35">
            <v>0</v>
          </cell>
        </row>
        <row r="36">
          <cell r="A36" t="str">
            <v>Dadra &amp; Nagar Haveli</v>
          </cell>
          <cell r="B36">
            <v>38</v>
          </cell>
          <cell r="C36">
            <v>6</v>
          </cell>
          <cell r="D36">
            <v>1</v>
          </cell>
          <cell r="E36">
            <v>56</v>
          </cell>
          <cell r="F36">
            <v>7</v>
          </cell>
          <cell r="G36">
            <v>1</v>
          </cell>
          <cell r="H36">
            <v>44</v>
          </cell>
          <cell r="I36">
            <v>38</v>
          </cell>
          <cell r="J36">
            <v>38</v>
          </cell>
          <cell r="K36">
            <v>0</v>
          </cell>
          <cell r="L36">
            <v>6</v>
          </cell>
          <cell r="M36">
            <v>63</v>
          </cell>
          <cell r="N36">
            <v>36</v>
          </cell>
          <cell r="O36">
            <v>107</v>
          </cell>
          <cell r="P36" t="str">
            <v>*</v>
          </cell>
          <cell r="Q36" t="str">
            <v>*</v>
          </cell>
          <cell r="R36">
            <v>6</v>
          </cell>
          <cell r="S36">
            <v>6</v>
          </cell>
          <cell r="T36">
            <v>6</v>
          </cell>
          <cell r="U36">
            <v>0</v>
          </cell>
          <cell r="V36">
            <v>0</v>
          </cell>
          <cell r="W36">
            <v>7</v>
          </cell>
          <cell r="X36">
            <v>6</v>
          </cell>
          <cell r="Y36">
            <v>8</v>
          </cell>
        </row>
        <row r="37">
          <cell r="A37" t="str">
            <v>Daman &amp; Diu</v>
          </cell>
          <cell r="B37">
            <v>21</v>
          </cell>
          <cell r="C37">
            <v>3</v>
          </cell>
          <cell r="D37">
            <v>1</v>
          </cell>
          <cell r="E37">
            <v>26</v>
          </cell>
          <cell r="F37">
            <v>3</v>
          </cell>
          <cell r="G37">
            <v>2</v>
          </cell>
          <cell r="H37">
            <v>24</v>
          </cell>
          <cell r="I37">
            <v>24</v>
          </cell>
          <cell r="J37">
            <v>24</v>
          </cell>
          <cell r="K37">
            <v>0</v>
          </cell>
          <cell r="L37">
            <v>0</v>
          </cell>
          <cell r="M37">
            <v>29</v>
          </cell>
          <cell r="N37">
            <v>26</v>
          </cell>
          <cell r="O37">
            <v>44</v>
          </cell>
          <cell r="P37" t="str">
            <v>*</v>
          </cell>
          <cell r="Q37" t="str">
            <v>*</v>
          </cell>
          <cell r="R37">
            <v>3</v>
          </cell>
          <cell r="S37">
            <v>5</v>
          </cell>
          <cell r="T37">
            <v>5</v>
          </cell>
          <cell r="U37">
            <v>0</v>
          </cell>
          <cell r="V37" t="str">
            <v>*</v>
          </cell>
          <cell r="W37">
            <v>3</v>
          </cell>
          <cell r="X37">
            <v>3</v>
          </cell>
          <cell r="Y37">
            <v>5</v>
          </cell>
        </row>
        <row r="38">
          <cell r="A38" t="str">
            <v>Delhi</v>
          </cell>
          <cell r="B38">
            <v>41</v>
          </cell>
          <cell r="C38">
            <v>8</v>
          </cell>
          <cell r="D38">
            <v>0</v>
          </cell>
          <cell r="E38">
            <v>27</v>
          </cell>
          <cell r="F38">
            <v>5</v>
          </cell>
          <cell r="G38">
            <v>0</v>
          </cell>
          <cell r="H38">
            <v>49</v>
          </cell>
          <cell r="I38">
            <v>60</v>
          </cell>
          <cell r="J38">
            <v>51</v>
          </cell>
          <cell r="K38">
            <v>9</v>
          </cell>
          <cell r="L38" t="str">
            <v>*</v>
          </cell>
          <cell r="M38">
            <v>32</v>
          </cell>
          <cell r="N38">
            <v>47</v>
          </cell>
          <cell r="O38">
            <v>40</v>
          </cell>
          <cell r="P38">
            <v>7</v>
          </cell>
          <cell r="Q38" t="str">
            <v>*</v>
          </cell>
          <cell r="R38">
            <v>8</v>
          </cell>
          <cell r="S38">
            <v>31</v>
          </cell>
          <cell r="T38">
            <v>23</v>
          </cell>
          <cell r="U38">
            <v>8</v>
          </cell>
          <cell r="V38" t="str">
            <v>*</v>
          </cell>
          <cell r="W38">
            <v>5</v>
          </cell>
          <cell r="X38">
            <v>21</v>
          </cell>
          <cell r="Y38">
            <v>21</v>
          </cell>
        </row>
        <row r="39">
          <cell r="A39" t="str">
            <v>Lakshadweep</v>
          </cell>
          <cell r="B39">
            <v>14</v>
          </cell>
          <cell r="C39">
            <v>4</v>
          </cell>
          <cell r="D39">
            <v>3</v>
          </cell>
          <cell r="E39">
            <v>14</v>
          </cell>
          <cell r="F39">
            <v>4</v>
          </cell>
          <cell r="G39">
            <v>3</v>
          </cell>
          <cell r="H39">
            <v>18</v>
          </cell>
          <cell r="I39">
            <v>22</v>
          </cell>
          <cell r="J39">
            <v>22</v>
          </cell>
          <cell r="K39">
            <v>0</v>
          </cell>
          <cell r="L39" t="str">
            <v>*</v>
          </cell>
          <cell r="M39">
            <v>18</v>
          </cell>
          <cell r="N39">
            <v>48</v>
          </cell>
          <cell r="O39">
            <v>48</v>
          </cell>
          <cell r="P39">
            <v>0</v>
          </cell>
          <cell r="Q39" t="str">
            <v>*</v>
          </cell>
          <cell r="R39">
            <v>4</v>
          </cell>
          <cell r="S39">
            <v>4</v>
          </cell>
          <cell r="T39">
            <v>4</v>
          </cell>
          <cell r="U39">
            <v>0</v>
          </cell>
          <cell r="V39">
            <v>0</v>
          </cell>
          <cell r="W39">
            <v>4</v>
          </cell>
          <cell r="X39">
            <v>9</v>
          </cell>
          <cell r="Y39">
            <v>9</v>
          </cell>
        </row>
        <row r="40">
          <cell r="A40" t="str">
            <v>Puducherry</v>
          </cell>
          <cell r="B40">
            <v>76</v>
          </cell>
          <cell r="C40">
            <v>39</v>
          </cell>
          <cell r="D40">
            <v>4</v>
          </cell>
          <cell r="E40">
            <v>54</v>
          </cell>
          <cell r="F40">
            <v>24</v>
          </cell>
          <cell r="G40">
            <v>3</v>
          </cell>
          <cell r="H40">
            <v>115</v>
          </cell>
          <cell r="I40">
            <v>115</v>
          </cell>
          <cell r="J40">
            <v>115</v>
          </cell>
          <cell r="K40">
            <v>0</v>
          </cell>
          <cell r="L40">
            <v>0</v>
          </cell>
          <cell r="M40">
            <v>78</v>
          </cell>
          <cell r="N40">
            <v>188</v>
          </cell>
          <cell r="O40">
            <v>188</v>
          </cell>
          <cell r="P40">
            <v>0</v>
          </cell>
          <cell r="Q40" t="str">
            <v>*</v>
          </cell>
          <cell r="R40">
            <v>39</v>
          </cell>
          <cell r="S40">
            <v>63</v>
          </cell>
          <cell r="T40">
            <v>63</v>
          </cell>
          <cell r="U40">
            <v>0</v>
          </cell>
          <cell r="V40" t="str">
            <v>*</v>
          </cell>
          <cell r="W40">
            <v>24</v>
          </cell>
          <cell r="X40">
            <v>38</v>
          </cell>
          <cell r="Y40">
            <v>38</v>
          </cell>
        </row>
        <row r="41">
          <cell r="A41" t="str">
            <v>All India2</v>
          </cell>
          <cell r="B41">
            <v>146026</v>
          </cell>
          <cell r="C41">
            <v>23236</v>
          </cell>
          <cell r="D41">
            <v>3346</v>
          </cell>
          <cell r="E41">
            <v>153655</v>
          </cell>
          <cell r="F41">
            <v>25308</v>
          </cell>
          <cell r="G41">
            <v>5396</v>
          </cell>
          <cell r="H41">
            <v>169262</v>
          </cell>
          <cell r="I41">
            <v>139798</v>
          </cell>
          <cell r="J41">
            <v>133194</v>
          </cell>
          <cell r="K41">
            <v>6640</v>
          </cell>
          <cell r="L41">
            <v>19311</v>
          </cell>
          <cell r="M41">
            <v>178963</v>
          </cell>
          <cell r="N41">
            <v>195672</v>
          </cell>
          <cell r="O41">
            <v>212185</v>
          </cell>
          <cell r="P41">
            <v>20492</v>
          </cell>
          <cell r="Q41">
            <v>9326</v>
          </cell>
          <cell r="R41">
            <v>23236</v>
          </cell>
          <cell r="S41">
            <v>24476</v>
          </cell>
          <cell r="T41">
            <v>20308</v>
          </cell>
          <cell r="U41">
            <v>4282</v>
          </cell>
          <cell r="V41">
            <v>1004</v>
          </cell>
          <cell r="W41">
            <v>25308</v>
          </cell>
          <cell r="X41">
            <v>34750</v>
          </cell>
          <cell r="Y41">
            <v>27421</v>
          </cell>
        </row>
        <row r="42">
          <cell r="A42" t="str">
            <v>Source: Health  &amp; Family Welfare Statistics in India, MoH&amp;FW, 2015</v>
          </cell>
        </row>
        <row r="43">
          <cell r="A43" t="str">
            <v>Source: Rural Health Statistics 2014-15</v>
          </cell>
        </row>
        <row r="44">
          <cell r="A44" t="str">
            <v>Definitions:</v>
          </cell>
        </row>
        <row r="45">
          <cell r="A45" t="str">
            <v>PHC: Primary Health Centre</v>
          </cell>
        </row>
        <row r="46">
          <cell r="A46" t="str">
            <v>CHC: Community Health Centre</v>
          </cell>
        </row>
        <row r="47">
          <cell r="A47" t="str">
            <v>OB&amp;GY - Obstetrician &amp; Gynaecologist</v>
          </cell>
        </row>
        <row r="48">
          <cell r="A48" t="str">
            <v>Notes: * data not available</v>
          </cell>
        </row>
        <row r="49">
          <cell r="A49" t="str">
            <v>Notes on Data for Doctors:</v>
          </cell>
        </row>
        <row r="50">
          <cell r="A50" t="str">
            <v># Data  for 2013 repeated</v>
          </cell>
        </row>
        <row r="51">
          <cell r="A51" t="str">
            <v>###Inposition data for 2013-14 &amp; Sanctioned data for 2011 used</v>
          </cell>
          <cell r="D51" t="str">
            <v>**Inposition data for 2013-14 used</v>
          </cell>
        </row>
        <row r="52">
          <cell r="A52" t="str">
            <v>^Data for 2013-14 repeated</v>
          </cell>
        </row>
        <row r="53">
          <cell r="A53" t="str">
            <v>## Sanctioned data for 2011 used</v>
          </cell>
        </row>
        <row r="54">
          <cell r="A54" t="str">
            <v xml:space="preserve">1 One per Primary Health Centre          </v>
          </cell>
        </row>
        <row r="55">
          <cell r="A55" t="str">
            <v>2 Total given in the Table are not strictly comparable as figures for some of the States were not available in 2005. For calculating the overall percentages of vacancy and shortfall, the States/UTs for which manpower position is not available, may be excluded</v>
          </cell>
        </row>
        <row r="56">
          <cell r="A56" t="str">
            <v>3 Allopathic Doctors</v>
          </cell>
        </row>
        <row r="57">
          <cell r="A57" t="str">
            <v>*: Surplus. All India figures for Vacancy and Shortfall are the totals of State-wise Vacancy and Shortfall ignoring surplus in some States / UTs</v>
          </cell>
        </row>
        <row r="58">
          <cell r="A58" t="str">
            <v xml:space="preserve">Notes on Data for Specialists: </v>
          </cell>
        </row>
        <row r="59">
          <cell r="A59" t="str">
            <v>Required: Four (4) specialist per CHC</v>
          </cell>
        </row>
        <row r="60">
          <cell r="A60" t="str">
            <v xml:space="preserve">3: For 2013, Specialists attending CHCs on hiring basis </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R"/>
      <sheetName val="MMR"/>
      <sheetName val="TFR"/>
      <sheetName val="Sheet4"/>
      <sheetName val="Sheet2"/>
      <sheetName val="Femlae Lit vs IMR"/>
      <sheetName val="FLvIMR"/>
      <sheetName val="Sheet5"/>
      <sheetName val="Sheet6"/>
      <sheetName val="Inst del"/>
      <sheetName val="Sheet8"/>
      <sheetName val="Sheet10"/>
      <sheetName val="INST"/>
      <sheetName val="DOCTO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5">
          <cell r="A5" t="str">
            <v>Andhra Pradesh</v>
          </cell>
          <cell r="B5">
            <v>76210007</v>
          </cell>
          <cell r="C5">
            <v>84665533</v>
          </cell>
        </row>
        <row r="6">
          <cell r="A6" t="str">
            <v>Arunachal Pradesh</v>
          </cell>
          <cell r="B6">
            <v>1097968</v>
          </cell>
          <cell r="C6">
            <v>1382611</v>
          </cell>
        </row>
        <row r="7">
          <cell r="A7" t="str">
            <v>Assam</v>
          </cell>
          <cell r="B7">
            <v>26655528</v>
          </cell>
          <cell r="C7">
            <v>31169272</v>
          </cell>
        </row>
        <row r="8">
          <cell r="A8" t="str">
            <v>Bihar</v>
          </cell>
          <cell r="B8">
            <v>82998509</v>
          </cell>
          <cell r="C8">
            <v>103804637</v>
          </cell>
        </row>
        <row r="9">
          <cell r="A9" t="str">
            <v>Chhattisgarh</v>
          </cell>
          <cell r="B9">
            <v>20833803</v>
          </cell>
          <cell r="C9">
            <v>25540196</v>
          </cell>
        </row>
        <row r="10">
          <cell r="A10" t="str">
            <v>Goa</v>
          </cell>
          <cell r="B10">
            <v>1347668</v>
          </cell>
          <cell r="C10">
            <v>1457723</v>
          </cell>
        </row>
        <row r="11">
          <cell r="A11" t="str">
            <v>Gujarat</v>
          </cell>
          <cell r="B11">
            <v>50671017</v>
          </cell>
          <cell r="C11">
            <v>60383628</v>
          </cell>
        </row>
        <row r="12">
          <cell r="A12" t="str">
            <v>Haryana</v>
          </cell>
          <cell r="B12">
            <v>21144564</v>
          </cell>
          <cell r="C12">
            <v>25353081</v>
          </cell>
        </row>
        <row r="13">
          <cell r="A13" t="str">
            <v>Himachal Pradesh</v>
          </cell>
          <cell r="B13">
            <v>6077900</v>
          </cell>
          <cell r="C13">
            <v>6856509</v>
          </cell>
        </row>
        <row r="14">
          <cell r="A14" t="str">
            <v>Jammu &amp; Kashmir</v>
          </cell>
          <cell r="B14">
            <v>10143700</v>
          </cell>
          <cell r="C14">
            <v>12548926</v>
          </cell>
        </row>
        <row r="15">
          <cell r="A15" t="str">
            <v>Jharkhand</v>
          </cell>
          <cell r="B15">
            <v>26945829</v>
          </cell>
          <cell r="C15">
            <v>32966238</v>
          </cell>
        </row>
        <row r="16">
          <cell r="A16" t="str">
            <v>Karnataka</v>
          </cell>
          <cell r="B16">
            <v>52850562</v>
          </cell>
          <cell r="C16">
            <v>61130704</v>
          </cell>
        </row>
        <row r="17">
          <cell r="A17" t="str">
            <v>Kerala</v>
          </cell>
          <cell r="B17">
            <v>31841374</v>
          </cell>
          <cell r="C17">
            <v>33387677</v>
          </cell>
        </row>
        <row r="18">
          <cell r="A18" t="str">
            <v>Madhya Pradesh</v>
          </cell>
          <cell r="B18">
            <v>60348023</v>
          </cell>
          <cell r="C18">
            <v>72597565</v>
          </cell>
        </row>
        <row r="19">
          <cell r="A19" t="str">
            <v>Maharashtra</v>
          </cell>
          <cell r="B19">
            <v>96878627</v>
          </cell>
          <cell r="C19">
            <v>112372972</v>
          </cell>
        </row>
        <row r="20">
          <cell r="A20" t="str">
            <v>Manipur</v>
          </cell>
          <cell r="B20">
            <v>2166788</v>
          </cell>
          <cell r="C20">
            <v>2721756</v>
          </cell>
        </row>
        <row r="21">
          <cell r="A21" t="str">
            <v>Meghalaya</v>
          </cell>
          <cell r="B21">
            <v>2318822</v>
          </cell>
          <cell r="C21">
            <v>2964007</v>
          </cell>
        </row>
        <row r="22">
          <cell r="A22" t="str">
            <v>Mizoram</v>
          </cell>
          <cell r="B22">
            <v>888573</v>
          </cell>
          <cell r="C22">
            <v>1091014</v>
          </cell>
        </row>
        <row r="23">
          <cell r="A23" t="str">
            <v>Nagaland</v>
          </cell>
          <cell r="B23">
            <v>1990036</v>
          </cell>
          <cell r="C23">
            <v>1980602</v>
          </cell>
        </row>
        <row r="24">
          <cell r="A24" t="str">
            <v>Odisha</v>
          </cell>
          <cell r="B24">
            <v>36804660</v>
          </cell>
          <cell r="C24">
            <v>41947358</v>
          </cell>
        </row>
        <row r="25">
          <cell r="A25" t="str">
            <v>Punjab</v>
          </cell>
          <cell r="B25">
            <v>24358999</v>
          </cell>
          <cell r="C25">
            <v>27704236</v>
          </cell>
        </row>
        <row r="26">
          <cell r="A26" t="str">
            <v>Rajasthan</v>
          </cell>
          <cell r="B26">
            <v>56507188</v>
          </cell>
          <cell r="C26">
            <v>68621012</v>
          </cell>
        </row>
        <row r="27">
          <cell r="A27" t="str">
            <v>Sikkim</v>
          </cell>
          <cell r="B27">
            <v>540851</v>
          </cell>
          <cell r="C27">
            <v>607688</v>
          </cell>
        </row>
        <row r="28">
          <cell r="A28" t="str">
            <v>Tamil Nadu</v>
          </cell>
          <cell r="B28">
            <v>62405679</v>
          </cell>
          <cell r="C28">
            <v>72138958</v>
          </cell>
        </row>
        <row r="29">
          <cell r="A29" t="str">
            <v>Tripura</v>
          </cell>
          <cell r="B29">
            <v>3199203</v>
          </cell>
          <cell r="C29">
            <v>3671032</v>
          </cell>
        </row>
        <row r="30">
          <cell r="A30" t="str">
            <v>Uttar Pradesh</v>
          </cell>
          <cell r="B30">
            <v>166197921</v>
          </cell>
          <cell r="C30">
            <v>199581477</v>
          </cell>
        </row>
        <row r="31">
          <cell r="A31" t="str">
            <v>Uttarakhand</v>
          </cell>
          <cell r="B31">
            <v>8489349</v>
          </cell>
          <cell r="C31">
            <v>10116752</v>
          </cell>
        </row>
        <row r="32">
          <cell r="A32" t="str">
            <v>West Bengal</v>
          </cell>
          <cell r="B32">
            <v>80176197</v>
          </cell>
          <cell r="C32">
            <v>91347736</v>
          </cell>
        </row>
        <row r="33">
          <cell r="A33" t="str">
            <v>UNION TERRITORIES</v>
          </cell>
        </row>
        <row r="34">
          <cell r="A34" t="str">
            <v>Andaman &amp; Nicobar Islands</v>
          </cell>
          <cell r="B34">
            <v>356152</v>
          </cell>
          <cell r="C34">
            <v>379944</v>
          </cell>
        </row>
        <row r="35">
          <cell r="A35" t="str">
            <v>Chandigarh</v>
          </cell>
          <cell r="B35">
            <v>900635</v>
          </cell>
          <cell r="C35">
            <v>1054686</v>
          </cell>
        </row>
        <row r="36">
          <cell r="A36" t="str">
            <v>Dadra &amp; Nagar Haveli</v>
          </cell>
          <cell r="B36">
            <v>220490</v>
          </cell>
          <cell r="C36">
            <v>342853</v>
          </cell>
        </row>
        <row r="37">
          <cell r="A37" t="str">
            <v>Daman &amp; Diu</v>
          </cell>
          <cell r="B37">
            <v>158204</v>
          </cell>
          <cell r="C37">
            <v>242911</v>
          </cell>
        </row>
        <row r="38">
          <cell r="A38" t="str">
            <v>Delhi</v>
          </cell>
          <cell r="B38">
            <v>13850507</v>
          </cell>
          <cell r="C38">
            <v>16753235</v>
          </cell>
        </row>
        <row r="39">
          <cell r="A39" t="str">
            <v>Lakshadweep</v>
          </cell>
          <cell r="B39">
            <v>60650</v>
          </cell>
          <cell r="C39">
            <v>64429</v>
          </cell>
        </row>
        <row r="40">
          <cell r="A40" t="str">
            <v>Puducherry</v>
          </cell>
          <cell r="B40">
            <v>974345</v>
          </cell>
          <cell r="C40">
            <v>1244464</v>
          </cell>
        </row>
      </sheetData>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M149"/>
  <sheetViews>
    <sheetView topLeftCell="A140" zoomScale="96" zoomScaleNormal="96" workbookViewId="0">
      <selection activeCell="N12" sqref="N12"/>
    </sheetView>
  </sheetViews>
  <sheetFormatPr defaultRowHeight="15" x14ac:dyDescent="0.25"/>
  <cols>
    <col min="1" max="3" width="9.140625" style="34"/>
    <col min="4" max="4" width="21.7109375" style="34" customWidth="1"/>
    <col min="5" max="5" width="16.140625" style="34" customWidth="1"/>
    <col min="6" max="10" width="9.140625" style="34" customWidth="1"/>
    <col min="11" max="11" width="23.7109375" style="34" customWidth="1"/>
    <col min="12" max="14" width="9.140625" style="34" customWidth="1"/>
    <col min="15" max="15" width="12.5703125" style="34" customWidth="1"/>
    <col min="16" max="16" width="9.140625" style="34" customWidth="1"/>
    <col min="17" max="17" width="15.5703125" style="35" customWidth="1"/>
    <col min="18" max="18" width="13.7109375" style="34" customWidth="1"/>
    <col min="19" max="19" width="12.5703125" style="34" customWidth="1"/>
    <col min="20" max="21" width="9.140625" style="34" customWidth="1"/>
    <col min="22" max="22" width="13.7109375" style="34" customWidth="1"/>
    <col min="23" max="23" width="14" style="34" customWidth="1"/>
    <col min="24" max="34" width="9.140625" style="34" customWidth="1"/>
    <col min="35" max="35" width="15.5703125" style="34" customWidth="1"/>
    <col min="36" max="36" width="15.85546875" style="34" customWidth="1"/>
    <col min="37" max="37" width="15.28515625" style="34" customWidth="1"/>
    <col min="38" max="38" width="16" style="34" customWidth="1"/>
    <col min="39" max="39" width="9.42578125" style="34" customWidth="1"/>
    <col min="40" max="40" width="13" style="34" customWidth="1"/>
    <col min="41" max="43" width="9.140625" style="34"/>
    <col min="44" max="44" width="9.140625" style="34" customWidth="1"/>
    <col min="45" max="45" width="9.140625" style="34"/>
    <col min="46" max="46" width="7.85546875" style="34" customWidth="1"/>
    <col min="47" max="48" width="9.140625" style="34" customWidth="1"/>
    <col min="49" max="49" width="17.28515625" style="34" customWidth="1"/>
    <col min="50" max="50" width="9.140625" style="34"/>
    <col min="51" max="67" width="9.140625" style="34" customWidth="1"/>
    <col min="68" max="70" width="9.140625" style="34"/>
    <col min="71" max="77" width="9.140625" style="34" customWidth="1"/>
    <col min="78" max="78" width="9.140625" style="34"/>
    <col min="79" max="82" width="9.140625" style="34" customWidth="1"/>
    <col min="83" max="85" width="9.140625" style="34"/>
    <col min="86" max="103" width="9.140625" style="34" customWidth="1"/>
    <col min="104" max="104" width="9.140625" style="34"/>
    <col min="105" max="105" width="9.140625" style="34" customWidth="1"/>
    <col min="106" max="110" width="9.140625" style="34"/>
    <col min="111" max="111" width="13.7109375" style="34" customWidth="1"/>
    <col min="112" max="117" width="9.140625" style="34" customWidth="1"/>
    <col min="118" max="16384" width="9.140625" style="34"/>
  </cols>
  <sheetData>
    <row r="1" spans="1:117" ht="276.75" customHeight="1" x14ac:dyDescent="0.25">
      <c r="A1" s="34" t="s">
        <v>0</v>
      </c>
      <c r="B1" s="34" t="s">
        <v>1</v>
      </c>
      <c r="C1" s="34" t="s">
        <v>2</v>
      </c>
      <c r="D1" s="35" t="s">
        <v>3</v>
      </c>
      <c r="E1" s="35" t="s">
        <v>4</v>
      </c>
      <c r="F1" s="34" t="s">
        <v>5</v>
      </c>
      <c r="G1" s="34" t="s">
        <v>6</v>
      </c>
      <c r="H1" s="34" t="s">
        <v>7</v>
      </c>
      <c r="I1" s="34" t="s">
        <v>8</v>
      </c>
      <c r="J1" s="34" t="s">
        <v>9</v>
      </c>
      <c r="K1" s="35" t="s">
        <v>10</v>
      </c>
      <c r="L1" s="34" t="s">
        <v>11</v>
      </c>
      <c r="M1" s="34" t="s">
        <v>12</v>
      </c>
      <c r="N1" s="34" t="s">
        <v>13</v>
      </c>
      <c r="O1" s="35" t="s">
        <v>14</v>
      </c>
      <c r="P1" s="34" t="s">
        <v>15</v>
      </c>
      <c r="Q1" s="35" t="s">
        <v>16</v>
      </c>
      <c r="R1" s="35" t="s">
        <v>17</v>
      </c>
      <c r="S1" s="35" t="s">
        <v>18</v>
      </c>
      <c r="T1" s="34" t="s">
        <v>19</v>
      </c>
      <c r="U1" s="34" t="s">
        <v>20</v>
      </c>
      <c r="V1" s="35" t="s">
        <v>21</v>
      </c>
      <c r="W1" s="35" t="s">
        <v>22</v>
      </c>
      <c r="X1" s="34" t="s">
        <v>23</v>
      </c>
      <c r="Y1" s="34" t="s">
        <v>24</v>
      </c>
      <c r="Z1" s="34" t="s">
        <v>25</v>
      </c>
      <c r="AA1" s="34" t="s">
        <v>26</v>
      </c>
      <c r="AB1" s="34" t="s">
        <v>27</v>
      </c>
      <c r="AC1" s="34" t="s">
        <v>28</v>
      </c>
      <c r="AD1" s="34" t="s">
        <v>29</v>
      </c>
      <c r="AE1" s="34" t="s">
        <v>30</v>
      </c>
      <c r="AF1" s="34" t="s">
        <v>31</v>
      </c>
      <c r="AG1" s="34" t="s">
        <v>32</v>
      </c>
      <c r="AH1" s="34" t="s">
        <v>33</v>
      </c>
      <c r="AI1" s="35" t="s">
        <v>34</v>
      </c>
      <c r="AJ1" s="35" t="s">
        <v>35</v>
      </c>
      <c r="AK1" s="35" t="s">
        <v>36</v>
      </c>
      <c r="AL1" s="35" t="s">
        <v>37</v>
      </c>
      <c r="AM1" s="35" t="s">
        <v>38</v>
      </c>
      <c r="AN1" s="35" t="s">
        <v>39</v>
      </c>
      <c r="AO1" s="35" t="s">
        <v>40</v>
      </c>
      <c r="AP1" s="35" t="s">
        <v>41</v>
      </c>
      <c r="AQ1" s="35" t="s">
        <v>42</v>
      </c>
      <c r="AR1" s="34" t="s">
        <v>43</v>
      </c>
      <c r="AS1" s="35" t="s">
        <v>44</v>
      </c>
      <c r="AT1" s="35" t="s">
        <v>45</v>
      </c>
      <c r="AU1" s="35" t="s">
        <v>46</v>
      </c>
      <c r="AV1" s="35" t="s">
        <v>47</v>
      </c>
      <c r="AW1" s="35" t="s">
        <v>48</v>
      </c>
      <c r="AX1" s="35" t="s">
        <v>49</v>
      </c>
      <c r="AY1" s="35" t="s">
        <v>50</v>
      </c>
      <c r="AZ1" s="35" t="s">
        <v>51</v>
      </c>
      <c r="BA1" s="34" t="s">
        <v>52</v>
      </c>
      <c r="BB1" s="34" t="s">
        <v>53</v>
      </c>
      <c r="BC1" s="34" t="s">
        <v>54</v>
      </c>
      <c r="BD1" s="34" t="s">
        <v>55</v>
      </c>
      <c r="BE1" s="34" t="s">
        <v>56</v>
      </c>
      <c r="BF1" s="34" t="s">
        <v>57</v>
      </c>
      <c r="BG1" s="34" t="s">
        <v>58</v>
      </c>
      <c r="BH1" s="34" t="s">
        <v>59</v>
      </c>
      <c r="BI1" s="34" t="s">
        <v>60</v>
      </c>
      <c r="BJ1" s="34" t="s">
        <v>61</v>
      </c>
      <c r="BK1" s="34" t="s">
        <v>62</v>
      </c>
      <c r="BL1" s="34" t="s">
        <v>63</v>
      </c>
      <c r="BM1" s="34" t="s">
        <v>64</v>
      </c>
      <c r="BN1" s="34" t="s">
        <v>65</v>
      </c>
      <c r="BO1" s="34" t="s">
        <v>66</v>
      </c>
      <c r="BP1" s="35" t="s">
        <v>67</v>
      </c>
      <c r="BQ1" s="35" t="s">
        <v>68</v>
      </c>
      <c r="BR1" s="35" t="s">
        <v>69</v>
      </c>
      <c r="BS1" s="34" t="s">
        <v>70</v>
      </c>
      <c r="BT1" s="34" t="s">
        <v>71</v>
      </c>
      <c r="BU1" s="34" t="s">
        <v>72</v>
      </c>
      <c r="BV1" s="34" t="s">
        <v>73</v>
      </c>
      <c r="BW1" s="34" t="s">
        <v>74</v>
      </c>
      <c r="BX1" s="34" t="s">
        <v>75</v>
      </c>
      <c r="BY1" s="34" t="s">
        <v>76</v>
      </c>
      <c r="BZ1" s="35" t="s">
        <v>77</v>
      </c>
      <c r="CA1" s="34" t="s">
        <v>78</v>
      </c>
      <c r="CB1" s="34" t="s">
        <v>79</v>
      </c>
      <c r="CC1" s="34" t="s">
        <v>80</v>
      </c>
      <c r="CD1" s="34" t="s">
        <v>81</v>
      </c>
      <c r="CE1" s="35" t="s">
        <v>82</v>
      </c>
      <c r="CF1" s="35" t="s">
        <v>83</v>
      </c>
      <c r="CG1" s="35" t="s">
        <v>84</v>
      </c>
      <c r="CH1" s="34" t="s">
        <v>85</v>
      </c>
      <c r="CI1" s="34" t="s">
        <v>86</v>
      </c>
      <c r="CJ1" s="34" t="s">
        <v>87</v>
      </c>
      <c r="CK1" s="34" t="s">
        <v>88</v>
      </c>
      <c r="CL1" s="34" t="s">
        <v>89</v>
      </c>
      <c r="CM1" s="34" t="s">
        <v>90</v>
      </c>
      <c r="CN1" s="34" t="s">
        <v>91</v>
      </c>
      <c r="CO1" s="34" t="s">
        <v>92</v>
      </c>
      <c r="CP1" s="34" t="s">
        <v>93</v>
      </c>
      <c r="CQ1" s="34" t="s">
        <v>94</v>
      </c>
      <c r="CR1" s="34" t="s">
        <v>95</v>
      </c>
      <c r="CS1" s="34" t="s">
        <v>96</v>
      </c>
      <c r="CT1" s="34" t="s">
        <v>97</v>
      </c>
      <c r="CU1" s="34" t="s">
        <v>98</v>
      </c>
      <c r="CV1" s="34" t="s">
        <v>99</v>
      </c>
      <c r="CW1" s="34" t="s">
        <v>100</v>
      </c>
      <c r="CX1" s="34" t="s">
        <v>101</v>
      </c>
      <c r="CY1" s="34" t="s">
        <v>102</v>
      </c>
      <c r="CZ1" s="35" t="s">
        <v>103</v>
      </c>
      <c r="DA1" s="34" t="s">
        <v>104</v>
      </c>
      <c r="DB1" s="35" t="s">
        <v>105</v>
      </c>
      <c r="DC1" s="35" t="s">
        <v>106</v>
      </c>
      <c r="DD1" s="35" t="s">
        <v>107</v>
      </c>
      <c r="DE1" s="35" t="s">
        <v>108</v>
      </c>
      <c r="DF1" s="35" t="s">
        <v>109</v>
      </c>
      <c r="DG1" s="35" t="s">
        <v>110</v>
      </c>
      <c r="DH1" s="34" t="s">
        <v>111</v>
      </c>
      <c r="DI1" s="34" t="s">
        <v>112</v>
      </c>
      <c r="DJ1" s="34" t="s">
        <v>113</v>
      </c>
      <c r="DK1" s="34" t="s">
        <v>114</v>
      </c>
      <c r="DL1" s="34" t="s">
        <v>115</v>
      </c>
      <c r="DM1" s="34" t="s">
        <v>116</v>
      </c>
    </row>
    <row r="2" spans="1:117" x14ac:dyDescent="0.25">
      <c r="A2" s="34" t="s">
        <v>117</v>
      </c>
      <c r="B2" s="34" t="s">
        <v>118</v>
      </c>
      <c r="C2" s="34" t="s">
        <v>119</v>
      </c>
      <c r="D2" s="34">
        <v>68.8</v>
      </c>
      <c r="E2" s="34">
        <v>28.6</v>
      </c>
      <c r="F2" s="34">
        <v>991</v>
      </c>
      <c r="G2" s="34">
        <v>919</v>
      </c>
      <c r="H2" s="34">
        <v>79.7</v>
      </c>
      <c r="I2" s="34">
        <v>88.2</v>
      </c>
      <c r="J2" s="34">
        <v>89.9</v>
      </c>
      <c r="K2" s="34">
        <v>48.4</v>
      </c>
      <c r="L2" s="34">
        <v>43.8</v>
      </c>
      <c r="M2" s="34">
        <v>93.1</v>
      </c>
      <c r="N2" s="34">
        <v>28.7</v>
      </c>
      <c r="O2" s="34">
        <v>68.400000000000006</v>
      </c>
      <c r="P2" s="34">
        <v>85.6</v>
      </c>
      <c r="Q2" s="35">
        <v>35.700000000000003</v>
      </c>
      <c r="R2" s="34">
        <v>26.8</v>
      </c>
      <c r="S2" s="34">
        <v>20.399999999999999</v>
      </c>
      <c r="T2" s="34">
        <v>2.2000000000000002</v>
      </c>
      <c r="U2" s="34">
        <v>7.9</v>
      </c>
      <c r="V2" s="34">
        <v>41</v>
      </c>
      <c r="W2" s="34">
        <v>50</v>
      </c>
      <c r="X2" s="34">
        <v>53.5</v>
      </c>
      <c r="Y2" s="34">
        <v>47.8</v>
      </c>
      <c r="Z2" s="34">
        <v>36</v>
      </c>
      <c r="AA2" s="34">
        <v>0.3</v>
      </c>
      <c r="AB2" s="34">
        <v>1.5</v>
      </c>
      <c r="AC2" s="34">
        <v>4.0999999999999996</v>
      </c>
      <c r="AD2" s="34">
        <v>5.6</v>
      </c>
      <c r="AE2" s="34">
        <v>12.9</v>
      </c>
      <c r="AF2" s="34">
        <v>5.7</v>
      </c>
      <c r="AG2" s="34">
        <v>17.7</v>
      </c>
      <c r="AH2" s="34">
        <v>46.5</v>
      </c>
      <c r="AI2" s="34">
        <v>58.6</v>
      </c>
      <c r="AJ2" s="34">
        <v>51.2</v>
      </c>
      <c r="AK2" s="34">
        <v>89</v>
      </c>
      <c r="AL2" s="34">
        <v>30.3</v>
      </c>
      <c r="AM2" s="34">
        <v>21</v>
      </c>
      <c r="AN2" s="34">
        <v>89.3</v>
      </c>
      <c r="AO2" s="34">
        <v>62.4</v>
      </c>
      <c r="AP2" s="34">
        <v>36.4</v>
      </c>
      <c r="AQ2" s="34">
        <v>3198</v>
      </c>
      <c r="AR2" s="34">
        <v>2.5</v>
      </c>
      <c r="AS2" s="34">
        <v>24.3</v>
      </c>
      <c r="AT2" s="34">
        <v>78.900000000000006</v>
      </c>
      <c r="AU2" s="34">
        <v>52.1</v>
      </c>
      <c r="AV2" s="34">
        <v>4.3</v>
      </c>
      <c r="AW2" s="34">
        <v>81.400000000000006</v>
      </c>
      <c r="AX2" s="34">
        <v>17.2</v>
      </c>
      <c r="AY2" s="34">
        <v>40.9</v>
      </c>
      <c r="AZ2" s="34">
        <v>11.9</v>
      </c>
      <c r="BA2" s="34">
        <v>62</v>
      </c>
      <c r="BB2" s="34">
        <v>91.9</v>
      </c>
      <c r="BC2" s="34">
        <v>72.8</v>
      </c>
      <c r="BD2" s="34">
        <v>78.400000000000006</v>
      </c>
      <c r="BE2" s="34">
        <v>81.099999999999994</v>
      </c>
      <c r="BF2" s="34">
        <v>62.8</v>
      </c>
      <c r="BG2" s="34">
        <v>60.2</v>
      </c>
      <c r="BH2" s="34">
        <v>90.7</v>
      </c>
      <c r="BI2" s="34">
        <v>7.2</v>
      </c>
      <c r="BJ2" s="34">
        <v>9.1999999999999993</v>
      </c>
      <c r="BK2" s="34">
        <v>50.6</v>
      </c>
      <c r="BL2" s="34">
        <v>20.3</v>
      </c>
      <c r="BM2" s="34">
        <v>67.900000000000006</v>
      </c>
      <c r="BN2" s="34">
        <v>2.7</v>
      </c>
      <c r="BO2" s="34">
        <v>73.2</v>
      </c>
      <c r="BP2" s="34">
        <v>41.6</v>
      </c>
      <c r="BQ2" s="34">
        <v>54.9</v>
      </c>
      <c r="BR2" s="34">
        <v>42.7</v>
      </c>
      <c r="BS2" s="34">
        <v>8.6999999999999993</v>
      </c>
      <c r="BT2" s="34">
        <v>14.3</v>
      </c>
      <c r="BU2" s="34">
        <v>9.6</v>
      </c>
      <c r="BV2" s="34">
        <v>38.4</v>
      </c>
      <c r="BW2" s="34">
        <v>21</v>
      </c>
      <c r="BX2" s="34">
        <v>7.5</v>
      </c>
      <c r="BY2" s="34">
        <v>35.700000000000003</v>
      </c>
      <c r="BZ2" s="34">
        <v>22.9</v>
      </c>
      <c r="CA2" s="34">
        <v>20.2</v>
      </c>
      <c r="CB2" s="34">
        <v>20.7</v>
      </c>
      <c r="CC2" s="34">
        <v>18.600000000000001</v>
      </c>
      <c r="CD2" s="34">
        <v>58.4</v>
      </c>
      <c r="CE2" s="34">
        <v>53.1</v>
      </c>
      <c r="CF2" s="34">
        <v>50.3</v>
      </c>
      <c r="CG2" s="34">
        <v>53</v>
      </c>
      <c r="CH2" s="34">
        <v>22.7</v>
      </c>
      <c r="CI2" s="34">
        <v>5.8</v>
      </c>
      <c r="CJ2" s="34">
        <v>2.8</v>
      </c>
      <c r="CK2" s="34">
        <v>8.8000000000000007</v>
      </c>
      <c r="CL2" s="34">
        <v>3.8</v>
      </c>
      <c r="CM2" s="34">
        <v>6.7</v>
      </c>
      <c r="CN2" s="34">
        <v>1.4</v>
      </c>
      <c r="CO2" s="34">
        <v>0.7</v>
      </c>
      <c r="CP2" s="34">
        <v>10.3</v>
      </c>
      <c r="CQ2" s="34">
        <v>2.2000000000000002</v>
      </c>
      <c r="CR2" s="34">
        <v>0.9</v>
      </c>
      <c r="CS2" s="34">
        <v>22.3</v>
      </c>
      <c r="CT2" s="34">
        <v>9.8000000000000007</v>
      </c>
      <c r="CU2" s="34">
        <v>12.4</v>
      </c>
      <c r="CV2" s="34">
        <v>20.9</v>
      </c>
      <c r="CW2" s="34">
        <v>32.299999999999997</v>
      </c>
      <c r="CX2" s="34">
        <v>54.9</v>
      </c>
      <c r="CY2" s="34">
        <v>77.400000000000006</v>
      </c>
      <c r="CZ2" s="34">
        <v>84</v>
      </c>
      <c r="DA2" s="34">
        <v>24.6</v>
      </c>
      <c r="DB2" s="34">
        <v>28.9</v>
      </c>
      <c r="DC2" s="34">
        <v>3.3</v>
      </c>
      <c r="DD2" s="34">
        <v>38.4</v>
      </c>
      <c r="DE2" s="34">
        <v>53</v>
      </c>
      <c r="DF2" s="34">
        <v>45.9</v>
      </c>
      <c r="DG2" s="34">
        <v>57.6</v>
      </c>
      <c r="DH2" s="34">
        <v>6.8</v>
      </c>
      <c r="DI2" s="34">
        <v>44.8</v>
      </c>
      <c r="DJ2" s="34">
        <v>1.2</v>
      </c>
      <c r="DK2" s="34">
        <v>29.3</v>
      </c>
      <c r="DL2" s="34">
        <v>29.3</v>
      </c>
      <c r="DM2" s="34">
        <v>30.5</v>
      </c>
    </row>
    <row r="3" spans="1:117" s="15" customFormat="1" x14ac:dyDescent="0.25">
      <c r="A3" s="15" t="s">
        <v>117</v>
      </c>
      <c r="B3" s="15" t="s">
        <v>118</v>
      </c>
      <c r="C3" s="15" t="s">
        <v>121</v>
      </c>
      <c r="D3" s="15">
        <v>63</v>
      </c>
      <c r="E3" s="15">
        <v>30.5</v>
      </c>
      <c r="F3" s="15">
        <v>1009</v>
      </c>
      <c r="G3" s="15">
        <v>927</v>
      </c>
      <c r="H3" s="15">
        <v>76.099999999999994</v>
      </c>
      <c r="I3" s="15">
        <v>83.2</v>
      </c>
      <c r="J3" s="15">
        <v>89.3</v>
      </c>
      <c r="K3" s="15">
        <v>36.700000000000003</v>
      </c>
      <c r="L3" s="15">
        <v>24</v>
      </c>
      <c r="M3" s="15">
        <v>91.4</v>
      </c>
      <c r="N3" s="15">
        <v>29</v>
      </c>
      <c r="O3" s="15">
        <v>61.5</v>
      </c>
      <c r="P3" s="15">
        <v>82.6</v>
      </c>
      <c r="Q3" s="15">
        <v>27.3</v>
      </c>
      <c r="R3" s="15">
        <v>31.5</v>
      </c>
      <c r="S3" s="15">
        <v>24.3</v>
      </c>
      <c r="T3" s="15">
        <v>2.4</v>
      </c>
      <c r="U3" s="15">
        <v>9.1999999999999993</v>
      </c>
      <c r="V3" s="15">
        <v>46</v>
      </c>
      <c r="W3" s="15">
        <v>56</v>
      </c>
      <c r="X3" s="15">
        <v>51.7</v>
      </c>
      <c r="Y3" s="15">
        <v>46</v>
      </c>
      <c r="Z3" s="15">
        <v>36.1</v>
      </c>
      <c r="AA3" s="15">
        <v>0.3</v>
      </c>
      <c r="AB3" s="15">
        <v>1.1000000000000001</v>
      </c>
      <c r="AC3" s="15">
        <v>4.3</v>
      </c>
      <c r="AD3" s="15">
        <v>3.9</v>
      </c>
      <c r="AE3" s="15">
        <v>13.2</v>
      </c>
      <c r="AF3" s="15">
        <v>5.9</v>
      </c>
      <c r="AG3" s="15">
        <v>17.2</v>
      </c>
      <c r="AH3" s="15">
        <v>45</v>
      </c>
      <c r="AI3" s="15">
        <v>54.2</v>
      </c>
      <c r="AJ3" s="15">
        <v>44.8</v>
      </c>
      <c r="AK3" s="15">
        <v>88.6</v>
      </c>
      <c r="AL3" s="15">
        <v>25.9</v>
      </c>
      <c r="AM3" s="15">
        <v>16.7</v>
      </c>
      <c r="AN3" s="15">
        <v>90</v>
      </c>
      <c r="AO3" s="15">
        <v>58.5</v>
      </c>
      <c r="AP3" s="15">
        <v>43.8</v>
      </c>
      <c r="AQ3" s="15">
        <v>2947</v>
      </c>
      <c r="AR3" s="15">
        <v>2.4</v>
      </c>
      <c r="AS3" s="15">
        <v>23</v>
      </c>
      <c r="AT3" s="15">
        <v>75.099999999999994</v>
      </c>
      <c r="AU3" s="15">
        <v>54.4</v>
      </c>
      <c r="AV3" s="15">
        <v>4.9000000000000004</v>
      </c>
      <c r="AW3" s="15">
        <v>78</v>
      </c>
      <c r="AX3" s="15">
        <v>12.9</v>
      </c>
      <c r="AY3" s="15">
        <v>37.799999999999997</v>
      </c>
      <c r="AZ3" s="15">
        <v>9.3000000000000007</v>
      </c>
      <c r="BA3" s="15">
        <v>61.3</v>
      </c>
      <c r="BB3" s="15">
        <v>91.4</v>
      </c>
      <c r="BC3" s="15">
        <v>72.599999999999994</v>
      </c>
      <c r="BD3" s="15">
        <v>77.7</v>
      </c>
      <c r="BE3" s="15">
        <v>80.3</v>
      </c>
      <c r="BF3" s="15">
        <v>62.5</v>
      </c>
      <c r="BG3" s="15">
        <v>59.1</v>
      </c>
      <c r="BH3" s="15">
        <v>94.2</v>
      </c>
      <c r="BI3" s="15">
        <v>3.4</v>
      </c>
      <c r="BJ3" s="15">
        <v>9.6</v>
      </c>
      <c r="BK3" s="15">
        <v>47.9</v>
      </c>
      <c r="BL3" s="15">
        <v>19.100000000000001</v>
      </c>
      <c r="BM3" s="15">
        <v>65.8</v>
      </c>
      <c r="BN3" s="15">
        <v>2.9</v>
      </c>
      <c r="BO3" s="15">
        <v>70.8</v>
      </c>
      <c r="BP3" s="15">
        <v>41.1</v>
      </c>
      <c r="BQ3" s="15">
        <v>56</v>
      </c>
      <c r="BR3" s="15">
        <v>39.9</v>
      </c>
      <c r="BS3" s="15">
        <v>8.1999999999999993</v>
      </c>
      <c r="BT3" s="15">
        <v>12.7</v>
      </c>
      <c r="BU3" s="15">
        <v>8.8000000000000007</v>
      </c>
      <c r="BV3" s="15">
        <v>41.2</v>
      </c>
      <c r="BW3" s="15">
        <v>21.5</v>
      </c>
      <c r="BX3" s="15">
        <v>7.4</v>
      </c>
      <c r="BY3" s="15">
        <v>38.299999999999997</v>
      </c>
      <c r="BZ3" s="15">
        <v>26.7</v>
      </c>
      <c r="CA3" s="15">
        <v>23</v>
      </c>
      <c r="CB3" s="15">
        <v>15</v>
      </c>
      <c r="CC3" s="15">
        <v>14.3</v>
      </c>
      <c r="CD3" s="15">
        <v>59.4</v>
      </c>
      <c r="CE3" s="15">
        <v>54.3</v>
      </c>
      <c r="CF3" s="15">
        <v>52.1</v>
      </c>
      <c r="CG3" s="15">
        <v>54.2</v>
      </c>
      <c r="CH3" s="15">
        <v>25.1</v>
      </c>
      <c r="CI3" s="15">
        <v>5.2</v>
      </c>
      <c r="CJ3" s="15">
        <v>2.2999999999999998</v>
      </c>
      <c r="CK3" s="15">
        <v>7.4</v>
      </c>
      <c r="CL3" s="15">
        <v>3.5</v>
      </c>
      <c r="CM3" s="15">
        <v>6.5</v>
      </c>
      <c r="CN3" s="15">
        <v>1.3</v>
      </c>
      <c r="CO3" s="15">
        <v>0.7</v>
      </c>
      <c r="CP3" s="15">
        <v>9.6999999999999993</v>
      </c>
      <c r="CQ3" s="15">
        <v>2</v>
      </c>
      <c r="CR3" s="15">
        <v>0.8</v>
      </c>
      <c r="CS3" s="15">
        <v>20.7</v>
      </c>
      <c r="CT3" s="15">
        <v>8.8000000000000007</v>
      </c>
      <c r="CU3" s="15">
        <v>10.7</v>
      </c>
      <c r="CV3" s="15">
        <v>16.899999999999999</v>
      </c>
      <c r="CW3" s="15">
        <v>29.3</v>
      </c>
      <c r="CX3" s="15">
        <v>48.1</v>
      </c>
      <c r="CY3" s="15">
        <v>73.900000000000006</v>
      </c>
      <c r="CZ3" s="15">
        <v>83</v>
      </c>
      <c r="DA3" s="15">
        <v>25.4</v>
      </c>
      <c r="DB3" s="15">
        <v>31.5</v>
      </c>
      <c r="DC3" s="15">
        <v>3.5</v>
      </c>
      <c r="DD3" s="15">
        <v>40.1</v>
      </c>
      <c r="DE3" s="15">
        <v>48.5</v>
      </c>
      <c r="DF3" s="15">
        <v>36.9</v>
      </c>
      <c r="DG3" s="15">
        <v>48.2</v>
      </c>
      <c r="DH3" s="15">
        <v>8.1</v>
      </c>
      <c r="DI3" s="15">
        <v>48</v>
      </c>
      <c r="DJ3" s="15">
        <v>1.5</v>
      </c>
      <c r="DK3" s="15">
        <v>29.5</v>
      </c>
      <c r="DL3" s="15">
        <v>28.2</v>
      </c>
      <c r="DM3" s="15">
        <v>31</v>
      </c>
    </row>
    <row r="4" spans="1:117" s="15" customFormat="1" x14ac:dyDescent="0.25">
      <c r="A4" s="15" t="s">
        <v>117</v>
      </c>
      <c r="B4" s="15" t="s">
        <v>118</v>
      </c>
      <c r="C4" s="15" t="s">
        <v>122</v>
      </c>
      <c r="D4" s="15">
        <v>80.599999999999994</v>
      </c>
      <c r="E4" s="15">
        <v>24.9</v>
      </c>
      <c r="F4" s="15">
        <v>956</v>
      </c>
      <c r="G4" s="15">
        <v>899</v>
      </c>
      <c r="H4" s="15">
        <v>88.8</v>
      </c>
      <c r="I4" s="15">
        <v>97.5</v>
      </c>
      <c r="J4" s="15">
        <v>91.1</v>
      </c>
      <c r="K4" s="15">
        <v>70.3</v>
      </c>
      <c r="L4" s="15">
        <v>80.599999999999994</v>
      </c>
      <c r="M4" s="15">
        <v>96.5</v>
      </c>
      <c r="N4" s="15">
        <v>28.2</v>
      </c>
      <c r="O4" s="15">
        <v>81.400000000000006</v>
      </c>
      <c r="P4" s="15">
        <v>90.7</v>
      </c>
      <c r="Q4" s="15">
        <v>51.5</v>
      </c>
      <c r="R4" s="15">
        <v>17.5</v>
      </c>
      <c r="S4" s="15">
        <v>14</v>
      </c>
      <c r="T4" s="15">
        <v>1.8</v>
      </c>
      <c r="U4" s="15">
        <v>5</v>
      </c>
      <c r="V4" s="15">
        <v>29</v>
      </c>
      <c r="W4" s="15">
        <v>34</v>
      </c>
      <c r="X4" s="15">
        <v>57.2</v>
      </c>
      <c r="Y4" s="15">
        <v>51.3</v>
      </c>
      <c r="Z4" s="15">
        <v>35.700000000000003</v>
      </c>
      <c r="AA4" s="15">
        <v>0.3</v>
      </c>
      <c r="AB4" s="15">
        <v>2.4</v>
      </c>
      <c r="AC4" s="15">
        <v>3.5</v>
      </c>
      <c r="AD4" s="15">
        <v>9</v>
      </c>
      <c r="AE4" s="15">
        <v>12.1</v>
      </c>
      <c r="AF4" s="15">
        <v>5.0999999999999996</v>
      </c>
      <c r="AG4" s="15">
        <v>18.600000000000001</v>
      </c>
      <c r="AH4" s="15">
        <v>50.1</v>
      </c>
      <c r="AI4" s="15">
        <v>69.099999999999994</v>
      </c>
      <c r="AJ4" s="15">
        <v>66.400000000000006</v>
      </c>
      <c r="AK4" s="15">
        <v>89.9</v>
      </c>
      <c r="AL4" s="15">
        <v>40.799999999999997</v>
      </c>
      <c r="AM4" s="15">
        <v>31.1</v>
      </c>
      <c r="AN4" s="15">
        <v>87.7</v>
      </c>
      <c r="AO4" s="15">
        <v>71.7</v>
      </c>
      <c r="AP4" s="15">
        <v>21.4</v>
      </c>
      <c r="AQ4" s="15">
        <v>3913</v>
      </c>
      <c r="AR4" s="15">
        <v>3.2</v>
      </c>
      <c r="AS4" s="15">
        <v>27.2</v>
      </c>
      <c r="AT4" s="15">
        <v>88.7</v>
      </c>
      <c r="AU4" s="15">
        <v>46.2</v>
      </c>
      <c r="AV4" s="15">
        <v>3</v>
      </c>
      <c r="AW4" s="15">
        <v>90</v>
      </c>
      <c r="AX4" s="15">
        <v>28.3</v>
      </c>
      <c r="AY4" s="15">
        <v>44.8</v>
      </c>
      <c r="AZ4" s="15">
        <v>19.899999999999999</v>
      </c>
      <c r="BA4" s="15">
        <v>63.9</v>
      </c>
      <c r="BB4" s="15">
        <v>93.2</v>
      </c>
      <c r="BC4" s="15">
        <v>73.400000000000006</v>
      </c>
      <c r="BD4" s="15">
        <v>80.2</v>
      </c>
      <c r="BE4" s="15">
        <v>83.2</v>
      </c>
      <c r="BF4" s="15">
        <v>63.3</v>
      </c>
      <c r="BG4" s="15">
        <v>62.9</v>
      </c>
      <c r="BH4" s="15">
        <v>82.1</v>
      </c>
      <c r="BI4" s="15">
        <v>16.7</v>
      </c>
      <c r="BJ4" s="15">
        <v>8.1999999999999993</v>
      </c>
      <c r="BK4" s="15">
        <v>58.5</v>
      </c>
      <c r="BL4" s="15">
        <v>23.7</v>
      </c>
      <c r="BM4" s="15">
        <v>74.099999999999994</v>
      </c>
      <c r="BN4" s="15">
        <v>2.2999999999999998</v>
      </c>
      <c r="BO4" s="15">
        <v>80</v>
      </c>
      <c r="BP4" s="15">
        <v>42.8</v>
      </c>
      <c r="BQ4" s="15">
        <v>52.1</v>
      </c>
      <c r="BR4" s="15">
        <v>50.1</v>
      </c>
      <c r="BS4" s="15">
        <v>10.1</v>
      </c>
      <c r="BT4" s="15">
        <v>16.899999999999999</v>
      </c>
      <c r="BU4" s="15">
        <v>11.6</v>
      </c>
      <c r="BV4" s="15">
        <v>31</v>
      </c>
      <c r="BW4" s="15">
        <v>20</v>
      </c>
      <c r="BX4" s="15">
        <v>7.5</v>
      </c>
      <c r="BY4" s="15">
        <v>29.1</v>
      </c>
      <c r="BZ4" s="15">
        <v>15.5</v>
      </c>
      <c r="CA4" s="15">
        <v>15.3</v>
      </c>
      <c r="CB4" s="15">
        <v>31.3</v>
      </c>
      <c r="CC4" s="15">
        <v>26.3</v>
      </c>
      <c r="CD4" s="15">
        <v>55.9</v>
      </c>
      <c r="CE4" s="15">
        <v>50.9</v>
      </c>
      <c r="CF4" s="15">
        <v>45.7</v>
      </c>
      <c r="CG4" s="15">
        <v>50.8</v>
      </c>
      <c r="CH4" s="15">
        <v>18.399999999999999</v>
      </c>
      <c r="CI4" s="15">
        <v>6.9</v>
      </c>
      <c r="CJ4" s="15">
        <v>3.6</v>
      </c>
      <c r="CK4" s="15">
        <v>8.8000000000000007</v>
      </c>
      <c r="CL4" s="15">
        <v>4.4000000000000004</v>
      </c>
      <c r="CM4" s="15">
        <v>7.3</v>
      </c>
      <c r="CN4" s="15">
        <v>1.6</v>
      </c>
      <c r="CO4" s="15">
        <v>0.7</v>
      </c>
      <c r="CP4" s="15">
        <v>11.4</v>
      </c>
      <c r="CQ4" s="15">
        <v>2.7</v>
      </c>
      <c r="CR4" s="15">
        <v>1</v>
      </c>
      <c r="CS4" s="15">
        <v>25.3</v>
      </c>
      <c r="CT4" s="15">
        <v>11.7</v>
      </c>
      <c r="CU4" s="15">
        <v>15.6</v>
      </c>
      <c r="CV4" s="15">
        <v>28.1</v>
      </c>
      <c r="CW4" s="15">
        <v>37.4</v>
      </c>
      <c r="CX4" s="15">
        <v>67</v>
      </c>
      <c r="CY4" s="15">
        <v>83.4</v>
      </c>
      <c r="CZ4" s="15">
        <v>85.8</v>
      </c>
      <c r="DA4" s="15">
        <v>23.2</v>
      </c>
      <c r="DB4" s="15">
        <v>23.7</v>
      </c>
      <c r="DC4" s="15">
        <v>2.9</v>
      </c>
      <c r="DD4" s="15">
        <v>35.200000000000003</v>
      </c>
      <c r="DE4" s="15">
        <v>61</v>
      </c>
      <c r="DF4" s="15">
        <v>61.8</v>
      </c>
      <c r="DG4" s="15">
        <v>77.5</v>
      </c>
      <c r="DH4" s="15">
        <v>4.4000000000000004</v>
      </c>
      <c r="DI4" s="15">
        <v>39.200000000000003</v>
      </c>
      <c r="DJ4" s="15">
        <v>0.7</v>
      </c>
      <c r="DK4" s="15">
        <v>28.8</v>
      </c>
      <c r="DL4" s="15">
        <v>33</v>
      </c>
      <c r="DM4" s="15">
        <v>29.4</v>
      </c>
    </row>
    <row r="5" spans="1:117" x14ac:dyDescent="0.25">
      <c r="A5" s="34" t="s">
        <v>117</v>
      </c>
      <c r="B5" s="34" t="s">
        <v>123</v>
      </c>
      <c r="C5" s="34" t="s">
        <v>119</v>
      </c>
      <c r="D5" s="34">
        <v>58.3</v>
      </c>
      <c r="E5" s="34">
        <v>34.9</v>
      </c>
      <c r="F5" s="34">
        <v>1000</v>
      </c>
      <c r="G5" s="34">
        <v>914</v>
      </c>
      <c r="H5" s="34">
        <v>41.2</v>
      </c>
      <c r="I5" s="34">
        <v>67.900000000000006</v>
      </c>
      <c r="J5" s="34">
        <v>87.6</v>
      </c>
      <c r="K5" s="34">
        <v>29.1</v>
      </c>
      <c r="L5" s="34">
        <v>25.5</v>
      </c>
      <c r="M5" s="34">
        <v>76.099999999999994</v>
      </c>
      <c r="N5" s="34">
        <v>4.8</v>
      </c>
      <c r="O5" s="34">
        <v>55.1</v>
      </c>
      <c r="P5" s="34">
        <v>78.099999999999994</v>
      </c>
      <c r="Q5" s="34">
        <v>22.3</v>
      </c>
      <c r="R5" s="34">
        <v>47.4</v>
      </c>
      <c r="S5" s="34">
        <v>32.299999999999997</v>
      </c>
      <c r="T5" s="34">
        <v>2.7</v>
      </c>
      <c r="U5" s="34">
        <v>16</v>
      </c>
      <c r="V5" s="34">
        <v>57</v>
      </c>
      <c r="W5" s="34">
        <v>74</v>
      </c>
      <c r="X5" s="34">
        <v>56.3</v>
      </c>
      <c r="Y5" s="34">
        <v>48.5</v>
      </c>
      <c r="Z5" s="34">
        <v>37.299999999999997</v>
      </c>
      <c r="AA5" s="34">
        <v>1</v>
      </c>
      <c r="AB5" s="34">
        <v>1.7</v>
      </c>
      <c r="AC5" s="34">
        <v>3.1</v>
      </c>
      <c r="AD5" s="34">
        <v>5.2</v>
      </c>
      <c r="AE5" s="34">
        <v>13.9</v>
      </c>
      <c r="AF5" s="34">
        <v>6.1</v>
      </c>
      <c r="AG5" s="34">
        <v>10.1</v>
      </c>
      <c r="AH5" s="34">
        <v>34.4</v>
      </c>
      <c r="AI5" s="34">
        <v>43.9</v>
      </c>
      <c r="AJ5" s="34">
        <v>37</v>
      </c>
      <c r="AK5" s="34">
        <v>76.3</v>
      </c>
      <c r="AL5" s="34">
        <v>15.2</v>
      </c>
      <c r="AM5" s="34">
        <v>11.6</v>
      </c>
      <c r="AN5" s="34" t="s">
        <v>120</v>
      </c>
      <c r="AO5" s="34">
        <v>34.6</v>
      </c>
      <c r="AP5" s="34" t="s">
        <v>120</v>
      </c>
      <c r="AQ5" s="34" t="s">
        <v>120</v>
      </c>
      <c r="AR5" s="34">
        <v>0.3</v>
      </c>
      <c r="AS5" s="34" t="s">
        <v>120</v>
      </c>
      <c r="AT5" s="34">
        <v>38.700000000000003</v>
      </c>
      <c r="AU5" s="34">
        <v>18</v>
      </c>
      <c r="AV5" s="34">
        <v>8.1999999999999993</v>
      </c>
      <c r="AW5" s="34">
        <v>46.6</v>
      </c>
      <c r="AX5" s="34">
        <v>8.5</v>
      </c>
      <c r="AY5" s="34">
        <v>27.7</v>
      </c>
      <c r="AZ5" s="34">
        <v>15.2</v>
      </c>
      <c r="BA5" s="34">
        <v>43.5</v>
      </c>
      <c r="BB5" s="34">
        <v>78.2</v>
      </c>
      <c r="BC5" s="34">
        <v>78.2</v>
      </c>
      <c r="BD5" s="34">
        <v>55.3</v>
      </c>
      <c r="BE5" s="34">
        <v>58.8</v>
      </c>
      <c r="BF5" s="34" t="s">
        <v>120</v>
      </c>
      <c r="BG5" s="34">
        <v>16.5</v>
      </c>
      <c r="BH5" s="34">
        <v>82</v>
      </c>
      <c r="BI5" s="34">
        <v>10.5</v>
      </c>
      <c r="BJ5" s="34">
        <v>9</v>
      </c>
      <c r="BK5" s="34">
        <v>26</v>
      </c>
      <c r="BL5" s="34" t="s">
        <v>120</v>
      </c>
      <c r="BM5" s="34">
        <v>61.3</v>
      </c>
      <c r="BN5" s="34">
        <v>5.8</v>
      </c>
      <c r="BO5" s="34">
        <v>69.599999999999994</v>
      </c>
      <c r="BP5" s="34">
        <v>23.4</v>
      </c>
      <c r="BQ5" s="34">
        <v>46.4</v>
      </c>
      <c r="BR5" s="34">
        <v>52.6</v>
      </c>
      <c r="BS5" s="34" t="s">
        <v>120</v>
      </c>
      <c r="BT5" s="34" t="s">
        <v>120</v>
      </c>
      <c r="BU5" s="34" t="s">
        <v>120</v>
      </c>
      <c r="BV5" s="34">
        <v>48</v>
      </c>
      <c r="BW5" s="34">
        <v>19.8</v>
      </c>
      <c r="BX5" s="34">
        <v>6.4</v>
      </c>
      <c r="BY5" s="34">
        <v>42.5</v>
      </c>
      <c r="BZ5" s="34">
        <v>35.5</v>
      </c>
      <c r="CA5" s="34">
        <v>34.200000000000003</v>
      </c>
      <c r="CB5" s="34">
        <v>12.6</v>
      </c>
      <c r="CC5" s="34">
        <v>9.3000000000000007</v>
      </c>
      <c r="CD5" s="34">
        <v>69.400000000000006</v>
      </c>
      <c r="CE5" s="34">
        <v>55.2</v>
      </c>
      <c r="CF5" s="34">
        <v>57.9</v>
      </c>
      <c r="CG5" s="34">
        <v>55.3</v>
      </c>
      <c r="CH5" s="34">
        <v>24.2</v>
      </c>
      <c r="CI5" s="34" t="s">
        <v>120</v>
      </c>
      <c r="CJ5" s="34" t="s">
        <v>120</v>
      </c>
      <c r="CK5" s="34" t="s">
        <v>120</v>
      </c>
      <c r="CL5" s="34" t="s">
        <v>120</v>
      </c>
      <c r="CM5" s="34" t="s">
        <v>120</v>
      </c>
      <c r="CN5" s="34" t="s">
        <v>120</v>
      </c>
      <c r="CO5" s="34" t="s">
        <v>120</v>
      </c>
      <c r="CP5" s="34" t="s">
        <v>120</v>
      </c>
      <c r="CQ5" s="34" t="s">
        <v>120</v>
      </c>
      <c r="CR5" s="34" t="s">
        <v>120</v>
      </c>
      <c r="CS5" s="34" t="s">
        <v>120</v>
      </c>
      <c r="CT5" s="34" t="s">
        <v>120</v>
      </c>
      <c r="CU5" s="34" t="s">
        <v>120</v>
      </c>
      <c r="CV5" s="34">
        <v>17.3</v>
      </c>
      <c r="CW5" s="34">
        <v>33</v>
      </c>
      <c r="CX5" s="34">
        <v>36.299999999999997</v>
      </c>
      <c r="CY5" s="34">
        <v>70</v>
      </c>
      <c r="CZ5" s="34">
        <v>76.5</v>
      </c>
      <c r="DA5" s="34">
        <v>28.6</v>
      </c>
      <c r="DB5" s="34">
        <v>37.200000000000003</v>
      </c>
      <c r="DC5" s="34" t="s">
        <v>120</v>
      </c>
      <c r="DD5" s="34" t="s">
        <v>120</v>
      </c>
      <c r="DE5" s="34">
        <v>15.1</v>
      </c>
      <c r="DF5" s="34" t="s">
        <v>120</v>
      </c>
      <c r="DG5" s="34" t="s">
        <v>120</v>
      </c>
      <c r="DH5" s="34">
        <v>10.8</v>
      </c>
      <c r="DI5" s="34">
        <v>57</v>
      </c>
      <c r="DJ5" s="34">
        <v>2.2000000000000002</v>
      </c>
      <c r="DK5" s="34">
        <v>31.9</v>
      </c>
      <c r="DL5" s="34" t="s">
        <v>120</v>
      </c>
      <c r="DM5" s="34" t="s">
        <v>120</v>
      </c>
    </row>
    <row r="6" spans="1:117" x14ac:dyDescent="0.25">
      <c r="A6" s="34" t="s">
        <v>124</v>
      </c>
      <c r="B6" s="34" t="s">
        <v>118</v>
      </c>
      <c r="C6" s="34" t="s">
        <v>119</v>
      </c>
      <c r="D6" s="34">
        <v>62</v>
      </c>
      <c r="E6" s="34">
        <v>23.7</v>
      </c>
      <c r="F6" s="34">
        <v>1020</v>
      </c>
      <c r="G6" s="34">
        <v>914</v>
      </c>
      <c r="H6" s="34">
        <v>82.7</v>
      </c>
      <c r="I6" s="34">
        <v>98.8</v>
      </c>
      <c r="J6" s="34">
        <v>72.7</v>
      </c>
      <c r="K6" s="34">
        <v>53.6</v>
      </c>
      <c r="L6" s="34">
        <v>62</v>
      </c>
      <c r="M6" s="34">
        <v>81.599999999999994</v>
      </c>
      <c r="N6" s="34">
        <v>74.599999999999994</v>
      </c>
      <c r="O6" s="34">
        <v>62.9</v>
      </c>
      <c r="P6" s="34">
        <v>79.400000000000006</v>
      </c>
      <c r="Q6" s="35">
        <v>34.299999999999997</v>
      </c>
      <c r="R6" s="34">
        <v>32.700000000000003</v>
      </c>
      <c r="S6" s="34">
        <v>23.5</v>
      </c>
      <c r="T6" s="34">
        <v>1.8</v>
      </c>
      <c r="U6" s="34">
        <v>11.8</v>
      </c>
      <c r="V6" s="34">
        <v>35</v>
      </c>
      <c r="W6" s="34">
        <v>41</v>
      </c>
      <c r="X6" s="34">
        <v>69.5</v>
      </c>
      <c r="Y6" s="34">
        <v>69.400000000000006</v>
      </c>
      <c r="Z6" s="34">
        <v>68.3</v>
      </c>
      <c r="AA6" s="34">
        <v>0.6</v>
      </c>
      <c r="AB6" s="34">
        <v>0.2</v>
      </c>
      <c r="AC6" s="34">
        <v>0.2</v>
      </c>
      <c r="AD6" s="34">
        <v>0.2</v>
      </c>
      <c r="AE6" s="34">
        <v>4.7</v>
      </c>
      <c r="AF6" s="34">
        <v>3.1</v>
      </c>
      <c r="AG6" s="34">
        <v>19.7</v>
      </c>
      <c r="AH6" s="34">
        <v>24.6</v>
      </c>
      <c r="AI6" s="34">
        <v>82.4</v>
      </c>
      <c r="AJ6" s="34">
        <v>76.3</v>
      </c>
      <c r="AK6" s="34">
        <v>95</v>
      </c>
      <c r="AL6" s="34">
        <v>56.2</v>
      </c>
      <c r="AM6" s="34">
        <v>43.9</v>
      </c>
      <c r="AN6" s="34">
        <v>92.6</v>
      </c>
      <c r="AO6" s="34">
        <v>79.7</v>
      </c>
      <c r="AP6" s="34">
        <v>17.399999999999999</v>
      </c>
      <c r="AQ6" s="34">
        <v>2138</v>
      </c>
      <c r="AR6" s="34">
        <v>9.3000000000000007</v>
      </c>
      <c r="AS6" s="34">
        <v>28.5</v>
      </c>
      <c r="AT6" s="34">
        <v>91.6</v>
      </c>
      <c r="AU6" s="34">
        <v>38.299999999999997</v>
      </c>
      <c r="AV6" s="34">
        <v>3.7</v>
      </c>
      <c r="AW6" s="34">
        <v>92.2</v>
      </c>
      <c r="AX6" s="34">
        <v>40.1</v>
      </c>
      <c r="AY6" s="34">
        <v>57</v>
      </c>
      <c r="AZ6" s="34">
        <v>25.5</v>
      </c>
      <c r="BA6" s="34">
        <v>65.3</v>
      </c>
      <c r="BB6" s="34">
        <v>97.3</v>
      </c>
      <c r="BC6" s="34">
        <v>72.3</v>
      </c>
      <c r="BD6" s="34">
        <v>89</v>
      </c>
      <c r="BE6" s="34">
        <v>89.4</v>
      </c>
      <c r="BF6" s="34">
        <v>68.8</v>
      </c>
      <c r="BG6" s="34">
        <v>72.099999999999994</v>
      </c>
      <c r="BH6" s="34">
        <v>91.6</v>
      </c>
      <c r="BI6" s="34">
        <v>8.4</v>
      </c>
      <c r="BJ6" s="34">
        <v>6.6</v>
      </c>
      <c r="BK6" s="34">
        <v>47.6</v>
      </c>
      <c r="BL6" s="34">
        <v>30.1</v>
      </c>
      <c r="BM6" s="34">
        <v>72.7</v>
      </c>
      <c r="BN6" s="34">
        <v>0.5</v>
      </c>
      <c r="BO6" s="34">
        <v>77.3</v>
      </c>
      <c r="BP6" s="34">
        <v>40.1</v>
      </c>
      <c r="BQ6" s="34">
        <v>70.2</v>
      </c>
      <c r="BR6" s="34">
        <v>56.1</v>
      </c>
      <c r="BS6" s="34">
        <v>6.5</v>
      </c>
      <c r="BT6" s="34">
        <v>11.9</v>
      </c>
      <c r="BU6" s="34">
        <v>7.6</v>
      </c>
      <c r="BV6" s="34">
        <v>31.4</v>
      </c>
      <c r="BW6" s="34">
        <v>17.2</v>
      </c>
      <c r="BX6" s="34">
        <v>4.5</v>
      </c>
      <c r="BY6" s="34">
        <v>31.9</v>
      </c>
      <c r="BZ6" s="34">
        <v>17.600000000000001</v>
      </c>
      <c r="CA6" s="34">
        <v>14.8</v>
      </c>
      <c r="CB6" s="34">
        <v>33.200000000000003</v>
      </c>
      <c r="CC6" s="34">
        <v>33.5</v>
      </c>
      <c r="CD6" s="34">
        <v>58.6</v>
      </c>
      <c r="CE6" s="34">
        <v>60.2</v>
      </c>
      <c r="CF6" s="34">
        <v>52.9</v>
      </c>
      <c r="CG6" s="34">
        <v>60</v>
      </c>
      <c r="CH6" s="34">
        <v>26.9</v>
      </c>
      <c r="CI6" s="34">
        <v>8.1999999999999993</v>
      </c>
      <c r="CJ6" s="34">
        <v>4.9000000000000004</v>
      </c>
      <c r="CK6" s="34">
        <v>9.8000000000000007</v>
      </c>
      <c r="CL6" s="34">
        <v>5.9</v>
      </c>
      <c r="CM6" s="34">
        <v>7.6</v>
      </c>
      <c r="CN6" s="34">
        <v>1.7</v>
      </c>
      <c r="CO6" s="34">
        <v>0.7</v>
      </c>
      <c r="CP6" s="34">
        <v>11</v>
      </c>
      <c r="CQ6" s="34">
        <v>3.6</v>
      </c>
      <c r="CR6" s="34">
        <v>1.6</v>
      </c>
      <c r="CS6" s="34">
        <v>33.6</v>
      </c>
      <c r="CT6" s="34">
        <v>5.0999999999999996</v>
      </c>
      <c r="CU6" s="34">
        <v>12.5</v>
      </c>
      <c r="CV6" s="34">
        <v>29</v>
      </c>
      <c r="CW6" s="34">
        <v>55.5</v>
      </c>
      <c r="CX6" s="34">
        <v>57.5</v>
      </c>
      <c r="CY6" s="34">
        <v>83.4</v>
      </c>
      <c r="CZ6" s="34">
        <v>79.900000000000006</v>
      </c>
      <c r="DA6" s="34">
        <v>42.1</v>
      </c>
      <c r="DB6" s="34">
        <v>43.2</v>
      </c>
      <c r="DC6" s="34">
        <v>4.8</v>
      </c>
      <c r="DD6" s="34">
        <v>44.7</v>
      </c>
      <c r="DE6" s="34">
        <v>66.3</v>
      </c>
      <c r="DF6" s="34">
        <v>36.200000000000003</v>
      </c>
      <c r="DG6" s="34">
        <v>67.5</v>
      </c>
      <c r="DH6" s="34">
        <v>2.2999999999999998</v>
      </c>
      <c r="DI6" s="34">
        <v>26.8</v>
      </c>
      <c r="DJ6" s="34">
        <v>0.4</v>
      </c>
      <c r="DK6" s="34">
        <v>34.9</v>
      </c>
      <c r="DL6" s="34">
        <v>37.799999999999997</v>
      </c>
      <c r="DM6" s="34">
        <v>33.1</v>
      </c>
    </row>
    <row r="7" spans="1:117" s="15" customFormat="1" x14ac:dyDescent="0.25">
      <c r="A7" s="15" t="s">
        <v>124</v>
      </c>
      <c r="B7" s="15" t="s">
        <v>118</v>
      </c>
      <c r="C7" s="15" t="s">
        <v>121</v>
      </c>
      <c r="D7" s="15">
        <v>56.6</v>
      </c>
      <c r="E7" s="15">
        <v>23.9</v>
      </c>
      <c r="F7" s="15">
        <v>1018</v>
      </c>
      <c r="G7" s="15">
        <v>880</v>
      </c>
      <c r="H7" s="15">
        <v>79.900000000000006</v>
      </c>
      <c r="I7" s="15">
        <v>98.4</v>
      </c>
      <c r="J7" s="15">
        <v>73.599999999999994</v>
      </c>
      <c r="K7" s="15">
        <v>43.1</v>
      </c>
      <c r="L7" s="15">
        <v>49.7</v>
      </c>
      <c r="M7" s="15">
        <v>77.400000000000006</v>
      </c>
      <c r="N7" s="15">
        <v>80.5</v>
      </c>
      <c r="O7" s="15">
        <v>57.4</v>
      </c>
      <c r="P7" s="15">
        <v>73.599999999999994</v>
      </c>
      <c r="Q7" s="15">
        <v>28.4</v>
      </c>
      <c r="R7" s="15">
        <v>35.5</v>
      </c>
      <c r="S7" s="15">
        <v>28.3</v>
      </c>
      <c r="T7" s="15">
        <v>2</v>
      </c>
      <c r="U7" s="15">
        <v>13.2</v>
      </c>
      <c r="V7" s="15">
        <v>40</v>
      </c>
      <c r="W7" s="15">
        <v>45</v>
      </c>
      <c r="X7" s="15">
        <v>70</v>
      </c>
      <c r="Y7" s="15">
        <v>70</v>
      </c>
      <c r="Z7" s="15">
        <v>69.5</v>
      </c>
      <c r="AA7" s="15">
        <v>0.3</v>
      </c>
      <c r="AB7" s="15">
        <v>0.1</v>
      </c>
      <c r="AC7" s="15">
        <v>0.1</v>
      </c>
      <c r="AD7" s="15">
        <v>0</v>
      </c>
      <c r="AE7" s="15">
        <v>4</v>
      </c>
      <c r="AF7" s="15">
        <v>2.8</v>
      </c>
      <c r="AG7" s="15">
        <v>20.399999999999999</v>
      </c>
      <c r="AH7" s="15">
        <v>23.7</v>
      </c>
      <c r="AI7" s="15">
        <v>80.3</v>
      </c>
      <c r="AJ7" s="15">
        <v>75.099999999999994</v>
      </c>
      <c r="AK7" s="15">
        <v>95</v>
      </c>
      <c r="AL7" s="15">
        <v>56.3</v>
      </c>
      <c r="AM7" s="15">
        <v>43.3</v>
      </c>
      <c r="AN7" s="15">
        <v>94.1</v>
      </c>
      <c r="AO7" s="15">
        <v>77.8</v>
      </c>
      <c r="AP7" s="15">
        <v>20.399999999999999</v>
      </c>
      <c r="AQ7" s="15">
        <v>2145</v>
      </c>
      <c r="AR7" s="15">
        <v>8.1999999999999993</v>
      </c>
      <c r="AS7" s="15">
        <v>27.8</v>
      </c>
      <c r="AT7" s="15">
        <v>89.7</v>
      </c>
      <c r="AU7" s="15">
        <v>39.6</v>
      </c>
      <c r="AV7" s="15">
        <v>4.4000000000000004</v>
      </c>
      <c r="AW7" s="15">
        <v>90.8</v>
      </c>
      <c r="AX7" s="15">
        <v>37.1</v>
      </c>
      <c r="AY7" s="15">
        <v>55.2</v>
      </c>
      <c r="AZ7" s="15">
        <v>23.7</v>
      </c>
      <c r="BA7" s="15">
        <v>67.2</v>
      </c>
      <c r="BB7" s="15">
        <v>97.1</v>
      </c>
      <c r="BC7" s="15">
        <v>75.2</v>
      </c>
      <c r="BD7" s="15">
        <v>90.6</v>
      </c>
      <c r="BE7" s="15">
        <v>88.4</v>
      </c>
      <c r="BF7" s="15">
        <v>71.5</v>
      </c>
      <c r="BG7" s="15">
        <v>71.599999999999994</v>
      </c>
      <c r="BH7" s="15">
        <v>94.9</v>
      </c>
      <c r="BI7" s="15">
        <v>5.0999999999999996</v>
      </c>
      <c r="BJ7" s="15">
        <v>6.9</v>
      </c>
      <c r="BK7" s="15">
        <v>45.3</v>
      </c>
      <c r="BL7" s="15">
        <v>29.1</v>
      </c>
      <c r="BM7" s="15">
        <v>69.400000000000006</v>
      </c>
      <c r="BN7" s="15">
        <v>0.4</v>
      </c>
      <c r="BO7" s="15">
        <v>78.599999999999994</v>
      </c>
      <c r="BP7" s="15">
        <v>38.799999999999997</v>
      </c>
      <c r="BQ7" s="15">
        <v>71.099999999999994</v>
      </c>
      <c r="BR7" s="15">
        <v>50.6</v>
      </c>
      <c r="BS7" s="15">
        <v>6.3</v>
      </c>
      <c r="BT7" s="15">
        <v>11</v>
      </c>
      <c r="BU7" s="15">
        <v>7.1</v>
      </c>
      <c r="BV7" s="15">
        <v>32.5</v>
      </c>
      <c r="BW7" s="15">
        <v>17.8</v>
      </c>
      <c r="BX7" s="15">
        <v>4.4000000000000004</v>
      </c>
      <c r="BY7" s="15">
        <v>33.1</v>
      </c>
      <c r="BZ7" s="15">
        <v>20.3</v>
      </c>
      <c r="CA7" s="15">
        <v>16.5</v>
      </c>
      <c r="CB7" s="15">
        <v>27.6</v>
      </c>
      <c r="CC7" s="15">
        <v>28</v>
      </c>
      <c r="CD7" s="15">
        <v>60.8</v>
      </c>
      <c r="CE7" s="15">
        <v>61.5</v>
      </c>
      <c r="CF7" s="15">
        <v>51.6</v>
      </c>
      <c r="CG7" s="15">
        <v>61.1</v>
      </c>
      <c r="CH7" s="15">
        <v>30.8</v>
      </c>
      <c r="CI7" s="15">
        <v>6.9</v>
      </c>
      <c r="CJ7" s="15">
        <v>4.3</v>
      </c>
      <c r="CK7" s="15">
        <v>9</v>
      </c>
      <c r="CL7" s="15">
        <v>5</v>
      </c>
      <c r="CM7" s="15">
        <v>7.3</v>
      </c>
      <c r="CN7" s="15">
        <v>1.5</v>
      </c>
      <c r="CO7" s="15">
        <v>0.7</v>
      </c>
      <c r="CP7" s="15">
        <v>11</v>
      </c>
      <c r="CQ7" s="15">
        <v>3.9</v>
      </c>
      <c r="CR7" s="15">
        <v>1.4</v>
      </c>
      <c r="CS7" s="15">
        <v>32.5</v>
      </c>
      <c r="CT7" s="15">
        <v>5.2</v>
      </c>
      <c r="CU7" s="15">
        <v>10.9</v>
      </c>
      <c r="CV7" s="15">
        <v>27.7</v>
      </c>
      <c r="CW7" s="15">
        <v>51.9</v>
      </c>
      <c r="CX7" s="15">
        <v>54.2</v>
      </c>
      <c r="CY7" s="15">
        <v>81.900000000000006</v>
      </c>
      <c r="CZ7" s="15">
        <v>80.400000000000006</v>
      </c>
      <c r="DA7" s="15">
        <v>48.2</v>
      </c>
      <c r="DB7" s="15">
        <v>43.6</v>
      </c>
      <c r="DC7" s="15">
        <v>5.3</v>
      </c>
      <c r="DD7" s="15">
        <v>45.6</v>
      </c>
      <c r="DE7" s="15">
        <v>69.900000000000006</v>
      </c>
      <c r="DF7" s="15">
        <v>27.8</v>
      </c>
      <c r="DG7" s="15">
        <v>63</v>
      </c>
      <c r="DH7" s="15">
        <v>2.9</v>
      </c>
      <c r="DI7" s="15">
        <v>30.5</v>
      </c>
      <c r="DJ7" s="15">
        <v>0.6</v>
      </c>
      <c r="DK7" s="15">
        <v>37.700000000000003</v>
      </c>
      <c r="DL7" s="15">
        <v>37.799999999999997</v>
      </c>
      <c r="DM7" s="15">
        <v>33.5</v>
      </c>
    </row>
    <row r="8" spans="1:117" s="15" customFormat="1" x14ac:dyDescent="0.25">
      <c r="A8" s="15" t="s">
        <v>124</v>
      </c>
      <c r="B8" s="15" t="s">
        <v>118</v>
      </c>
      <c r="C8" s="15" t="s">
        <v>122</v>
      </c>
      <c r="D8" s="15">
        <v>74.3</v>
      </c>
      <c r="E8" s="15">
        <v>23.2</v>
      </c>
      <c r="F8" s="15">
        <v>1027</v>
      </c>
      <c r="G8" s="15">
        <v>1010</v>
      </c>
      <c r="H8" s="15">
        <v>90.1</v>
      </c>
      <c r="I8" s="15">
        <v>99.6</v>
      </c>
      <c r="J8" s="15">
        <v>70.7</v>
      </c>
      <c r="K8" s="15">
        <v>77.400000000000006</v>
      </c>
      <c r="L8" s="15">
        <v>89.7</v>
      </c>
      <c r="M8" s="15">
        <v>91.1</v>
      </c>
      <c r="N8" s="15">
        <v>61.1</v>
      </c>
      <c r="O8" s="15">
        <v>74.900000000000006</v>
      </c>
      <c r="P8" s="15">
        <v>90.2</v>
      </c>
      <c r="Q8" s="15">
        <v>47.1</v>
      </c>
      <c r="R8" s="15">
        <v>26.3</v>
      </c>
      <c r="S8" s="15">
        <v>13.5</v>
      </c>
      <c r="T8" s="15">
        <v>1.5</v>
      </c>
      <c r="U8" s="15">
        <v>8.8000000000000007</v>
      </c>
      <c r="V8" s="15">
        <v>20</v>
      </c>
      <c r="W8" s="15">
        <v>29</v>
      </c>
      <c r="X8" s="15">
        <v>68.400000000000006</v>
      </c>
      <c r="Y8" s="15">
        <v>68.099999999999994</v>
      </c>
      <c r="Z8" s="15">
        <v>65.599999999999994</v>
      </c>
      <c r="AA8" s="15">
        <v>1.2</v>
      </c>
      <c r="AB8" s="15">
        <v>0.5</v>
      </c>
      <c r="AC8" s="15">
        <v>0.4</v>
      </c>
      <c r="AD8" s="15">
        <v>0.5</v>
      </c>
      <c r="AE8" s="15">
        <v>6.1</v>
      </c>
      <c r="AF8" s="15">
        <v>3.9</v>
      </c>
      <c r="AG8" s="15">
        <v>18.2</v>
      </c>
      <c r="AH8" s="15">
        <v>26.9</v>
      </c>
      <c r="AI8" s="15">
        <v>87.9</v>
      </c>
      <c r="AJ8" s="15">
        <v>79.599999999999994</v>
      </c>
      <c r="AK8" s="15">
        <v>95</v>
      </c>
      <c r="AL8" s="15">
        <v>55.9</v>
      </c>
      <c r="AM8" s="15">
        <v>45.4</v>
      </c>
      <c r="AN8" s="15">
        <v>88.1</v>
      </c>
      <c r="AO8" s="15">
        <v>84.7</v>
      </c>
      <c r="AP8" s="15">
        <v>10.199999999999999</v>
      </c>
      <c r="AQ8" s="15">
        <v>2115</v>
      </c>
      <c r="AR8" s="15" t="s">
        <v>120</v>
      </c>
      <c r="AS8" s="15">
        <v>30.2</v>
      </c>
      <c r="AT8" s="15">
        <v>96.5</v>
      </c>
      <c r="AU8" s="15">
        <v>34.799999999999997</v>
      </c>
      <c r="AV8" s="15">
        <v>1.9</v>
      </c>
      <c r="AW8" s="15">
        <v>96</v>
      </c>
      <c r="AX8" s="15">
        <v>48.4</v>
      </c>
      <c r="AY8" s="15">
        <v>60.9</v>
      </c>
      <c r="AZ8" s="15">
        <v>31</v>
      </c>
      <c r="BA8" s="15">
        <v>60.4</v>
      </c>
      <c r="BB8" s="15">
        <v>97.7</v>
      </c>
      <c r="BC8" s="15">
        <v>64.900000000000006</v>
      </c>
      <c r="BD8" s="15">
        <v>84.9</v>
      </c>
      <c r="BE8" s="15">
        <v>92</v>
      </c>
      <c r="BF8" s="15">
        <v>62.1</v>
      </c>
      <c r="BG8" s="15">
        <v>73.5</v>
      </c>
      <c r="BH8" s="15">
        <v>83.4</v>
      </c>
      <c r="BI8" s="15">
        <v>16.600000000000001</v>
      </c>
      <c r="BJ8" s="15">
        <v>5.7</v>
      </c>
      <c r="BK8" s="15">
        <v>54.9</v>
      </c>
      <c r="BL8" s="15">
        <v>33.5</v>
      </c>
      <c r="BM8" s="15">
        <v>83.2</v>
      </c>
      <c r="BN8" s="15">
        <v>0.9</v>
      </c>
      <c r="BO8" s="15">
        <v>73.900000000000006</v>
      </c>
      <c r="BP8" s="15">
        <v>43.6</v>
      </c>
      <c r="BQ8" s="15">
        <v>67</v>
      </c>
      <c r="BR8" s="15">
        <v>72.8</v>
      </c>
      <c r="BS8" s="15">
        <v>7.3</v>
      </c>
      <c r="BT8" s="15">
        <v>13.5</v>
      </c>
      <c r="BU8" s="15">
        <v>9</v>
      </c>
      <c r="BV8" s="15">
        <v>28.3</v>
      </c>
      <c r="BW8" s="15">
        <v>15.5</v>
      </c>
      <c r="BX8" s="15">
        <v>4.8</v>
      </c>
      <c r="BY8" s="15">
        <v>28.4</v>
      </c>
      <c r="BZ8" s="15">
        <v>11.5</v>
      </c>
      <c r="CA8" s="15">
        <v>11.5</v>
      </c>
      <c r="CB8" s="15">
        <v>45.6</v>
      </c>
      <c r="CC8" s="15">
        <v>44.4</v>
      </c>
      <c r="CD8" s="15">
        <v>52.4</v>
      </c>
      <c r="CE8" s="15">
        <v>57.2</v>
      </c>
      <c r="CF8" s="15">
        <v>57.1</v>
      </c>
      <c r="CG8" s="15">
        <v>57.2</v>
      </c>
      <c r="CH8" s="15">
        <v>19.2</v>
      </c>
      <c r="CI8" s="15">
        <v>11.1</v>
      </c>
      <c r="CJ8" s="15">
        <v>6.5</v>
      </c>
      <c r="CK8" s="15">
        <v>11.3</v>
      </c>
      <c r="CL8" s="15">
        <v>7.8</v>
      </c>
      <c r="CM8" s="15">
        <v>8.5</v>
      </c>
      <c r="CN8" s="15">
        <v>2.1</v>
      </c>
      <c r="CO8" s="15">
        <v>0.8</v>
      </c>
      <c r="CP8" s="15">
        <v>11.1</v>
      </c>
      <c r="CQ8" s="15">
        <v>3</v>
      </c>
      <c r="CR8" s="15">
        <v>2</v>
      </c>
      <c r="CS8" s="15">
        <v>35.9</v>
      </c>
      <c r="CT8" s="15">
        <v>4.9000000000000004</v>
      </c>
      <c r="CU8" s="15">
        <v>16.2</v>
      </c>
      <c r="CV8" s="15">
        <v>31.7</v>
      </c>
      <c r="CW8" s="15">
        <v>62.4</v>
      </c>
      <c r="CX8" s="15">
        <v>64.7</v>
      </c>
      <c r="CY8" s="15">
        <v>86.3</v>
      </c>
      <c r="CZ8" s="15">
        <v>78.8</v>
      </c>
      <c r="DA8" s="15">
        <v>29.2</v>
      </c>
      <c r="DB8" s="15">
        <v>42.4</v>
      </c>
      <c r="DC8" s="15">
        <v>3.8</v>
      </c>
      <c r="DD8" s="15">
        <v>42.8</v>
      </c>
      <c r="DE8" s="15">
        <v>58.9</v>
      </c>
      <c r="DF8" s="15">
        <v>54.1</v>
      </c>
      <c r="DG8" s="15">
        <v>77.599999999999994</v>
      </c>
      <c r="DH8" s="15">
        <v>1</v>
      </c>
      <c r="DI8" s="15">
        <v>19.7</v>
      </c>
      <c r="DJ8" s="15">
        <v>0.1</v>
      </c>
      <c r="DK8" s="15">
        <v>29.6</v>
      </c>
      <c r="DL8" s="15">
        <v>38</v>
      </c>
      <c r="DM8" s="15">
        <v>31.9</v>
      </c>
    </row>
    <row r="9" spans="1:117" x14ac:dyDescent="0.25">
      <c r="A9" s="34" t="s">
        <v>124</v>
      </c>
      <c r="B9" s="34" t="s">
        <v>123</v>
      </c>
      <c r="C9" s="34" t="s">
        <v>119</v>
      </c>
      <c r="D9" s="34" t="s">
        <v>120</v>
      </c>
      <c r="E9" s="34" t="s">
        <v>120</v>
      </c>
      <c r="F9" s="34" t="s">
        <v>120</v>
      </c>
      <c r="G9" s="34" t="s">
        <v>120</v>
      </c>
      <c r="H9" s="34" t="s">
        <v>120</v>
      </c>
      <c r="I9" s="34" t="s">
        <v>120</v>
      </c>
      <c r="J9" s="34" t="s">
        <v>120</v>
      </c>
      <c r="K9" s="34" t="s">
        <v>120</v>
      </c>
      <c r="L9" s="34" t="s">
        <v>120</v>
      </c>
      <c r="M9" s="34" t="s">
        <v>120</v>
      </c>
      <c r="N9" s="34" t="s">
        <v>120</v>
      </c>
      <c r="O9" s="34" t="s">
        <v>120</v>
      </c>
      <c r="P9" s="34" t="s">
        <v>120</v>
      </c>
      <c r="Q9" s="34" t="s">
        <v>120</v>
      </c>
      <c r="R9" s="34" t="s">
        <v>120</v>
      </c>
      <c r="S9" s="34" t="s">
        <v>120</v>
      </c>
      <c r="T9" s="34" t="s">
        <v>120</v>
      </c>
      <c r="U9" s="34" t="s">
        <v>120</v>
      </c>
      <c r="V9" s="34" t="s">
        <v>120</v>
      </c>
      <c r="W9" s="34" t="s">
        <v>120</v>
      </c>
      <c r="X9" s="34" t="s">
        <v>120</v>
      </c>
      <c r="Y9" s="34" t="s">
        <v>120</v>
      </c>
      <c r="Z9" s="34" t="s">
        <v>120</v>
      </c>
      <c r="AA9" s="34" t="s">
        <v>120</v>
      </c>
      <c r="AB9" s="34" t="s">
        <v>120</v>
      </c>
      <c r="AC9" s="34" t="s">
        <v>120</v>
      </c>
      <c r="AD9" s="34" t="s">
        <v>120</v>
      </c>
      <c r="AE9" s="34" t="s">
        <v>120</v>
      </c>
      <c r="AF9" s="34" t="s">
        <v>120</v>
      </c>
      <c r="AG9" s="34" t="s">
        <v>120</v>
      </c>
      <c r="AH9" s="34" t="s">
        <v>120</v>
      </c>
      <c r="AI9" s="34" t="s">
        <v>120</v>
      </c>
      <c r="AJ9" s="34" t="s">
        <v>120</v>
      </c>
      <c r="AK9" s="34" t="s">
        <v>120</v>
      </c>
      <c r="AL9" s="34" t="s">
        <v>120</v>
      </c>
      <c r="AM9" s="34" t="s">
        <v>120</v>
      </c>
      <c r="AN9" s="34" t="s">
        <v>120</v>
      </c>
      <c r="AO9" s="34" t="s">
        <v>120</v>
      </c>
      <c r="AP9" s="34" t="s">
        <v>120</v>
      </c>
      <c r="AQ9" s="34" t="s">
        <v>120</v>
      </c>
      <c r="AR9" s="34" t="s">
        <v>120</v>
      </c>
      <c r="AS9" s="34" t="s">
        <v>120</v>
      </c>
      <c r="AT9" s="34" t="s">
        <v>120</v>
      </c>
      <c r="AU9" s="34" t="s">
        <v>120</v>
      </c>
      <c r="AV9" s="34" t="s">
        <v>120</v>
      </c>
      <c r="AW9" s="34" t="s">
        <v>120</v>
      </c>
      <c r="AX9" s="34" t="s">
        <v>120</v>
      </c>
      <c r="AY9" s="34" t="s">
        <v>120</v>
      </c>
      <c r="AZ9" s="34" t="s">
        <v>120</v>
      </c>
      <c r="BA9" s="34" t="s">
        <v>120</v>
      </c>
      <c r="BB9" s="34" t="s">
        <v>120</v>
      </c>
      <c r="BC9" s="34" t="s">
        <v>120</v>
      </c>
      <c r="BD9" s="34" t="s">
        <v>120</v>
      </c>
      <c r="BE9" s="34" t="s">
        <v>120</v>
      </c>
      <c r="BF9" s="34" t="s">
        <v>120</v>
      </c>
      <c r="BG9" s="34" t="s">
        <v>120</v>
      </c>
      <c r="BH9" s="34" t="s">
        <v>120</v>
      </c>
      <c r="BI9" s="34" t="s">
        <v>120</v>
      </c>
      <c r="BJ9" s="34" t="s">
        <v>120</v>
      </c>
      <c r="BK9" s="34" t="s">
        <v>120</v>
      </c>
      <c r="BL9" s="34" t="s">
        <v>120</v>
      </c>
      <c r="BM9" s="34" t="s">
        <v>120</v>
      </c>
      <c r="BN9" s="34" t="s">
        <v>120</v>
      </c>
      <c r="BO9" s="34" t="s">
        <v>120</v>
      </c>
      <c r="BP9" s="34" t="s">
        <v>120</v>
      </c>
      <c r="BQ9" s="34" t="s">
        <v>120</v>
      </c>
      <c r="BR9" s="34" t="s">
        <v>120</v>
      </c>
      <c r="BS9" s="34" t="s">
        <v>120</v>
      </c>
      <c r="BT9" s="34" t="s">
        <v>120</v>
      </c>
      <c r="BU9" s="34" t="s">
        <v>120</v>
      </c>
      <c r="BV9" s="34" t="s">
        <v>120</v>
      </c>
      <c r="BW9" s="34" t="s">
        <v>120</v>
      </c>
      <c r="BX9" s="34" t="s">
        <v>120</v>
      </c>
      <c r="BY9" s="34" t="s">
        <v>120</v>
      </c>
      <c r="BZ9" s="34" t="s">
        <v>120</v>
      </c>
      <c r="CA9" s="34" t="s">
        <v>120</v>
      </c>
      <c r="CB9" s="34" t="s">
        <v>120</v>
      </c>
      <c r="CC9" s="34" t="s">
        <v>120</v>
      </c>
      <c r="CD9" s="34" t="s">
        <v>120</v>
      </c>
      <c r="CE9" s="34" t="s">
        <v>120</v>
      </c>
      <c r="CF9" s="34" t="s">
        <v>120</v>
      </c>
      <c r="CG9" s="34" t="s">
        <v>120</v>
      </c>
      <c r="CH9" s="34" t="s">
        <v>120</v>
      </c>
      <c r="CI9" s="34" t="s">
        <v>120</v>
      </c>
      <c r="CJ9" s="34" t="s">
        <v>120</v>
      </c>
      <c r="CK9" s="34" t="s">
        <v>120</v>
      </c>
      <c r="CL9" s="34" t="s">
        <v>120</v>
      </c>
      <c r="CM9" s="34" t="s">
        <v>120</v>
      </c>
      <c r="CN9" s="34" t="s">
        <v>120</v>
      </c>
      <c r="CO9" s="34" t="s">
        <v>120</v>
      </c>
      <c r="CP9" s="34" t="s">
        <v>120</v>
      </c>
      <c r="CQ9" s="34" t="s">
        <v>120</v>
      </c>
      <c r="CR9" s="34" t="s">
        <v>120</v>
      </c>
      <c r="CS9" s="34" t="s">
        <v>120</v>
      </c>
      <c r="CT9" s="34" t="s">
        <v>120</v>
      </c>
      <c r="CU9" s="34" t="s">
        <v>120</v>
      </c>
      <c r="CV9" s="34" t="s">
        <v>120</v>
      </c>
      <c r="CW9" s="34" t="s">
        <v>120</v>
      </c>
      <c r="CX9" s="34" t="s">
        <v>120</v>
      </c>
      <c r="CY9" s="34" t="s">
        <v>120</v>
      </c>
      <c r="CZ9" s="34" t="s">
        <v>120</v>
      </c>
      <c r="DA9" s="34" t="s">
        <v>120</v>
      </c>
      <c r="DB9" s="34" t="s">
        <v>120</v>
      </c>
      <c r="DC9" s="34" t="s">
        <v>120</v>
      </c>
      <c r="DD9" s="34" t="s">
        <v>120</v>
      </c>
      <c r="DE9" s="34" t="s">
        <v>120</v>
      </c>
      <c r="DF9" s="34" t="s">
        <v>120</v>
      </c>
      <c r="DG9" s="34" t="s">
        <v>120</v>
      </c>
      <c r="DH9" s="34" t="s">
        <v>120</v>
      </c>
      <c r="DI9" s="34" t="s">
        <v>120</v>
      </c>
      <c r="DJ9" s="34" t="s">
        <v>120</v>
      </c>
      <c r="DK9" s="34" t="s">
        <v>120</v>
      </c>
      <c r="DL9" s="34" t="s">
        <v>120</v>
      </c>
      <c r="DM9" s="34" t="s">
        <v>120</v>
      </c>
    </row>
    <row r="10" spans="1:117" x14ac:dyDescent="0.25">
      <c r="A10" s="34" t="s">
        <v>125</v>
      </c>
      <c r="B10" s="34" t="s">
        <v>118</v>
      </c>
      <c r="C10" s="34" t="s">
        <v>119</v>
      </c>
      <c r="D10" s="34">
        <v>75</v>
      </c>
      <c r="E10" s="34">
        <v>30.3</v>
      </c>
      <c r="F10" s="34">
        <v>993</v>
      </c>
      <c r="G10" s="34">
        <v>929</v>
      </c>
      <c r="H10" s="34">
        <v>94.2</v>
      </c>
      <c r="I10" s="34">
        <v>78.2</v>
      </c>
      <c r="J10" s="34">
        <v>83.8</v>
      </c>
      <c r="K10" s="34">
        <v>47.7</v>
      </c>
      <c r="L10" s="34">
        <v>25.1</v>
      </c>
      <c r="M10" s="34">
        <v>99.6</v>
      </c>
      <c r="N10" s="34">
        <v>10.4</v>
      </c>
      <c r="O10" s="34">
        <v>71.8</v>
      </c>
      <c r="P10" s="34">
        <v>82.8</v>
      </c>
      <c r="Q10" s="35">
        <v>26.2</v>
      </c>
      <c r="R10" s="34">
        <v>32.6</v>
      </c>
      <c r="S10" s="34">
        <v>23.3</v>
      </c>
      <c r="T10" s="34">
        <v>2.2000000000000002</v>
      </c>
      <c r="U10" s="34">
        <v>13.6</v>
      </c>
      <c r="V10" s="34">
        <v>48</v>
      </c>
      <c r="W10" s="34">
        <v>56</v>
      </c>
      <c r="X10" s="34">
        <v>52.4</v>
      </c>
      <c r="Y10" s="34">
        <v>37</v>
      </c>
      <c r="Z10" s="34">
        <v>9.5</v>
      </c>
      <c r="AA10" s="34">
        <v>0.1</v>
      </c>
      <c r="AB10" s="34">
        <v>2.2000000000000002</v>
      </c>
      <c r="AC10" s="34">
        <v>22</v>
      </c>
      <c r="AD10" s="34">
        <v>2.7</v>
      </c>
      <c r="AE10" s="34">
        <v>14.2</v>
      </c>
      <c r="AF10" s="34">
        <v>5.8</v>
      </c>
      <c r="AG10" s="34">
        <v>17.2</v>
      </c>
      <c r="AH10" s="34">
        <v>55.1</v>
      </c>
      <c r="AI10" s="34">
        <v>55.1</v>
      </c>
      <c r="AJ10" s="34">
        <v>46.5</v>
      </c>
      <c r="AK10" s="34">
        <v>89.9</v>
      </c>
      <c r="AL10" s="34">
        <v>32</v>
      </c>
      <c r="AM10" s="34">
        <v>18.100000000000001</v>
      </c>
      <c r="AN10" s="34">
        <v>96.3</v>
      </c>
      <c r="AO10" s="34">
        <v>54</v>
      </c>
      <c r="AP10" s="34">
        <v>66.099999999999994</v>
      </c>
      <c r="AQ10" s="34">
        <v>3210</v>
      </c>
      <c r="AR10" s="34">
        <v>1.9</v>
      </c>
      <c r="AS10" s="34">
        <v>22.9</v>
      </c>
      <c r="AT10" s="34">
        <v>70.599999999999994</v>
      </c>
      <c r="AU10" s="34">
        <v>60</v>
      </c>
      <c r="AV10" s="34">
        <v>3.9</v>
      </c>
      <c r="AW10" s="34">
        <v>74.3</v>
      </c>
      <c r="AX10" s="34">
        <v>13.4</v>
      </c>
      <c r="AY10" s="34">
        <v>53.3</v>
      </c>
      <c r="AZ10" s="34">
        <v>12.9</v>
      </c>
      <c r="BA10" s="34">
        <v>47.1</v>
      </c>
      <c r="BB10" s="34">
        <v>82.3</v>
      </c>
      <c r="BC10" s="34">
        <v>56</v>
      </c>
      <c r="BD10" s="34">
        <v>66.5</v>
      </c>
      <c r="BE10" s="34">
        <v>71.400000000000006</v>
      </c>
      <c r="BF10" s="34">
        <v>52</v>
      </c>
      <c r="BG10" s="34">
        <v>51.3</v>
      </c>
      <c r="BH10" s="34">
        <v>93.3</v>
      </c>
      <c r="BI10" s="34">
        <v>5.3</v>
      </c>
      <c r="BJ10" s="34">
        <v>2.9</v>
      </c>
      <c r="BK10" s="34">
        <v>51.9</v>
      </c>
      <c r="BL10" s="34">
        <v>22</v>
      </c>
      <c r="BM10" s="34">
        <v>50.8</v>
      </c>
      <c r="BN10" s="34">
        <v>1</v>
      </c>
      <c r="BO10" s="34">
        <v>46.8</v>
      </c>
      <c r="BP10" s="34">
        <v>64.400000000000006</v>
      </c>
      <c r="BQ10" s="34">
        <v>63.5</v>
      </c>
      <c r="BR10" s="34">
        <v>49.9</v>
      </c>
      <c r="BS10" s="34">
        <v>8.6999999999999993</v>
      </c>
      <c r="BT10" s="34">
        <v>10.8</v>
      </c>
      <c r="BU10" s="34">
        <v>8.9</v>
      </c>
      <c r="BV10" s="34">
        <v>36.4</v>
      </c>
      <c r="BW10" s="34">
        <v>17</v>
      </c>
      <c r="BX10" s="34">
        <v>6.2</v>
      </c>
      <c r="BY10" s="34">
        <v>29.8</v>
      </c>
      <c r="BZ10" s="34">
        <v>25.7</v>
      </c>
      <c r="CA10" s="34">
        <v>20.7</v>
      </c>
      <c r="CB10" s="34">
        <v>13.2</v>
      </c>
      <c r="CC10" s="34">
        <v>12.9</v>
      </c>
      <c r="CD10" s="34">
        <v>35.700000000000003</v>
      </c>
      <c r="CE10" s="34">
        <v>46.1</v>
      </c>
      <c r="CF10" s="34">
        <v>44.8</v>
      </c>
      <c r="CG10" s="34">
        <v>46</v>
      </c>
      <c r="CH10" s="34">
        <v>25.4</v>
      </c>
      <c r="CI10" s="34">
        <v>5.2</v>
      </c>
      <c r="CJ10" s="34">
        <v>2.4</v>
      </c>
      <c r="CK10" s="34">
        <v>6.6</v>
      </c>
      <c r="CL10" s="34">
        <v>3.3</v>
      </c>
      <c r="CM10" s="34">
        <v>11.7</v>
      </c>
      <c r="CN10" s="34">
        <v>3</v>
      </c>
      <c r="CO10" s="34">
        <v>1.3</v>
      </c>
      <c r="CP10" s="34">
        <v>15</v>
      </c>
      <c r="CQ10" s="34">
        <v>3.1</v>
      </c>
      <c r="CR10" s="34">
        <v>1.5</v>
      </c>
      <c r="CS10" s="34">
        <v>5.2</v>
      </c>
      <c r="CT10" s="34">
        <v>5.2</v>
      </c>
      <c r="CU10" s="34">
        <v>6</v>
      </c>
      <c r="CV10" s="34">
        <v>9.4</v>
      </c>
      <c r="CW10" s="34">
        <v>22.4</v>
      </c>
      <c r="CX10" s="34">
        <v>44.6</v>
      </c>
      <c r="CY10" s="34">
        <v>70.599999999999994</v>
      </c>
      <c r="CZ10" s="34">
        <v>87.4</v>
      </c>
      <c r="DA10" s="34">
        <v>17</v>
      </c>
      <c r="DB10" s="34">
        <v>24.5</v>
      </c>
      <c r="DC10" s="34">
        <v>2.1</v>
      </c>
      <c r="DD10" s="34">
        <v>52.3</v>
      </c>
      <c r="DE10" s="34">
        <v>45.4</v>
      </c>
      <c r="DF10" s="34">
        <v>46</v>
      </c>
      <c r="DG10" s="34">
        <v>44.8</v>
      </c>
      <c r="DH10" s="34">
        <v>19.7</v>
      </c>
      <c r="DI10" s="34">
        <v>63.9</v>
      </c>
      <c r="DJ10" s="34">
        <v>6.9</v>
      </c>
      <c r="DK10" s="34">
        <v>35.6</v>
      </c>
      <c r="DL10" s="34">
        <v>9.1999999999999993</v>
      </c>
      <c r="DM10" s="34">
        <v>14.1</v>
      </c>
    </row>
    <row r="11" spans="1:117" s="15" customFormat="1" x14ac:dyDescent="0.25">
      <c r="A11" s="15" t="s">
        <v>125</v>
      </c>
      <c r="B11" s="15" t="s">
        <v>118</v>
      </c>
      <c r="C11" s="15" t="s">
        <v>121</v>
      </c>
      <c r="D11" s="15">
        <v>72.900000000000006</v>
      </c>
      <c r="E11" s="15">
        <v>31.5</v>
      </c>
      <c r="F11" s="15">
        <v>993</v>
      </c>
      <c r="G11" s="15">
        <v>945</v>
      </c>
      <c r="H11" s="15">
        <v>93.8</v>
      </c>
      <c r="I11" s="15">
        <v>75</v>
      </c>
      <c r="J11" s="15">
        <v>82.9</v>
      </c>
      <c r="K11" s="15">
        <v>45.1</v>
      </c>
      <c r="L11" s="15">
        <v>15.6</v>
      </c>
      <c r="M11" s="15">
        <v>99.5</v>
      </c>
      <c r="N11" s="15">
        <v>10</v>
      </c>
      <c r="O11" s="15">
        <v>69.2</v>
      </c>
      <c r="P11" s="15">
        <v>80.7</v>
      </c>
      <c r="Q11" s="15">
        <v>22.5</v>
      </c>
      <c r="R11" s="15">
        <v>33.9</v>
      </c>
      <c r="S11" s="15">
        <v>23.9</v>
      </c>
      <c r="T11" s="15">
        <v>2.2999999999999998</v>
      </c>
      <c r="U11" s="15">
        <v>14.4</v>
      </c>
      <c r="V11" s="15">
        <v>50</v>
      </c>
      <c r="W11" s="15">
        <v>58</v>
      </c>
      <c r="X11" s="15">
        <v>52</v>
      </c>
      <c r="Y11" s="15">
        <v>36.799999999999997</v>
      </c>
      <c r="Z11" s="15">
        <v>9.5</v>
      </c>
      <c r="AA11" s="15">
        <v>0.1</v>
      </c>
      <c r="AB11" s="15">
        <v>2.1</v>
      </c>
      <c r="AC11" s="15">
        <v>22.6</v>
      </c>
      <c r="AD11" s="15">
        <v>2.1</v>
      </c>
      <c r="AE11" s="15">
        <v>14.4</v>
      </c>
      <c r="AF11" s="15">
        <v>5.9</v>
      </c>
      <c r="AG11" s="15">
        <v>17.600000000000001</v>
      </c>
      <c r="AH11" s="15">
        <v>55</v>
      </c>
      <c r="AI11" s="15">
        <v>53.5</v>
      </c>
      <c r="AJ11" s="15">
        <v>44.8</v>
      </c>
      <c r="AK11" s="15">
        <v>89.6</v>
      </c>
      <c r="AL11" s="15">
        <v>30.5</v>
      </c>
      <c r="AM11" s="15">
        <v>16.600000000000001</v>
      </c>
      <c r="AN11" s="15">
        <v>96.4</v>
      </c>
      <c r="AO11" s="15">
        <v>51.9</v>
      </c>
      <c r="AP11" s="15">
        <v>69.900000000000006</v>
      </c>
      <c r="AQ11" s="15">
        <v>3054</v>
      </c>
      <c r="AR11" s="15">
        <v>1.9</v>
      </c>
      <c r="AS11" s="15">
        <v>22.7</v>
      </c>
      <c r="AT11" s="15">
        <v>68.2</v>
      </c>
      <c r="AU11" s="15">
        <v>59.8</v>
      </c>
      <c r="AV11" s="15">
        <v>4.0999999999999996</v>
      </c>
      <c r="AW11" s="15">
        <v>72.099999999999994</v>
      </c>
      <c r="AX11" s="15">
        <v>10.8</v>
      </c>
      <c r="AY11" s="15">
        <v>48.3</v>
      </c>
      <c r="AZ11" s="15">
        <v>11.4</v>
      </c>
      <c r="BA11" s="15">
        <v>44.4</v>
      </c>
      <c r="BB11" s="15">
        <v>81</v>
      </c>
      <c r="BC11" s="15">
        <v>53.7</v>
      </c>
      <c r="BD11" s="15">
        <v>64.599999999999994</v>
      </c>
      <c r="BE11" s="15">
        <v>69.7</v>
      </c>
      <c r="BF11" s="15">
        <v>50</v>
      </c>
      <c r="BG11" s="15">
        <v>50.5</v>
      </c>
      <c r="BH11" s="15">
        <v>95.3</v>
      </c>
      <c r="BI11" s="15">
        <v>3.3</v>
      </c>
      <c r="BJ11" s="15">
        <v>2.9</v>
      </c>
      <c r="BK11" s="15">
        <v>50.9</v>
      </c>
      <c r="BL11" s="15">
        <v>21.3</v>
      </c>
      <c r="BM11" s="15">
        <v>49.8</v>
      </c>
      <c r="BN11" s="15">
        <v>1.1000000000000001</v>
      </c>
      <c r="BO11" s="15">
        <v>45.1</v>
      </c>
      <c r="BP11" s="15">
        <v>64.8</v>
      </c>
      <c r="BQ11" s="15">
        <v>63.1</v>
      </c>
      <c r="BR11" s="15">
        <v>50.5</v>
      </c>
      <c r="BS11" s="15">
        <v>8.6</v>
      </c>
      <c r="BT11" s="15">
        <v>8.3000000000000007</v>
      </c>
      <c r="BU11" s="15">
        <v>8.5</v>
      </c>
      <c r="BV11" s="15">
        <v>38</v>
      </c>
      <c r="BW11" s="15">
        <v>17.5</v>
      </c>
      <c r="BX11" s="15">
        <v>6.4</v>
      </c>
      <c r="BY11" s="15">
        <v>30.8</v>
      </c>
      <c r="BZ11" s="15">
        <v>27</v>
      </c>
      <c r="CA11" s="15">
        <v>21.7</v>
      </c>
      <c r="CB11" s="15">
        <v>10.9</v>
      </c>
      <c r="CC11" s="15">
        <v>10.5</v>
      </c>
      <c r="CD11" s="15">
        <v>36.5</v>
      </c>
      <c r="CE11" s="15">
        <v>46.3</v>
      </c>
      <c r="CF11" s="15">
        <v>45.7</v>
      </c>
      <c r="CG11" s="15">
        <v>46.3</v>
      </c>
      <c r="CH11" s="15">
        <v>26.8</v>
      </c>
      <c r="CI11" s="15">
        <v>4.9000000000000004</v>
      </c>
      <c r="CJ11" s="15">
        <v>2.1</v>
      </c>
      <c r="CK11" s="15">
        <v>6.4</v>
      </c>
      <c r="CL11" s="15">
        <v>3</v>
      </c>
      <c r="CM11" s="15">
        <v>11.4</v>
      </c>
      <c r="CN11" s="15">
        <v>3.1</v>
      </c>
      <c r="CO11" s="15">
        <v>1.3</v>
      </c>
      <c r="CP11" s="15">
        <v>14.4</v>
      </c>
      <c r="CQ11" s="15">
        <v>2.7</v>
      </c>
      <c r="CR11" s="15">
        <v>1.6</v>
      </c>
      <c r="CS11" s="15">
        <v>5.0999999999999996</v>
      </c>
      <c r="CT11" s="15">
        <v>5</v>
      </c>
      <c r="CU11" s="15">
        <v>5.6</v>
      </c>
      <c r="CV11" s="15">
        <v>8</v>
      </c>
      <c r="CW11" s="15">
        <v>20.9</v>
      </c>
      <c r="CX11" s="15">
        <v>40.9</v>
      </c>
      <c r="CY11" s="15">
        <v>69.2</v>
      </c>
      <c r="CZ11" s="15">
        <v>86.2</v>
      </c>
      <c r="DA11" s="15">
        <v>16.7</v>
      </c>
      <c r="DB11" s="15">
        <v>26.2</v>
      </c>
      <c r="DC11" s="15">
        <v>2.1</v>
      </c>
      <c r="DD11" s="15">
        <v>53.7</v>
      </c>
      <c r="DE11" s="15">
        <v>42.1</v>
      </c>
      <c r="DF11" s="15">
        <v>40.700000000000003</v>
      </c>
      <c r="DG11" s="15">
        <v>40.9</v>
      </c>
      <c r="DH11" s="15">
        <v>20.3</v>
      </c>
      <c r="DI11" s="15">
        <v>64</v>
      </c>
      <c r="DJ11" s="15">
        <v>7.7</v>
      </c>
      <c r="DK11" s="15">
        <v>36.799999999999997</v>
      </c>
      <c r="DL11" s="15">
        <v>8.1</v>
      </c>
      <c r="DM11" s="15">
        <v>13.4</v>
      </c>
    </row>
    <row r="12" spans="1:117" s="15" customFormat="1" x14ac:dyDescent="0.25">
      <c r="A12" s="15" t="s">
        <v>125</v>
      </c>
      <c r="B12" s="15" t="s">
        <v>118</v>
      </c>
      <c r="C12" s="15" t="s">
        <v>122</v>
      </c>
      <c r="D12" s="15">
        <v>88.1</v>
      </c>
      <c r="E12" s="15">
        <v>22.7</v>
      </c>
      <c r="F12" s="15">
        <v>996</v>
      </c>
      <c r="G12" s="15">
        <v>794</v>
      </c>
      <c r="H12" s="15">
        <v>97.4</v>
      </c>
      <c r="I12" s="15">
        <v>95.5</v>
      </c>
      <c r="J12" s="15">
        <v>89.1</v>
      </c>
      <c r="K12" s="15">
        <v>62.2</v>
      </c>
      <c r="L12" s="15">
        <v>76.5</v>
      </c>
      <c r="M12" s="15">
        <v>99.8</v>
      </c>
      <c r="N12" s="15">
        <v>12.6</v>
      </c>
      <c r="O12" s="15">
        <v>87</v>
      </c>
      <c r="P12" s="15">
        <v>93.2</v>
      </c>
      <c r="Q12" s="15">
        <v>47.4</v>
      </c>
      <c r="R12" s="15">
        <v>23.9</v>
      </c>
      <c r="S12" s="15">
        <v>20.399999999999999</v>
      </c>
      <c r="T12" s="15">
        <v>1.5</v>
      </c>
      <c r="U12" s="15">
        <v>8.1</v>
      </c>
      <c r="V12" s="15">
        <v>28</v>
      </c>
      <c r="W12" s="15">
        <v>40</v>
      </c>
      <c r="X12" s="15">
        <v>54.9</v>
      </c>
      <c r="Y12" s="15">
        <v>38.4</v>
      </c>
      <c r="Z12" s="15">
        <v>10</v>
      </c>
      <c r="AA12" s="15">
        <v>0.1</v>
      </c>
      <c r="AB12" s="15">
        <v>2.6</v>
      </c>
      <c r="AC12" s="15">
        <v>18.600000000000001</v>
      </c>
      <c r="AD12" s="15">
        <v>6.4</v>
      </c>
      <c r="AE12" s="15">
        <v>12.9</v>
      </c>
      <c r="AF12" s="15">
        <v>4.9000000000000004</v>
      </c>
      <c r="AG12" s="15">
        <v>14.8</v>
      </c>
      <c r="AH12" s="15">
        <v>55.8</v>
      </c>
      <c r="AI12" s="15">
        <v>68.5</v>
      </c>
      <c r="AJ12" s="15">
        <v>60.4</v>
      </c>
      <c r="AK12" s="15">
        <v>92.1</v>
      </c>
      <c r="AL12" s="15">
        <v>44</v>
      </c>
      <c r="AM12" s="15">
        <v>30.4</v>
      </c>
      <c r="AN12" s="15">
        <v>95.6</v>
      </c>
      <c r="AO12" s="15">
        <v>71.5</v>
      </c>
      <c r="AP12" s="15">
        <v>42.4</v>
      </c>
      <c r="AQ12" s="15">
        <v>4501</v>
      </c>
      <c r="AR12" s="15">
        <v>1.8</v>
      </c>
      <c r="AS12" s="15">
        <v>24.8</v>
      </c>
      <c r="AT12" s="15">
        <v>92.9</v>
      </c>
      <c r="AU12" s="15">
        <v>61.7</v>
      </c>
      <c r="AV12" s="15">
        <v>1.8</v>
      </c>
      <c r="AW12" s="15">
        <v>94.1</v>
      </c>
      <c r="AX12" s="15">
        <v>36.9</v>
      </c>
      <c r="AY12" s="15">
        <v>65.599999999999994</v>
      </c>
      <c r="AZ12" s="15">
        <v>26.6</v>
      </c>
      <c r="BA12" s="15">
        <v>70.900000000000006</v>
      </c>
      <c r="BB12" s="15">
        <v>94.3</v>
      </c>
      <c r="BC12" s="15">
        <v>76.400000000000006</v>
      </c>
      <c r="BD12" s="15">
        <v>82.8</v>
      </c>
      <c r="BE12" s="15">
        <v>86.1</v>
      </c>
      <c r="BF12" s="15">
        <v>70</v>
      </c>
      <c r="BG12" s="15">
        <v>58.5</v>
      </c>
      <c r="BH12" s="15">
        <v>77.3</v>
      </c>
      <c r="BI12" s="15">
        <v>21.8</v>
      </c>
      <c r="BJ12" s="15">
        <v>3.6</v>
      </c>
      <c r="BK12" s="15">
        <v>58.7</v>
      </c>
      <c r="BL12" s="15">
        <v>26.9</v>
      </c>
      <c r="BM12" s="15">
        <v>57.8</v>
      </c>
      <c r="BN12" s="15">
        <v>0.5</v>
      </c>
      <c r="BO12" s="15">
        <v>58</v>
      </c>
      <c r="BP12" s="15">
        <v>60.4</v>
      </c>
      <c r="BQ12" s="15">
        <v>67.3</v>
      </c>
      <c r="BR12" s="15">
        <v>44</v>
      </c>
      <c r="BS12" s="15">
        <v>10.3</v>
      </c>
      <c r="BT12" s="15" t="s">
        <v>120</v>
      </c>
      <c r="BU12" s="15">
        <v>11.8</v>
      </c>
      <c r="BV12" s="15">
        <v>22.3</v>
      </c>
      <c r="BW12" s="15">
        <v>13.2</v>
      </c>
      <c r="BX12" s="15">
        <v>4.5</v>
      </c>
      <c r="BY12" s="15">
        <v>21.4</v>
      </c>
      <c r="BZ12" s="15">
        <v>17.899999999999999</v>
      </c>
      <c r="CA12" s="15">
        <v>15.4</v>
      </c>
      <c r="CB12" s="15">
        <v>26.1</v>
      </c>
      <c r="CC12" s="15">
        <v>24.8</v>
      </c>
      <c r="CD12" s="15">
        <v>27.6</v>
      </c>
      <c r="CE12" s="15">
        <v>44.4</v>
      </c>
      <c r="CF12" s="15">
        <v>37.9</v>
      </c>
      <c r="CG12" s="15">
        <v>44.2</v>
      </c>
      <c r="CH12" s="15">
        <v>17.899999999999999</v>
      </c>
      <c r="CI12" s="15">
        <v>7.2</v>
      </c>
      <c r="CJ12" s="15">
        <v>4.0999999999999996</v>
      </c>
      <c r="CK12" s="15">
        <v>7.6</v>
      </c>
      <c r="CL12" s="15">
        <v>4.9000000000000004</v>
      </c>
      <c r="CM12" s="15">
        <v>13.2</v>
      </c>
      <c r="CN12" s="15">
        <v>2.6</v>
      </c>
      <c r="CO12" s="15">
        <v>1.6</v>
      </c>
      <c r="CP12" s="15">
        <v>18.100000000000001</v>
      </c>
      <c r="CQ12" s="15">
        <v>5</v>
      </c>
      <c r="CR12" s="15">
        <v>1.3</v>
      </c>
      <c r="CS12" s="15">
        <v>5.9</v>
      </c>
      <c r="CT12" s="15">
        <v>6.2</v>
      </c>
      <c r="CU12" s="15">
        <v>7.9</v>
      </c>
      <c r="CV12" s="15">
        <v>16</v>
      </c>
      <c r="CW12" s="15">
        <v>30.2</v>
      </c>
      <c r="CX12" s="15">
        <v>62.4</v>
      </c>
      <c r="CY12" s="15">
        <v>77.3</v>
      </c>
      <c r="CZ12" s="15">
        <v>93.7</v>
      </c>
      <c r="DA12" s="15">
        <v>18.600000000000001</v>
      </c>
      <c r="DB12" s="15">
        <v>15.9</v>
      </c>
      <c r="DC12" s="15">
        <v>1.8</v>
      </c>
      <c r="DD12" s="15">
        <v>45.9</v>
      </c>
      <c r="DE12" s="15">
        <v>61.5</v>
      </c>
      <c r="DF12" s="15">
        <v>71.400000000000006</v>
      </c>
      <c r="DG12" s="15">
        <v>70.8</v>
      </c>
      <c r="DH12" s="15">
        <v>16.600000000000001</v>
      </c>
      <c r="DI12" s="15">
        <v>63.5</v>
      </c>
      <c r="DJ12" s="15">
        <v>2.9</v>
      </c>
      <c r="DK12" s="15">
        <v>29.7</v>
      </c>
      <c r="DL12" s="15">
        <v>16.8</v>
      </c>
      <c r="DM12" s="15">
        <v>17.600000000000001</v>
      </c>
    </row>
    <row r="13" spans="1:117" x14ac:dyDescent="0.25">
      <c r="A13" s="34" t="s">
        <v>125</v>
      </c>
      <c r="B13" s="34" t="s">
        <v>123</v>
      </c>
      <c r="C13" s="34" t="s">
        <v>119</v>
      </c>
      <c r="D13" s="34">
        <v>70.2</v>
      </c>
      <c r="E13" s="34">
        <v>34.9</v>
      </c>
      <c r="F13" s="34">
        <v>1008</v>
      </c>
      <c r="G13" s="34">
        <v>1033</v>
      </c>
      <c r="H13" s="34">
        <v>43</v>
      </c>
      <c r="I13" s="34">
        <v>38.1</v>
      </c>
      <c r="J13" s="34">
        <v>72.5</v>
      </c>
      <c r="K13" s="34">
        <v>30.7</v>
      </c>
      <c r="L13" s="34">
        <v>22.7</v>
      </c>
      <c r="M13" s="34">
        <v>97.2</v>
      </c>
      <c r="N13" s="34">
        <v>2.2999999999999998</v>
      </c>
      <c r="O13" s="34">
        <v>63</v>
      </c>
      <c r="P13" s="34">
        <v>76.400000000000006</v>
      </c>
      <c r="Q13" s="34">
        <v>19.3</v>
      </c>
      <c r="R13" s="34">
        <v>38</v>
      </c>
      <c r="S13" s="34">
        <v>20</v>
      </c>
      <c r="T13" s="34">
        <v>2.4</v>
      </c>
      <c r="U13" s="34">
        <v>16.399999999999999</v>
      </c>
      <c r="V13" s="34">
        <v>66</v>
      </c>
      <c r="W13" s="34">
        <v>84</v>
      </c>
      <c r="X13" s="34">
        <v>56.5</v>
      </c>
      <c r="Y13" s="34">
        <v>27</v>
      </c>
      <c r="Z13" s="34">
        <v>13</v>
      </c>
      <c r="AA13" s="34">
        <v>0.2</v>
      </c>
      <c r="AB13" s="34">
        <v>1.3</v>
      </c>
      <c r="AC13" s="34">
        <v>10.3</v>
      </c>
      <c r="AD13" s="34">
        <v>2.2999999999999998</v>
      </c>
      <c r="AE13" s="34">
        <v>12.2</v>
      </c>
      <c r="AF13" s="34">
        <v>3.6</v>
      </c>
      <c r="AG13" s="34">
        <v>4.0999999999999996</v>
      </c>
      <c r="AH13" s="34">
        <v>44.3</v>
      </c>
      <c r="AI13" s="34">
        <v>40</v>
      </c>
      <c r="AJ13" s="34">
        <v>23.5</v>
      </c>
      <c r="AK13" s="34">
        <v>65.400000000000006</v>
      </c>
      <c r="AL13" s="34">
        <v>10.3</v>
      </c>
      <c r="AM13" s="34">
        <v>6.7</v>
      </c>
      <c r="AN13" s="34" t="s">
        <v>120</v>
      </c>
      <c r="AO13" s="34">
        <v>13.2</v>
      </c>
      <c r="AP13" s="34" t="s">
        <v>120</v>
      </c>
      <c r="AQ13" s="34" t="s">
        <v>120</v>
      </c>
      <c r="AR13" s="34">
        <v>0</v>
      </c>
      <c r="AS13" s="34" t="s">
        <v>120</v>
      </c>
      <c r="AT13" s="34">
        <v>22.4</v>
      </c>
      <c r="AU13" s="34">
        <v>13</v>
      </c>
      <c r="AV13" s="34">
        <v>8.6999999999999993</v>
      </c>
      <c r="AW13" s="34">
        <v>31</v>
      </c>
      <c r="AX13" s="34">
        <v>5.3</v>
      </c>
      <c r="AY13" s="34">
        <v>26.7</v>
      </c>
      <c r="AZ13" s="34">
        <v>21</v>
      </c>
      <c r="BA13" s="34">
        <v>31.4</v>
      </c>
      <c r="BB13" s="34">
        <v>62.4</v>
      </c>
      <c r="BC13" s="34">
        <v>59</v>
      </c>
      <c r="BD13" s="34">
        <v>44.9</v>
      </c>
      <c r="BE13" s="34">
        <v>37.4</v>
      </c>
      <c r="BF13" s="34" t="s">
        <v>120</v>
      </c>
      <c r="BG13" s="34">
        <v>12.2</v>
      </c>
      <c r="BH13" s="34">
        <v>87</v>
      </c>
      <c r="BI13" s="34">
        <v>7.3</v>
      </c>
      <c r="BJ13" s="34">
        <v>8.1</v>
      </c>
      <c r="BK13" s="34">
        <v>14.5</v>
      </c>
      <c r="BL13" s="34" t="s">
        <v>120</v>
      </c>
      <c r="BM13" s="34">
        <v>32.299999999999997</v>
      </c>
      <c r="BN13" s="34">
        <v>7.3</v>
      </c>
      <c r="BO13" s="34">
        <v>33</v>
      </c>
      <c r="BP13" s="34">
        <v>50.7</v>
      </c>
      <c r="BQ13" s="34">
        <v>63.1</v>
      </c>
      <c r="BR13" s="34">
        <v>60.1</v>
      </c>
      <c r="BS13" s="34" t="s">
        <v>120</v>
      </c>
      <c r="BT13" s="34" t="s">
        <v>120</v>
      </c>
      <c r="BU13" s="34" t="s">
        <v>120</v>
      </c>
      <c r="BV13" s="34">
        <v>46.5</v>
      </c>
      <c r="BW13" s="34">
        <v>13.7</v>
      </c>
      <c r="BX13" s="34">
        <v>4</v>
      </c>
      <c r="BY13" s="34">
        <v>36.4</v>
      </c>
      <c r="BZ13" s="34">
        <v>36.5</v>
      </c>
      <c r="CA13" s="34">
        <v>35.6</v>
      </c>
      <c r="CB13" s="34">
        <v>7.8</v>
      </c>
      <c r="CC13" s="34">
        <v>5</v>
      </c>
      <c r="CD13" s="34">
        <v>69.400000000000006</v>
      </c>
      <c r="CE13" s="34">
        <v>69.099999999999994</v>
      </c>
      <c r="CF13" s="34">
        <v>72</v>
      </c>
      <c r="CG13" s="34">
        <v>69.3</v>
      </c>
      <c r="CH13" s="34">
        <v>39.4</v>
      </c>
      <c r="CI13" s="34" t="s">
        <v>120</v>
      </c>
      <c r="CJ13" s="34" t="s">
        <v>120</v>
      </c>
      <c r="CK13" s="34" t="s">
        <v>120</v>
      </c>
      <c r="CL13" s="34" t="s">
        <v>120</v>
      </c>
      <c r="CM13" s="34" t="s">
        <v>120</v>
      </c>
      <c r="CN13" s="34" t="s">
        <v>120</v>
      </c>
      <c r="CO13" s="34" t="s">
        <v>120</v>
      </c>
      <c r="CP13" s="34" t="s">
        <v>120</v>
      </c>
      <c r="CQ13" s="34" t="s">
        <v>120</v>
      </c>
      <c r="CR13" s="34" t="s">
        <v>120</v>
      </c>
      <c r="CS13" s="34" t="s">
        <v>120</v>
      </c>
      <c r="CT13" s="34" t="s">
        <v>120</v>
      </c>
      <c r="CU13" s="34" t="s">
        <v>120</v>
      </c>
      <c r="CV13" s="34">
        <v>8.1999999999999993</v>
      </c>
      <c r="CW13" s="34">
        <v>13.5</v>
      </c>
      <c r="CX13" s="34">
        <v>25.9</v>
      </c>
      <c r="CY13" s="34">
        <v>53.6</v>
      </c>
      <c r="CZ13" s="34">
        <v>88.1</v>
      </c>
      <c r="DA13" s="34">
        <v>25.8</v>
      </c>
      <c r="DB13" s="34">
        <v>39.4</v>
      </c>
      <c r="DC13" s="34" t="s">
        <v>120</v>
      </c>
      <c r="DD13" s="34" t="s">
        <v>120</v>
      </c>
      <c r="DE13" s="34">
        <v>11.7</v>
      </c>
      <c r="DF13" s="34" t="s">
        <v>120</v>
      </c>
      <c r="DG13" s="34" t="s">
        <v>120</v>
      </c>
      <c r="DH13" s="34">
        <v>23.2</v>
      </c>
      <c r="DI13" s="34">
        <v>72.400000000000006</v>
      </c>
      <c r="DJ13" s="34">
        <v>7.5</v>
      </c>
      <c r="DK13" s="34">
        <v>37.799999999999997</v>
      </c>
      <c r="DL13" s="34" t="s">
        <v>120</v>
      </c>
      <c r="DM13" s="34" t="s">
        <v>120</v>
      </c>
    </row>
    <row r="14" spans="1:117" x14ac:dyDescent="0.25">
      <c r="A14" s="34" t="s">
        <v>126</v>
      </c>
      <c r="B14" s="34" t="s">
        <v>118</v>
      </c>
      <c r="C14" s="34" t="s">
        <v>119</v>
      </c>
      <c r="D14" s="34">
        <v>56.9</v>
      </c>
      <c r="E14" s="34">
        <v>39.299999999999997</v>
      </c>
      <c r="F14" s="34">
        <v>1062</v>
      </c>
      <c r="G14" s="34">
        <v>934</v>
      </c>
      <c r="H14" s="34">
        <v>60.7</v>
      </c>
      <c r="I14" s="34">
        <v>58.6</v>
      </c>
      <c r="J14" s="34">
        <v>98.2</v>
      </c>
      <c r="K14" s="34">
        <v>25.2</v>
      </c>
      <c r="L14" s="34">
        <v>17.8</v>
      </c>
      <c r="M14" s="34">
        <v>93.6</v>
      </c>
      <c r="N14" s="34">
        <v>12.3</v>
      </c>
      <c r="O14" s="34">
        <v>49.6</v>
      </c>
      <c r="P14" s="34">
        <v>77.8</v>
      </c>
      <c r="Q14" s="35">
        <v>22.8</v>
      </c>
      <c r="R14" s="34">
        <v>39.1</v>
      </c>
      <c r="S14" s="34">
        <v>40</v>
      </c>
      <c r="T14" s="34">
        <v>3.4</v>
      </c>
      <c r="U14" s="34">
        <v>12.2</v>
      </c>
      <c r="V14" s="34">
        <v>48</v>
      </c>
      <c r="W14" s="34">
        <v>58</v>
      </c>
      <c r="X14" s="34">
        <v>24.1</v>
      </c>
      <c r="Y14" s="34">
        <v>23.3</v>
      </c>
      <c r="Z14" s="34">
        <v>20.7</v>
      </c>
      <c r="AA14" s="34">
        <v>0</v>
      </c>
      <c r="AB14" s="34">
        <v>0.5</v>
      </c>
      <c r="AC14" s="34">
        <v>0.8</v>
      </c>
      <c r="AD14" s="34">
        <v>1</v>
      </c>
      <c r="AE14" s="34">
        <v>21.2</v>
      </c>
      <c r="AF14" s="34">
        <v>9.4</v>
      </c>
      <c r="AG14" s="34">
        <v>12</v>
      </c>
      <c r="AH14" s="34">
        <v>34.4</v>
      </c>
      <c r="AI14" s="34">
        <v>34.6</v>
      </c>
      <c r="AJ14" s="34">
        <v>14.4</v>
      </c>
      <c r="AK14" s="34">
        <v>89.6</v>
      </c>
      <c r="AL14" s="34">
        <v>9.6999999999999993</v>
      </c>
      <c r="AM14" s="34">
        <v>3.3</v>
      </c>
      <c r="AN14" s="34">
        <v>79.900000000000006</v>
      </c>
      <c r="AO14" s="34">
        <v>42.3</v>
      </c>
      <c r="AP14" s="34">
        <v>53.9</v>
      </c>
      <c r="AQ14" s="34">
        <v>1724</v>
      </c>
      <c r="AR14" s="34">
        <v>1.8</v>
      </c>
      <c r="AS14" s="34">
        <v>10.8</v>
      </c>
      <c r="AT14" s="34">
        <v>63.8</v>
      </c>
      <c r="AU14" s="34">
        <v>47.7</v>
      </c>
      <c r="AV14" s="34">
        <v>8.1999999999999993</v>
      </c>
      <c r="AW14" s="34">
        <v>70</v>
      </c>
      <c r="AX14" s="34">
        <v>6.2</v>
      </c>
      <c r="AY14" s="34">
        <v>31</v>
      </c>
      <c r="AZ14" s="34">
        <v>2.6</v>
      </c>
      <c r="BA14" s="34">
        <v>61.7</v>
      </c>
      <c r="BB14" s="34">
        <v>91.7</v>
      </c>
      <c r="BC14" s="34">
        <v>72.900000000000006</v>
      </c>
      <c r="BD14" s="34">
        <v>80.2</v>
      </c>
      <c r="BE14" s="34">
        <v>79.400000000000006</v>
      </c>
      <c r="BF14" s="34">
        <v>65.5</v>
      </c>
      <c r="BG14" s="34">
        <v>62.3</v>
      </c>
      <c r="BH14" s="34">
        <v>95.5</v>
      </c>
      <c r="BI14" s="34">
        <v>3.9</v>
      </c>
      <c r="BJ14" s="34">
        <v>10.4</v>
      </c>
      <c r="BK14" s="34">
        <v>45.2</v>
      </c>
      <c r="BL14" s="34">
        <v>20.100000000000001</v>
      </c>
      <c r="BM14" s="34">
        <v>54.8</v>
      </c>
      <c r="BN14" s="34">
        <v>2.5</v>
      </c>
      <c r="BO14" s="34">
        <v>59.8</v>
      </c>
      <c r="BP14" s="34">
        <v>34.9</v>
      </c>
      <c r="BQ14" s="34">
        <v>53.5</v>
      </c>
      <c r="BR14" s="34">
        <v>30.7</v>
      </c>
      <c r="BS14" s="34">
        <v>7.3</v>
      </c>
      <c r="BT14" s="34">
        <v>9.1999999999999993</v>
      </c>
      <c r="BU14" s="34">
        <v>7.5</v>
      </c>
      <c r="BV14" s="34">
        <v>48.3</v>
      </c>
      <c r="BW14" s="34">
        <v>20.8</v>
      </c>
      <c r="BX14" s="34">
        <v>7</v>
      </c>
      <c r="BY14" s="34">
        <v>43.9</v>
      </c>
      <c r="BZ14" s="34">
        <v>30.4</v>
      </c>
      <c r="CA14" s="34">
        <v>25.4</v>
      </c>
      <c r="CB14" s="34">
        <v>11.7</v>
      </c>
      <c r="CC14" s="34">
        <v>12.6</v>
      </c>
      <c r="CD14" s="34">
        <v>63.5</v>
      </c>
      <c r="CE14" s="34">
        <v>60.4</v>
      </c>
      <c r="CF14" s="34">
        <v>58.3</v>
      </c>
      <c r="CG14" s="34">
        <v>60.3</v>
      </c>
      <c r="CH14" s="34">
        <v>32.200000000000003</v>
      </c>
      <c r="CI14" s="34">
        <v>4.2</v>
      </c>
      <c r="CJ14" s="34">
        <v>1.9</v>
      </c>
      <c r="CK14" s="34">
        <v>6.7</v>
      </c>
      <c r="CL14" s="34">
        <v>3.3</v>
      </c>
      <c r="CM14" s="34">
        <v>4.4000000000000004</v>
      </c>
      <c r="CN14" s="34">
        <v>0.9</v>
      </c>
      <c r="CO14" s="34">
        <v>0.6</v>
      </c>
      <c r="CP14" s="34">
        <v>7.6</v>
      </c>
      <c r="CQ14" s="34">
        <v>1.3</v>
      </c>
      <c r="CR14" s="34">
        <v>0.5</v>
      </c>
      <c r="CS14" s="34">
        <v>12.1</v>
      </c>
      <c r="CT14" s="34">
        <v>4.5</v>
      </c>
      <c r="CU14" s="34">
        <v>5.8</v>
      </c>
      <c r="CV14" s="34">
        <v>10.1</v>
      </c>
      <c r="CW14" s="34">
        <v>26.2</v>
      </c>
      <c r="CX14" s="34">
        <v>33.5</v>
      </c>
      <c r="CY14" s="34">
        <v>67</v>
      </c>
      <c r="CZ14" s="34">
        <v>75.2</v>
      </c>
      <c r="DA14" s="34">
        <v>12.5</v>
      </c>
      <c r="DB14" s="34">
        <v>43.2</v>
      </c>
      <c r="DC14" s="34">
        <v>4.8</v>
      </c>
      <c r="DD14" s="34">
        <v>58.8</v>
      </c>
      <c r="DE14" s="34">
        <v>26.4</v>
      </c>
      <c r="DF14" s="34">
        <v>40.9</v>
      </c>
      <c r="DG14" s="34">
        <v>31</v>
      </c>
      <c r="DH14" s="34">
        <v>2.8</v>
      </c>
      <c r="DI14" s="34">
        <v>50.1</v>
      </c>
      <c r="DJ14" s="34">
        <v>0.2</v>
      </c>
      <c r="DK14" s="34">
        <v>28.9</v>
      </c>
      <c r="DL14" s="34">
        <v>25.8</v>
      </c>
      <c r="DM14" s="34">
        <v>32.299999999999997</v>
      </c>
    </row>
    <row r="15" spans="1:117" s="15" customFormat="1" x14ac:dyDescent="0.25">
      <c r="A15" s="15" t="s">
        <v>126</v>
      </c>
      <c r="B15" s="15" t="s">
        <v>118</v>
      </c>
      <c r="C15" s="15" t="s">
        <v>121</v>
      </c>
      <c r="D15" s="15">
        <v>54.8</v>
      </c>
      <c r="E15" s="15">
        <v>40.1</v>
      </c>
      <c r="F15" s="15">
        <v>1075</v>
      </c>
      <c r="G15" s="15">
        <v>933</v>
      </c>
      <c r="H15" s="15">
        <v>60.3</v>
      </c>
      <c r="I15" s="15">
        <v>54.1</v>
      </c>
      <c r="J15" s="15">
        <v>98.2</v>
      </c>
      <c r="K15" s="15">
        <v>20.7</v>
      </c>
      <c r="L15" s="15">
        <v>10.8</v>
      </c>
      <c r="M15" s="15">
        <v>93</v>
      </c>
      <c r="N15" s="15">
        <v>12.7</v>
      </c>
      <c r="O15" s="15">
        <v>46.3</v>
      </c>
      <c r="P15" s="15">
        <v>75.3</v>
      </c>
      <c r="Q15" s="15">
        <v>19.5</v>
      </c>
      <c r="R15" s="15">
        <v>40.9</v>
      </c>
      <c r="S15" s="15">
        <v>42.6</v>
      </c>
      <c r="T15" s="15">
        <v>3.6</v>
      </c>
      <c r="U15" s="15">
        <v>12.8</v>
      </c>
      <c r="V15" s="15">
        <v>49</v>
      </c>
      <c r="W15" s="15">
        <v>60</v>
      </c>
      <c r="X15" s="15">
        <v>22.6</v>
      </c>
      <c r="Y15" s="15">
        <v>22</v>
      </c>
      <c r="Z15" s="15">
        <v>19.8</v>
      </c>
      <c r="AA15" s="15">
        <v>0</v>
      </c>
      <c r="AB15" s="15">
        <v>0.4</v>
      </c>
      <c r="AC15" s="15">
        <v>0.7</v>
      </c>
      <c r="AD15" s="15">
        <v>0.8</v>
      </c>
      <c r="AE15" s="15">
        <v>21.5</v>
      </c>
      <c r="AF15" s="15">
        <v>9.6</v>
      </c>
      <c r="AG15" s="15">
        <v>11.6</v>
      </c>
      <c r="AH15" s="15">
        <v>34.1</v>
      </c>
      <c r="AI15" s="15">
        <v>32.700000000000003</v>
      </c>
      <c r="AJ15" s="15">
        <v>13</v>
      </c>
      <c r="AK15" s="15">
        <v>89.2</v>
      </c>
      <c r="AL15" s="15">
        <v>9.4</v>
      </c>
      <c r="AM15" s="15">
        <v>3</v>
      </c>
      <c r="AN15" s="15">
        <v>80.3</v>
      </c>
      <c r="AO15" s="15">
        <v>41.1</v>
      </c>
      <c r="AP15" s="15">
        <v>55.8</v>
      </c>
      <c r="AQ15" s="15">
        <v>1718</v>
      </c>
      <c r="AR15" s="15">
        <v>1.7</v>
      </c>
      <c r="AS15" s="15">
        <v>10.1</v>
      </c>
      <c r="AT15" s="15">
        <v>62.7</v>
      </c>
      <c r="AU15" s="15">
        <v>48.2</v>
      </c>
      <c r="AV15" s="15">
        <v>8.5</v>
      </c>
      <c r="AW15" s="15">
        <v>69</v>
      </c>
      <c r="AX15" s="15">
        <v>5.4</v>
      </c>
      <c r="AY15" s="15">
        <v>29.5</v>
      </c>
      <c r="AZ15" s="15">
        <v>2.2999999999999998</v>
      </c>
      <c r="BA15" s="15">
        <v>61.9</v>
      </c>
      <c r="BB15" s="15">
        <v>91.7</v>
      </c>
      <c r="BC15" s="15">
        <v>73</v>
      </c>
      <c r="BD15" s="15">
        <v>80.2</v>
      </c>
      <c r="BE15" s="15">
        <v>79.599999999999994</v>
      </c>
      <c r="BF15" s="15">
        <v>65.599999999999994</v>
      </c>
      <c r="BG15" s="15">
        <v>62.7</v>
      </c>
      <c r="BH15" s="15">
        <v>96.4</v>
      </c>
      <c r="BI15" s="15">
        <v>3.2</v>
      </c>
      <c r="BJ15" s="15">
        <v>10.7</v>
      </c>
      <c r="BK15" s="15">
        <v>43.8</v>
      </c>
      <c r="BL15" s="15">
        <v>19.5</v>
      </c>
      <c r="BM15" s="15">
        <v>54.7</v>
      </c>
      <c r="BN15" s="15">
        <v>2.6</v>
      </c>
      <c r="BO15" s="15">
        <v>60.1</v>
      </c>
      <c r="BP15" s="15">
        <v>34.200000000000003</v>
      </c>
      <c r="BQ15" s="15">
        <v>54.2</v>
      </c>
      <c r="BR15" s="15">
        <v>29.5</v>
      </c>
      <c r="BS15" s="15">
        <v>7.1</v>
      </c>
      <c r="BT15" s="15">
        <v>9</v>
      </c>
      <c r="BU15" s="15">
        <v>7.4</v>
      </c>
      <c r="BV15" s="15">
        <v>49.3</v>
      </c>
      <c r="BW15" s="15">
        <v>20.8</v>
      </c>
      <c r="BX15" s="15">
        <v>6.9</v>
      </c>
      <c r="BY15" s="15">
        <v>44.6</v>
      </c>
      <c r="BZ15" s="15">
        <v>31.8</v>
      </c>
      <c r="CA15" s="15">
        <v>26.9</v>
      </c>
      <c r="CB15" s="15">
        <v>9.6999999999999993</v>
      </c>
      <c r="CC15" s="15">
        <v>10.9</v>
      </c>
      <c r="CD15" s="15">
        <v>64</v>
      </c>
      <c r="CE15" s="15">
        <v>60.7</v>
      </c>
      <c r="CF15" s="15">
        <v>58</v>
      </c>
      <c r="CG15" s="15">
        <v>60.5</v>
      </c>
      <c r="CH15" s="15">
        <v>34.1</v>
      </c>
      <c r="CI15" s="15">
        <v>4.0999999999999996</v>
      </c>
      <c r="CJ15" s="15">
        <v>1.8</v>
      </c>
      <c r="CK15" s="15">
        <v>6.4</v>
      </c>
      <c r="CL15" s="15">
        <v>3.1</v>
      </c>
      <c r="CM15" s="15">
        <v>4.5</v>
      </c>
      <c r="CN15" s="15">
        <v>0.9</v>
      </c>
      <c r="CO15" s="15">
        <v>0.6</v>
      </c>
      <c r="CP15" s="15">
        <v>7</v>
      </c>
      <c r="CQ15" s="15">
        <v>1.2</v>
      </c>
      <c r="CR15" s="15">
        <v>0.5</v>
      </c>
      <c r="CS15" s="15">
        <v>12.3</v>
      </c>
      <c r="CT15" s="15">
        <v>4.5999999999999996</v>
      </c>
      <c r="CU15" s="15">
        <v>5.5</v>
      </c>
      <c r="CV15" s="15">
        <v>8.1</v>
      </c>
      <c r="CW15" s="15">
        <v>23.6</v>
      </c>
      <c r="CX15" s="15">
        <v>29.8</v>
      </c>
      <c r="CY15" s="15">
        <v>64.8</v>
      </c>
      <c r="CZ15" s="15">
        <v>74.8</v>
      </c>
      <c r="DA15" s="15">
        <v>12.6</v>
      </c>
      <c r="DB15" s="15">
        <v>43.7</v>
      </c>
      <c r="DC15" s="15">
        <v>4.5</v>
      </c>
      <c r="DD15" s="15">
        <v>60.9</v>
      </c>
      <c r="DE15" s="15">
        <v>24.6</v>
      </c>
      <c r="DF15" s="15">
        <v>39.299999999999997</v>
      </c>
      <c r="DG15" s="15">
        <v>27.3</v>
      </c>
      <c r="DH15" s="15">
        <v>3</v>
      </c>
      <c r="DI15" s="15">
        <v>51.7</v>
      </c>
      <c r="DJ15" s="15">
        <v>0.3</v>
      </c>
      <c r="DK15" s="15">
        <v>29.5</v>
      </c>
      <c r="DL15" s="15">
        <v>25.1</v>
      </c>
      <c r="DM15" s="15">
        <v>31.3</v>
      </c>
    </row>
    <row r="16" spans="1:117" s="15" customFormat="1" x14ac:dyDescent="0.25">
      <c r="A16" s="15" t="s">
        <v>126</v>
      </c>
      <c r="B16" s="15" t="s">
        <v>118</v>
      </c>
      <c r="C16" s="15" t="s">
        <v>122</v>
      </c>
      <c r="D16" s="15">
        <v>71.5</v>
      </c>
      <c r="E16" s="15">
        <v>34</v>
      </c>
      <c r="F16" s="15">
        <v>977</v>
      </c>
      <c r="G16" s="15">
        <v>942</v>
      </c>
      <c r="H16" s="15">
        <v>64.5</v>
      </c>
      <c r="I16" s="15">
        <v>88.2</v>
      </c>
      <c r="J16" s="15">
        <v>97.8</v>
      </c>
      <c r="K16" s="15">
        <v>54.9</v>
      </c>
      <c r="L16" s="15">
        <v>63.8</v>
      </c>
      <c r="M16" s="15">
        <v>97.4</v>
      </c>
      <c r="N16" s="15">
        <v>9.8000000000000007</v>
      </c>
      <c r="O16" s="15">
        <v>70.599999999999994</v>
      </c>
      <c r="P16" s="15">
        <v>88.8</v>
      </c>
      <c r="Q16" s="15">
        <v>44.3</v>
      </c>
      <c r="R16" s="15">
        <v>26.9</v>
      </c>
      <c r="S16" s="15">
        <v>27.2</v>
      </c>
      <c r="T16" s="15">
        <v>2.4</v>
      </c>
      <c r="U16" s="15">
        <v>8.3000000000000007</v>
      </c>
      <c r="V16" s="15">
        <v>34</v>
      </c>
      <c r="W16" s="15">
        <v>40</v>
      </c>
      <c r="X16" s="15">
        <v>34.6</v>
      </c>
      <c r="Y16" s="15">
        <v>32.1</v>
      </c>
      <c r="Z16" s="15">
        <v>26.8</v>
      </c>
      <c r="AA16" s="15">
        <v>0.1</v>
      </c>
      <c r="AB16" s="15">
        <v>1.3</v>
      </c>
      <c r="AC16" s="15">
        <v>1.1000000000000001</v>
      </c>
      <c r="AD16" s="15">
        <v>2.2999999999999998</v>
      </c>
      <c r="AE16" s="15">
        <v>19.100000000000001</v>
      </c>
      <c r="AF16" s="15">
        <v>8.1</v>
      </c>
      <c r="AG16" s="15">
        <v>15.2</v>
      </c>
      <c r="AH16" s="15">
        <v>36.9</v>
      </c>
      <c r="AI16" s="15">
        <v>50.4</v>
      </c>
      <c r="AJ16" s="15">
        <v>26.3</v>
      </c>
      <c r="AK16" s="15">
        <v>93.1</v>
      </c>
      <c r="AL16" s="15">
        <v>12.3</v>
      </c>
      <c r="AM16" s="15">
        <v>6.6</v>
      </c>
      <c r="AN16" s="15">
        <v>76.2</v>
      </c>
      <c r="AO16" s="15">
        <v>52.6</v>
      </c>
      <c r="AP16" s="15">
        <v>40</v>
      </c>
      <c r="AQ16" s="15">
        <v>1777</v>
      </c>
      <c r="AR16" s="15">
        <v>2.1</v>
      </c>
      <c r="AS16" s="15">
        <v>16.5</v>
      </c>
      <c r="AT16" s="15">
        <v>74.3</v>
      </c>
      <c r="AU16" s="15">
        <v>42.7</v>
      </c>
      <c r="AV16" s="15">
        <v>5.7</v>
      </c>
      <c r="AW16" s="15">
        <v>79</v>
      </c>
      <c r="AX16" s="15">
        <v>13.9</v>
      </c>
      <c r="AY16" s="15">
        <v>37.1</v>
      </c>
      <c r="AZ16" s="15">
        <v>5</v>
      </c>
      <c r="BA16" s="15">
        <v>59.7</v>
      </c>
      <c r="BB16" s="15">
        <v>91.5</v>
      </c>
      <c r="BC16" s="15">
        <v>71.599999999999994</v>
      </c>
      <c r="BD16" s="15">
        <v>79.3</v>
      </c>
      <c r="BE16" s="15">
        <v>77.3</v>
      </c>
      <c r="BF16" s="15">
        <v>64.7</v>
      </c>
      <c r="BG16" s="15">
        <v>58.6</v>
      </c>
      <c r="BH16" s="15">
        <v>87</v>
      </c>
      <c r="BI16" s="15">
        <v>11.4</v>
      </c>
      <c r="BJ16" s="15">
        <v>8</v>
      </c>
      <c r="BK16" s="15">
        <v>62.1</v>
      </c>
      <c r="BL16" s="15">
        <v>27.2</v>
      </c>
      <c r="BM16" s="15">
        <v>56.3</v>
      </c>
      <c r="BN16" s="15">
        <v>1.7</v>
      </c>
      <c r="BO16" s="15">
        <v>57</v>
      </c>
      <c r="BP16" s="15">
        <v>41.8</v>
      </c>
      <c r="BQ16" s="15">
        <v>46.8</v>
      </c>
      <c r="BR16" s="15">
        <v>41.2</v>
      </c>
      <c r="BS16" s="15">
        <v>8.4</v>
      </c>
      <c r="BT16" s="15">
        <v>11</v>
      </c>
      <c r="BU16" s="15">
        <v>8.8000000000000007</v>
      </c>
      <c r="BV16" s="15">
        <v>39.799999999999997</v>
      </c>
      <c r="BW16" s="15">
        <v>21.3</v>
      </c>
      <c r="BX16" s="15">
        <v>7.9</v>
      </c>
      <c r="BY16" s="15">
        <v>37.5</v>
      </c>
      <c r="BZ16" s="15">
        <v>22.2</v>
      </c>
      <c r="CA16" s="15">
        <v>18.899999999999999</v>
      </c>
      <c r="CB16" s="15">
        <v>23.5</v>
      </c>
      <c r="CC16" s="15">
        <v>20.100000000000001</v>
      </c>
      <c r="CD16" s="15">
        <v>58.8</v>
      </c>
      <c r="CE16" s="15">
        <v>58.5</v>
      </c>
      <c r="CF16" s="15">
        <v>61.7</v>
      </c>
      <c r="CG16" s="15">
        <v>58.7</v>
      </c>
      <c r="CH16" s="15">
        <v>24.2</v>
      </c>
      <c r="CI16" s="15">
        <v>5</v>
      </c>
      <c r="CJ16" s="15">
        <v>2.2999999999999998</v>
      </c>
      <c r="CK16" s="15">
        <v>8</v>
      </c>
      <c r="CL16" s="15">
        <v>4</v>
      </c>
      <c r="CM16" s="15">
        <v>4.2</v>
      </c>
      <c r="CN16" s="15">
        <v>0.8</v>
      </c>
      <c r="CO16" s="15">
        <v>0.6</v>
      </c>
      <c r="CP16" s="15">
        <v>10.3</v>
      </c>
      <c r="CQ16" s="15">
        <v>1.7</v>
      </c>
      <c r="CR16" s="15">
        <v>0.6</v>
      </c>
      <c r="CS16" s="15">
        <v>10.9</v>
      </c>
      <c r="CT16" s="15">
        <v>3.8</v>
      </c>
      <c r="CU16" s="15">
        <v>7.7</v>
      </c>
      <c r="CV16" s="15">
        <v>21.7</v>
      </c>
      <c r="CW16" s="15">
        <v>38.1</v>
      </c>
      <c r="CX16" s="15">
        <v>54.5</v>
      </c>
      <c r="CY16" s="15">
        <v>76.599999999999994</v>
      </c>
      <c r="CZ16" s="15">
        <v>77.599999999999994</v>
      </c>
      <c r="DA16" s="15">
        <v>11.6</v>
      </c>
      <c r="DB16" s="15">
        <v>40.200000000000003</v>
      </c>
      <c r="DC16" s="15">
        <v>6.8</v>
      </c>
      <c r="DD16" s="15">
        <v>46.8</v>
      </c>
      <c r="DE16" s="15">
        <v>36.9</v>
      </c>
      <c r="DF16" s="15">
        <v>50</v>
      </c>
      <c r="DG16" s="15">
        <v>55.6</v>
      </c>
      <c r="DH16" s="15">
        <v>1.5</v>
      </c>
      <c r="DI16" s="15">
        <v>43.1</v>
      </c>
      <c r="DJ16" s="15">
        <v>0.2</v>
      </c>
      <c r="DK16" s="15">
        <v>26.2</v>
      </c>
      <c r="DL16" s="15">
        <v>35.1</v>
      </c>
      <c r="DM16" s="15">
        <v>37.799999999999997</v>
      </c>
    </row>
    <row r="17" spans="1:117" x14ac:dyDescent="0.25">
      <c r="A17" s="34" t="s">
        <v>126</v>
      </c>
      <c r="B17" s="34" t="s">
        <v>123</v>
      </c>
      <c r="C17" s="34" t="s">
        <v>119</v>
      </c>
      <c r="D17" s="34">
        <v>39.4</v>
      </c>
      <c r="E17" s="34">
        <v>43.8</v>
      </c>
      <c r="F17" s="34">
        <v>1083</v>
      </c>
      <c r="G17" s="34">
        <v>893</v>
      </c>
      <c r="H17" s="34">
        <v>5.8</v>
      </c>
      <c r="I17" s="34">
        <v>27.7</v>
      </c>
      <c r="J17" s="34">
        <v>96.1</v>
      </c>
      <c r="K17" s="34">
        <v>14.6</v>
      </c>
      <c r="L17" s="34">
        <v>9.9</v>
      </c>
      <c r="M17" s="34">
        <v>94.7</v>
      </c>
      <c r="N17" s="34">
        <v>0.9</v>
      </c>
      <c r="O17" s="34">
        <v>37</v>
      </c>
      <c r="P17" s="34">
        <v>70.400000000000006</v>
      </c>
      <c r="Q17" s="34">
        <v>13.2</v>
      </c>
      <c r="R17" s="34">
        <v>60.3</v>
      </c>
      <c r="S17" s="34">
        <v>47.2</v>
      </c>
      <c r="T17" s="34">
        <v>4</v>
      </c>
      <c r="U17" s="34">
        <v>25</v>
      </c>
      <c r="V17" s="34">
        <v>61</v>
      </c>
      <c r="W17" s="34">
        <v>84</v>
      </c>
      <c r="X17" s="34">
        <v>34.1</v>
      </c>
      <c r="Y17" s="34">
        <v>28.9</v>
      </c>
      <c r="Z17" s="34">
        <v>23.8</v>
      </c>
      <c r="AA17" s="34">
        <v>0.6</v>
      </c>
      <c r="AB17" s="34">
        <v>0.6</v>
      </c>
      <c r="AC17" s="34">
        <v>1.3</v>
      </c>
      <c r="AD17" s="34">
        <v>2.2999999999999998</v>
      </c>
      <c r="AE17" s="34">
        <v>23.9</v>
      </c>
      <c r="AF17" s="34">
        <v>10.4</v>
      </c>
      <c r="AG17" s="34">
        <v>5.8</v>
      </c>
      <c r="AH17" s="34">
        <v>11.7</v>
      </c>
      <c r="AI17" s="34">
        <v>18.7</v>
      </c>
      <c r="AJ17" s="34">
        <v>11.2</v>
      </c>
      <c r="AK17" s="34">
        <v>73.2</v>
      </c>
      <c r="AL17" s="34">
        <v>6.3</v>
      </c>
      <c r="AM17" s="34">
        <v>4.2</v>
      </c>
      <c r="AN17" s="34" t="s">
        <v>120</v>
      </c>
      <c r="AO17" s="34">
        <v>13.4</v>
      </c>
      <c r="AP17" s="34" t="s">
        <v>120</v>
      </c>
      <c r="AQ17" s="34" t="s">
        <v>120</v>
      </c>
      <c r="AR17" s="34">
        <v>0.4</v>
      </c>
      <c r="AS17" s="34" t="s">
        <v>120</v>
      </c>
      <c r="AT17" s="34">
        <v>19.899999999999999</v>
      </c>
      <c r="AU17" s="34">
        <v>3.5</v>
      </c>
      <c r="AV17" s="34">
        <v>9.6999999999999993</v>
      </c>
      <c r="AW17" s="34">
        <v>29.3</v>
      </c>
      <c r="AX17" s="34">
        <v>3.1</v>
      </c>
      <c r="AY17" s="34">
        <v>17.2</v>
      </c>
      <c r="AZ17" s="34">
        <v>7.6</v>
      </c>
      <c r="BA17" s="34">
        <v>32.799999999999997</v>
      </c>
      <c r="BB17" s="34">
        <v>64.7</v>
      </c>
      <c r="BC17" s="34">
        <v>82.4</v>
      </c>
      <c r="BD17" s="34">
        <v>46.1</v>
      </c>
      <c r="BE17" s="34">
        <v>40.4</v>
      </c>
      <c r="BF17" s="34" t="s">
        <v>120</v>
      </c>
      <c r="BG17" s="34">
        <v>25.1</v>
      </c>
      <c r="BH17" s="34">
        <v>73.2</v>
      </c>
      <c r="BI17" s="34">
        <v>9.8000000000000007</v>
      </c>
      <c r="BJ17" s="34">
        <v>10.7</v>
      </c>
      <c r="BK17" s="34">
        <v>20.9</v>
      </c>
      <c r="BL17" s="34" t="s">
        <v>120</v>
      </c>
      <c r="BM17" s="34">
        <v>56.1</v>
      </c>
      <c r="BN17" s="34">
        <v>6.8</v>
      </c>
      <c r="BO17" s="34">
        <v>61.9</v>
      </c>
      <c r="BP17" s="34">
        <v>4</v>
      </c>
      <c r="BQ17" s="34">
        <v>28</v>
      </c>
      <c r="BR17" s="34">
        <v>54.5</v>
      </c>
      <c r="BS17" s="34" t="s">
        <v>120</v>
      </c>
      <c r="BT17" s="34" t="s">
        <v>120</v>
      </c>
      <c r="BU17" s="34" t="s">
        <v>120</v>
      </c>
      <c r="BV17" s="34">
        <v>55.6</v>
      </c>
      <c r="BW17" s="34">
        <v>27.1</v>
      </c>
      <c r="BX17" s="34">
        <v>8.3000000000000007</v>
      </c>
      <c r="BY17" s="34">
        <v>55.9</v>
      </c>
      <c r="BZ17" s="34">
        <v>45</v>
      </c>
      <c r="CA17" s="34">
        <v>35.299999999999997</v>
      </c>
      <c r="CB17" s="34">
        <v>4.5999999999999996</v>
      </c>
      <c r="CC17" s="34">
        <v>6.3</v>
      </c>
      <c r="CD17" s="34">
        <v>78</v>
      </c>
      <c r="CE17" s="34">
        <v>68.2</v>
      </c>
      <c r="CF17" s="34">
        <v>60.2</v>
      </c>
      <c r="CG17" s="34">
        <v>67.400000000000006</v>
      </c>
      <c r="CH17" s="34">
        <v>34.299999999999997</v>
      </c>
      <c r="CI17" s="34" t="s">
        <v>120</v>
      </c>
      <c r="CJ17" s="34" t="s">
        <v>120</v>
      </c>
      <c r="CK17" s="34" t="s">
        <v>120</v>
      </c>
      <c r="CL17" s="34" t="s">
        <v>120</v>
      </c>
      <c r="CM17" s="34" t="s">
        <v>120</v>
      </c>
      <c r="CN17" s="34" t="s">
        <v>120</v>
      </c>
      <c r="CO17" s="34" t="s">
        <v>120</v>
      </c>
      <c r="CP17" s="34" t="s">
        <v>120</v>
      </c>
      <c r="CQ17" s="34" t="s">
        <v>120</v>
      </c>
      <c r="CR17" s="34" t="s">
        <v>120</v>
      </c>
      <c r="CS17" s="34" t="s">
        <v>120</v>
      </c>
      <c r="CT17" s="34" t="s">
        <v>120</v>
      </c>
      <c r="CU17" s="34" t="s">
        <v>120</v>
      </c>
      <c r="CV17" s="34">
        <v>11.7</v>
      </c>
      <c r="CW17" s="34">
        <v>24.4</v>
      </c>
      <c r="CX17" s="34">
        <v>22.8</v>
      </c>
      <c r="CY17" s="34">
        <v>62.3</v>
      </c>
      <c r="CZ17" s="34">
        <v>69.2</v>
      </c>
      <c r="DA17" s="34">
        <v>17.2</v>
      </c>
      <c r="DB17" s="34">
        <v>59</v>
      </c>
      <c r="DC17" s="34" t="s">
        <v>120</v>
      </c>
      <c r="DD17" s="34" t="s">
        <v>120</v>
      </c>
      <c r="DE17" s="34">
        <v>8.1999999999999993</v>
      </c>
      <c r="DF17" s="34" t="s">
        <v>120</v>
      </c>
      <c r="DG17" s="34" t="s">
        <v>120</v>
      </c>
      <c r="DH17" s="34">
        <v>8</v>
      </c>
      <c r="DI17" s="34">
        <v>66.5</v>
      </c>
      <c r="DJ17" s="34">
        <v>1</v>
      </c>
      <c r="DK17" s="34">
        <v>34.9</v>
      </c>
      <c r="DL17" s="34" t="s">
        <v>120</v>
      </c>
      <c r="DM17" s="34" t="s">
        <v>120</v>
      </c>
    </row>
    <row r="18" spans="1:117" x14ac:dyDescent="0.25">
      <c r="A18" s="34" t="s">
        <v>127</v>
      </c>
      <c r="B18" s="34" t="s">
        <v>118</v>
      </c>
      <c r="C18" s="34" t="s">
        <v>119</v>
      </c>
      <c r="D18" s="34">
        <v>67.599999999999994</v>
      </c>
      <c r="E18" s="34">
        <v>29.2</v>
      </c>
      <c r="F18" s="34">
        <v>1019</v>
      </c>
      <c r="G18" s="34">
        <v>977</v>
      </c>
      <c r="H18" s="34">
        <v>86.1</v>
      </c>
      <c r="I18" s="34">
        <v>95.6</v>
      </c>
      <c r="J18" s="34">
        <v>91.1</v>
      </c>
      <c r="K18" s="34">
        <v>32.700000000000003</v>
      </c>
      <c r="L18" s="34">
        <v>22.8</v>
      </c>
      <c r="M18" s="34">
        <v>99.1</v>
      </c>
      <c r="N18" s="34">
        <v>68.5</v>
      </c>
      <c r="O18" s="34">
        <v>66.3</v>
      </c>
      <c r="P18" s="34">
        <v>85.7</v>
      </c>
      <c r="Q18" s="35">
        <v>26.5</v>
      </c>
      <c r="R18" s="34">
        <v>21.3</v>
      </c>
      <c r="S18" s="34">
        <v>26.9</v>
      </c>
      <c r="T18" s="34">
        <v>2.2000000000000002</v>
      </c>
      <c r="U18" s="34">
        <v>4.8</v>
      </c>
      <c r="V18" s="34">
        <v>54</v>
      </c>
      <c r="W18" s="34">
        <v>64</v>
      </c>
      <c r="X18" s="34">
        <v>57.7</v>
      </c>
      <c r="Y18" s="34">
        <v>54.5</v>
      </c>
      <c r="Z18" s="34">
        <v>46.2</v>
      </c>
      <c r="AA18" s="34">
        <v>0.7</v>
      </c>
      <c r="AB18" s="34">
        <v>1.6</v>
      </c>
      <c r="AC18" s="34">
        <v>1.7</v>
      </c>
      <c r="AD18" s="34">
        <v>3.9</v>
      </c>
      <c r="AE18" s="34">
        <v>11.1</v>
      </c>
      <c r="AF18" s="34">
        <v>5.3</v>
      </c>
      <c r="AG18" s="34">
        <v>28.5</v>
      </c>
      <c r="AH18" s="34">
        <v>54.7</v>
      </c>
      <c r="AI18" s="34">
        <v>70.8</v>
      </c>
      <c r="AJ18" s="34">
        <v>59.1</v>
      </c>
      <c r="AK18" s="34">
        <v>94.3</v>
      </c>
      <c r="AL18" s="34">
        <v>30.3</v>
      </c>
      <c r="AM18" s="34">
        <v>21.7</v>
      </c>
      <c r="AN18" s="34">
        <v>91.4</v>
      </c>
      <c r="AO18" s="34">
        <v>63.6</v>
      </c>
      <c r="AP18" s="34">
        <v>66.2</v>
      </c>
      <c r="AQ18" s="34">
        <v>1480</v>
      </c>
      <c r="AR18" s="34">
        <v>4.7</v>
      </c>
      <c r="AS18" s="34">
        <v>34.200000000000003</v>
      </c>
      <c r="AT18" s="34">
        <v>70.2</v>
      </c>
      <c r="AU18" s="34">
        <v>55.9</v>
      </c>
      <c r="AV18" s="34">
        <v>8.4</v>
      </c>
      <c r="AW18" s="34">
        <v>78</v>
      </c>
      <c r="AX18" s="34">
        <v>9.9</v>
      </c>
      <c r="AY18" s="34">
        <v>46.6</v>
      </c>
      <c r="AZ18" s="34">
        <v>5.7</v>
      </c>
      <c r="BA18" s="34">
        <v>76.400000000000006</v>
      </c>
      <c r="BB18" s="34">
        <v>98.4</v>
      </c>
      <c r="BC18" s="34">
        <v>81.7</v>
      </c>
      <c r="BD18" s="34">
        <v>91.4</v>
      </c>
      <c r="BE18" s="34">
        <v>93.9</v>
      </c>
      <c r="BF18" s="34">
        <v>76.400000000000006</v>
      </c>
      <c r="BG18" s="34">
        <v>70.2</v>
      </c>
      <c r="BH18" s="34">
        <v>96.4</v>
      </c>
      <c r="BI18" s="34">
        <v>3.6</v>
      </c>
      <c r="BJ18" s="34">
        <v>9.1</v>
      </c>
      <c r="BK18" s="34">
        <v>67.900000000000006</v>
      </c>
      <c r="BL18" s="34">
        <v>28.9</v>
      </c>
      <c r="BM18" s="34">
        <v>71.3</v>
      </c>
      <c r="BN18" s="34">
        <v>2.2000000000000002</v>
      </c>
      <c r="BO18" s="34">
        <v>70.099999999999994</v>
      </c>
      <c r="BP18" s="34">
        <v>47.1</v>
      </c>
      <c r="BQ18" s="34">
        <v>77.2</v>
      </c>
      <c r="BR18" s="34">
        <v>53.8</v>
      </c>
      <c r="BS18" s="34">
        <v>11.1</v>
      </c>
      <c r="BT18" s="34">
        <v>8.4</v>
      </c>
      <c r="BU18" s="34">
        <v>10.9</v>
      </c>
      <c r="BV18" s="34">
        <v>37.6</v>
      </c>
      <c r="BW18" s="34">
        <v>23.1</v>
      </c>
      <c r="BX18" s="34">
        <v>8.4</v>
      </c>
      <c r="BY18" s="34">
        <v>37.700000000000003</v>
      </c>
      <c r="BZ18" s="34">
        <v>26.7</v>
      </c>
      <c r="CA18" s="34">
        <v>24.1</v>
      </c>
      <c r="CB18" s="34">
        <v>11.9</v>
      </c>
      <c r="CC18" s="34">
        <v>10.199999999999999</v>
      </c>
      <c r="CD18" s="34">
        <v>41.6</v>
      </c>
      <c r="CE18" s="34">
        <v>47.3</v>
      </c>
      <c r="CF18" s="34">
        <v>41.5</v>
      </c>
      <c r="CG18" s="34">
        <v>47</v>
      </c>
      <c r="CH18" s="34">
        <v>22.2</v>
      </c>
      <c r="CI18" s="34">
        <v>5.7</v>
      </c>
      <c r="CJ18" s="34">
        <v>2.6</v>
      </c>
      <c r="CK18" s="34">
        <v>9.6999999999999993</v>
      </c>
      <c r="CL18" s="34">
        <v>4.5999999999999996</v>
      </c>
      <c r="CM18" s="34">
        <v>6.8</v>
      </c>
      <c r="CN18" s="34">
        <v>1.3</v>
      </c>
      <c r="CO18" s="34">
        <v>0.7</v>
      </c>
      <c r="CP18" s="34">
        <v>9.5</v>
      </c>
      <c r="CQ18" s="34">
        <v>2.2999999999999998</v>
      </c>
      <c r="CR18" s="34">
        <v>0.9</v>
      </c>
      <c r="CS18" s="34">
        <v>17.5</v>
      </c>
      <c r="CT18" s="34">
        <v>7.3</v>
      </c>
      <c r="CU18" s="34">
        <v>8.1999999999999993</v>
      </c>
      <c r="CV18" s="34">
        <v>20.7</v>
      </c>
      <c r="CW18" s="34">
        <v>35.799999999999997</v>
      </c>
      <c r="CX18" s="34">
        <v>57.5</v>
      </c>
      <c r="CY18" s="34">
        <v>82.8</v>
      </c>
      <c r="CZ18" s="34">
        <v>90.5</v>
      </c>
      <c r="DA18" s="34">
        <v>36.799999999999997</v>
      </c>
      <c r="DB18" s="34">
        <v>36.700000000000003</v>
      </c>
      <c r="DC18" s="34">
        <v>4.9000000000000004</v>
      </c>
      <c r="DD18" s="34">
        <v>26.4</v>
      </c>
      <c r="DE18" s="34">
        <v>51.3</v>
      </c>
      <c r="DF18" s="34">
        <v>31</v>
      </c>
      <c r="DG18" s="34">
        <v>47.1</v>
      </c>
      <c r="DH18" s="34">
        <v>21.6</v>
      </c>
      <c r="DI18" s="34">
        <v>55.2</v>
      </c>
      <c r="DJ18" s="34">
        <v>5</v>
      </c>
      <c r="DK18" s="34">
        <v>52.7</v>
      </c>
      <c r="DL18" s="34">
        <v>28.8</v>
      </c>
      <c r="DM18" s="34">
        <v>31.6</v>
      </c>
    </row>
    <row r="19" spans="1:117" s="15" customFormat="1" x14ac:dyDescent="0.25">
      <c r="A19" s="15" t="s">
        <v>127</v>
      </c>
      <c r="B19" s="15" t="s">
        <v>118</v>
      </c>
      <c r="C19" s="15" t="s">
        <v>121</v>
      </c>
      <c r="D19" s="15">
        <v>63.7</v>
      </c>
      <c r="E19" s="15">
        <v>30.1</v>
      </c>
      <c r="F19" s="15">
        <v>1027</v>
      </c>
      <c r="G19" s="15">
        <v>992</v>
      </c>
      <c r="H19" s="15">
        <v>84.4</v>
      </c>
      <c r="I19" s="15">
        <v>94.5</v>
      </c>
      <c r="J19" s="15">
        <v>89.2</v>
      </c>
      <c r="K19" s="15">
        <v>22.6</v>
      </c>
      <c r="L19" s="15">
        <v>7.6</v>
      </c>
      <c r="M19" s="15">
        <v>99</v>
      </c>
      <c r="N19" s="15">
        <v>71.400000000000006</v>
      </c>
      <c r="O19" s="15">
        <v>61.3</v>
      </c>
      <c r="P19" s="15">
        <v>83.1</v>
      </c>
      <c r="Q19" s="15">
        <v>20.100000000000001</v>
      </c>
      <c r="R19" s="15">
        <v>23.5</v>
      </c>
      <c r="S19" s="15">
        <v>30.4</v>
      </c>
      <c r="T19" s="15">
        <v>2.4</v>
      </c>
      <c r="U19" s="15">
        <v>5.0999999999999996</v>
      </c>
      <c r="V19" s="15">
        <v>56</v>
      </c>
      <c r="W19" s="15">
        <v>68</v>
      </c>
      <c r="X19" s="15">
        <v>56.4</v>
      </c>
      <c r="Y19" s="15">
        <v>53.6</v>
      </c>
      <c r="Z19" s="15">
        <v>47</v>
      </c>
      <c r="AA19" s="15">
        <v>0.7</v>
      </c>
      <c r="AB19" s="15">
        <v>1.4</v>
      </c>
      <c r="AC19" s="15">
        <v>1.5</v>
      </c>
      <c r="AD19" s="15">
        <v>2.6</v>
      </c>
      <c r="AE19" s="15">
        <v>11.2</v>
      </c>
      <c r="AF19" s="15">
        <v>5.3</v>
      </c>
      <c r="AG19" s="15">
        <v>28</v>
      </c>
      <c r="AH19" s="15">
        <v>55.3</v>
      </c>
      <c r="AI19" s="15">
        <v>67.599999999999994</v>
      </c>
      <c r="AJ19" s="15">
        <v>55.7</v>
      </c>
      <c r="AK19" s="15">
        <v>93.7</v>
      </c>
      <c r="AL19" s="15">
        <v>27.9</v>
      </c>
      <c r="AM19" s="15">
        <v>19.600000000000001</v>
      </c>
      <c r="AN19" s="15">
        <v>90.3</v>
      </c>
      <c r="AO19" s="15">
        <v>60.5</v>
      </c>
      <c r="AP19" s="15">
        <v>71.900000000000006</v>
      </c>
      <c r="AQ19" s="15">
        <v>1310</v>
      </c>
      <c r="AR19" s="15">
        <v>4.5</v>
      </c>
      <c r="AS19" s="15">
        <v>32.299999999999997</v>
      </c>
      <c r="AT19" s="15">
        <v>66.8</v>
      </c>
      <c r="AU19" s="15">
        <v>57.2</v>
      </c>
      <c r="AV19" s="15">
        <v>8.9</v>
      </c>
      <c r="AW19" s="15">
        <v>75.099999999999994</v>
      </c>
      <c r="AX19" s="15">
        <v>7.5</v>
      </c>
      <c r="AY19" s="15">
        <v>48.6</v>
      </c>
      <c r="AZ19" s="15">
        <v>5</v>
      </c>
      <c r="BA19" s="15">
        <v>74.3</v>
      </c>
      <c r="BB19" s="15">
        <v>98.7</v>
      </c>
      <c r="BC19" s="15">
        <v>80.2</v>
      </c>
      <c r="BD19" s="15">
        <v>91</v>
      </c>
      <c r="BE19" s="15">
        <v>93.3</v>
      </c>
      <c r="BF19" s="15">
        <v>75</v>
      </c>
      <c r="BG19" s="15">
        <v>69.400000000000006</v>
      </c>
      <c r="BH19" s="15">
        <v>98.6</v>
      </c>
      <c r="BI19" s="15">
        <v>1.4</v>
      </c>
      <c r="BJ19" s="15">
        <v>8.6</v>
      </c>
      <c r="BK19" s="15">
        <v>67.8</v>
      </c>
      <c r="BL19" s="15">
        <v>29.7</v>
      </c>
      <c r="BM19" s="15">
        <v>69</v>
      </c>
      <c r="BN19" s="15">
        <v>2.2000000000000002</v>
      </c>
      <c r="BO19" s="15">
        <v>68.2</v>
      </c>
      <c r="BP19" s="15">
        <v>47.8</v>
      </c>
      <c r="BQ19" s="15">
        <v>78.2</v>
      </c>
      <c r="BR19" s="15">
        <v>54.4</v>
      </c>
      <c r="BS19" s="15">
        <v>10.4</v>
      </c>
      <c r="BT19" s="15">
        <v>3.2</v>
      </c>
      <c r="BU19" s="15">
        <v>10.1</v>
      </c>
      <c r="BV19" s="15">
        <v>39.200000000000003</v>
      </c>
      <c r="BW19" s="15">
        <v>23.7</v>
      </c>
      <c r="BX19" s="15">
        <v>8.5</v>
      </c>
      <c r="BY19" s="15">
        <v>39.6</v>
      </c>
      <c r="BZ19" s="15">
        <v>29.6</v>
      </c>
      <c r="CA19" s="15">
        <v>25.2</v>
      </c>
      <c r="CB19" s="15">
        <v>7.8</v>
      </c>
      <c r="CC19" s="15">
        <v>6.8</v>
      </c>
      <c r="CD19" s="15">
        <v>41.2</v>
      </c>
      <c r="CE19" s="15">
        <v>48.5</v>
      </c>
      <c r="CF19" s="15">
        <v>43.6</v>
      </c>
      <c r="CG19" s="15">
        <v>48.2</v>
      </c>
      <c r="CH19" s="15">
        <v>23.9</v>
      </c>
      <c r="CI19" s="15">
        <v>5.4</v>
      </c>
      <c r="CJ19" s="15">
        <v>2.4</v>
      </c>
      <c r="CK19" s="15">
        <v>8.6</v>
      </c>
      <c r="CL19" s="15">
        <v>3.7</v>
      </c>
      <c r="CM19" s="15">
        <v>6.9</v>
      </c>
      <c r="CN19" s="15">
        <v>1.3</v>
      </c>
      <c r="CO19" s="15">
        <v>0.8</v>
      </c>
      <c r="CP19" s="15">
        <v>8.8000000000000007</v>
      </c>
      <c r="CQ19" s="15">
        <v>1.6</v>
      </c>
      <c r="CR19" s="15">
        <v>0.5</v>
      </c>
      <c r="CS19" s="15">
        <v>16.5</v>
      </c>
      <c r="CT19" s="15">
        <v>7.2</v>
      </c>
      <c r="CU19" s="15">
        <v>7.5</v>
      </c>
      <c r="CV19" s="15">
        <v>16.8</v>
      </c>
      <c r="CW19" s="15">
        <v>32.200000000000003</v>
      </c>
      <c r="CX19" s="15">
        <v>51.8</v>
      </c>
      <c r="CY19" s="15">
        <v>80.5</v>
      </c>
      <c r="CZ19" s="15">
        <v>89.9</v>
      </c>
      <c r="DA19" s="15">
        <v>40.6</v>
      </c>
      <c r="DB19" s="15">
        <v>37.1</v>
      </c>
      <c r="DC19" s="15">
        <v>5.3</v>
      </c>
      <c r="DD19" s="15">
        <v>27.3</v>
      </c>
      <c r="DE19" s="15">
        <v>47.6</v>
      </c>
      <c r="DF19" s="15">
        <v>22.9</v>
      </c>
      <c r="DG19" s="15">
        <v>39.4</v>
      </c>
      <c r="DH19" s="15">
        <v>24.4</v>
      </c>
      <c r="DI19" s="15">
        <v>56.2</v>
      </c>
      <c r="DJ19" s="15">
        <v>6.2</v>
      </c>
      <c r="DK19" s="15">
        <v>52.9</v>
      </c>
      <c r="DL19" s="15">
        <v>27.8</v>
      </c>
      <c r="DM19" s="15">
        <v>30.7</v>
      </c>
    </row>
    <row r="20" spans="1:117" s="15" customFormat="1" x14ac:dyDescent="0.25">
      <c r="A20" s="15" t="s">
        <v>127</v>
      </c>
      <c r="B20" s="15" t="s">
        <v>118</v>
      </c>
      <c r="C20" s="15" t="s">
        <v>122</v>
      </c>
      <c r="D20" s="15">
        <v>80.5</v>
      </c>
      <c r="E20" s="15">
        <v>26.1</v>
      </c>
      <c r="F20" s="15">
        <v>992</v>
      </c>
      <c r="G20" s="15">
        <v>922</v>
      </c>
      <c r="H20" s="15">
        <v>92.6</v>
      </c>
      <c r="I20" s="15">
        <v>99.2</v>
      </c>
      <c r="J20" s="15">
        <v>97.3</v>
      </c>
      <c r="K20" s="15">
        <v>64.400000000000006</v>
      </c>
      <c r="L20" s="15">
        <v>70.7</v>
      </c>
      <c r="M20" s="15">
        <v>99.4</v>
      </c>
      <c r="N20" s="15">
        <v>59.4</v>
      </c>
      <c r="O20" s="15">
        <v>81.599999999999994</v>
      </c>
      <c r="P20" s="15">
        <v>93</v>
      </c>
      <c r="Q20" s="15">
        <v>46.1</v>
      </c>
      <c r="R20" s="15">
        <v>14.8</v>
      </c>
      <c r="S20" s="15">
        <v>17.5</v>
      </c>
      <c r="T20" s="15">
        <v>1.8</v>
      </c>
      <c r="U20" s="15">
        <v>3.5</v>
      </c>
      <c r="V20" s="15">
        <v>44</v>
      </c>
      <c r="W20" s="15">
        <v>51</v>
      </c>
      <c r="X20" s="15">
        <v>61.7</v>
      </c>
      <c r="Y20" s="15">
        <v>57.3</v>
      </c>
      <c r="Z20" s="15">
        <v>43.6</v>
      </c>
      <c r="AA20" s="15">
        <v>0.6</v>
      </c>
      <c r="AB20" s="15">
        <v>2.2000000000000002</v>
      </c>
      <c r="AC20" s="15">
        <v>2.2999999999999998</v>
      </c>
      <c r="AD20" s="15">
        <v>8.1999999999999993</v>
      </c>
      <c r="AE20" s="15">
        <v>11</v>
      </c>
      <c r="AF20" s="15">
        <v>5.4</v>
      </c>
      <c r="AG20" s="15">
        <v>30.3</v>
      </c>
      <c r="AH20" s="15">
        <v>53</v>
      </c>
      <c r="AI20" s="15">
        <v>82.2</v>
      </c>
      <c r="AJ20" s="15">
        <v>71.099999999999994</v>
      </c>
      <c r="AK20" s="15">
        <v>96.4</v>
      </c>
      <c r="AL20" s="15">
        <v>38.799999999999997</v>
      </c>
      <c r="AM20" s="15">
        <v>29.1</v>
      </c>
      <c r="AN20" s="15">
        <v>95.1</v>
      </c>
      <c r="AO20" s="15">
        <v>74.7</v>
      </c>
      <c r="AP20" s="15">
        <v>50</v>
      </c>
      <c r="AQ20" s="15">
        <v>2157</v>
      </c>
      <c r="AR20" s="15">
        <v>6.1</v>
      </c>
      <c r="AS20" s="15">
        <v>41</v>
      </c>
      <c r="AT20" s="15">
        <v>83.3</v>
      </c>
      <c r="AU20" s="15">
        <v>50.7</v>
      </c>
      <c r="AV20" s="15">
        <v>6.4</v>
      </c>
      <c r="AW20" s="15">
        <v>89.3</v>
      </c>
      <c r="AX20" s="15">
        <v>18.899999999999999</v>
      </c>
      <c r="AY20" s="15">
        <v>44.3</v>
      </c>
      <c r="AZ20" s="15">
        <v>8.9</v>
      </c>
      <c r="BA20" s="15">
        <v>84.9</v>
      </c>
      <c r="BB20" s="15">
        <v>97.1</v>
      </c>
      <c r="BC20" s="15">
        <v>87.5</v>
      </c>
      <c r="BD20" s="15">
        <v>93.2</v>
      </c>
      <c r="BE20" s="15">
        <v>96.3</v>
      </c>
      <c r="BF20" s="15">
        <v>81.900000000000006</v>
      </c>
      <c r="BG20" s="15">
        <v>73.3</v>
      </c>
      <c r="BH20" s="15">
        <v>87.6</v>
      </c>
      <c r="BI20" s="15">
        <v>12.4</v>
      </c>
      <c r="BJ20" s="15">
        <v>11.3</v>
      </c>
      <c r="BK20" s="15">
        <v>68.3</v>
      </c>
      <c r="BL20" s="15">
        <v>26.8</v>
      </c>
      <c r="BM20" s="15">
        <v>77.900000000000006</v>
      </c>
      <c r="BN20" s="15">
        <v>2.2999999999999998</v>
      </c>
      <c r="BO20" s="15">
        <v>78.599999999999994</v>
      </c>
      <c r="BP20" s="15">
        <v>44.3</v>
      </c>
      <c r="BQ20" s="15">
        <v>73.7</v>
      </c>
      <c r="BR20" s="15">
        <v>50.3</v>
      </c>
      <c r="BS20" s="15">
        <v>14.3</v>
      </c>
      <c r="BT20" s="15">
        <v>16.7</v>
      </c>
      <c r="BU20" s="15">
        <v>14.5</v>
      </c>
      <c r="BV20" s="15">
        <v>31.6</v>
      </c>
      <c r="BW20" s="15">
        <v>20.6</v>
      </c>
      <c r="BX20" s="15">
        <v>8</v>
      </c>
      <c r="BY20" s="15">
        <v>30.2</v>
      </c>
      <c r="BZ20" s="15">
        <v>17.600000000000001</v>
      </c>
      <c r="CA20" s="15">
        <v>21.1</v>
      </c>
      <c r="CB20" s="15">
        <v>24.4</v>
      </c>
      <c r="CC20" s="15">
        <v>20</v>
      </c>
      <c r="CD20" s="15">
        <v>42.9</v>
      </c>
      <c r="CE20" s="15">
        <v>43.6</v>
      </c>
      <c r="CF20" s="15">
        <v>33.799999999999997</v>
      </c>
      <c r="CG20" s="15">
        <v>43.3</v>
      </c>
      <c r="CH20" s="15">
        <v>17.2</v>
      </c>
      <c r="CI20" s="15">
        <v>6.6</v>
      </c>
      <c r="CJ20" s="15">
        <v>3.1</v>
      </c>
      <c r="CK20" s="15">
        <v>12.9</v>
      </c>
      <c r="CL20" s="15">
        <v>7.2</v>
      </c>
      <c r="CM20" s="15">
        <v>6.5</v>
      </c>
      <c r="CN20" s="15">
        <v>1.4</v>
      </c>
      <c r="CO20" s="15">
        <v>0.6</v>
      </c>
      <c r="CP20" s="15">
        <v>11.5</v>
      </c>
      <c r="CQ20" s="15">
        <v>4.5999999999999996</v>
      </c>
      <c r="CR20" s="15">
        <v>2.1</v>
      </c>
      <c r="CS20" s="15">
        <v>20.5</v>
      </c>
      <c r="CT20" s="15">
        <v>7.6</v>
      </c>
      <c r="CU20" s="15">
        <v>10.5</v>
      </c>
      <c r="CV20" s="15">
        <v>32.200000000000003</v>
      </c>
      <c r="CW20" s="15">
        <v>46.2</v>
      </c>
      <c r="CX20" s="15">
        <v>74.2</v>
      </c>
      <c r="CY20" s="15">
        <v>89.5</v>
      </c>
      <c r="CZ20" s="15">
        <v>92.4</v>
      </c>
      <c r="DA20" s="15">
        <v>25.6</v>
      </c>
      <c r="DB20" s="15">
        <v>35.4</v>
      </c>
      <c r="DC20" s="15">
        <v>3.8</v>
      </c>
      <c r="DD20" s="15">
        <v>23.8</v>
      </c>
      <c r="DE20" s="15">
        <v>62.1</v>
      </c>
      <c r="DF20" s="15">
        <v>54.7</v>
      </c>
      <c r="DG20" s="15">
        <v>72.7</v>
      </c>
      <c r="DH20" s="15">
        <v>13.1</v>
      </c>
      <c r="DI20" s="15">
        <v>52.2</v>
      </c>
      <c r="DJ20" s="15">
        <v>1.4</v>
      </c>
      <c r="DK20" s="15">
        <v>52.1</v>
      </c>
      <c r="DL20" s="15">
        <v>34.4</v>
      </c>
      <c r="DM20" s="15">
        <v>34.6</v>
      </c>
    </row>
    <row r="21" spans="1:117" x14ac:dyDescent="0.25">
      <c r="A21" s="34" t="s">
        <v>127</v>
      </c>
      <c r="B21" s="34" t="s">
        <v>123</v>
      </c>
      <c r="C21" s="34" t="s">
        <v>119</v>
      </c>
      <c r="D21" s="34">
        <v>53.4</v>
      </c>
      <c r="E21" s="34">
        <v>35.6</v>
      </c>
      <c r="F21" s="34">
        <v>1015</v>
      </c>
      <c r="G21" s="34">
        <v>972</v>
      </c>
      <c r="H21" s="34">
        <v>73</v>
      </c>
      <c r="I21" s="34">
        <v>71.400000000000006</v>
      </c>
      <c r="J21" s="34">
        <v>77.900000000000006</v>
      </c>
      <c r="K21" s="34">
        <v>14.6</v>
      </c>
      <c r="L21" s="34">
        <v>12.6</v>
      </c>
      <c r="M21" s="34">
        <v>79</v>
      </c>
      <c r="N21" s="34">
        <v>3.3</v>
      </c>
      <c r="O21" s="34">
        <v>44.9</v>
      </c>
      <c r="P21" s="34">
        <v>74.099999999999994</v>
      </c>
      <c r="Q21" s="34">
        <v>12.3</v>
      </c>
      <c r="R21" s="34">
        <v>55</v>
      </c>
      <c r="S21" s="34">
        <v>44.8</v>
      </c>
      <c r="T21" s="34">
        <v>2.6</v>
      </c>
      <c r="U21" s="34">
        <v>14.6</v>
      </c>
      <c r="V21" s="34">
        <v>71</v>
      </c>
      <c r="W21" s="34">
        <v>90</v>
      </c>
      <c r="X21" s="34">
        <v>53.2</v>
      </c>
      <c r="Y21" s="34">
        <v>49.1</v>
      </c>
      <c r="Z21" s="34">
        <v>40.700000000000003</v>
      </c>
      <c r="AA21" s="34">
        <v>3.3</v>
      </c>
      <c r="AB21" s="34">
        <v>0.8</v>
      </c>
      <c r="AC21" s="34">
        <v>1.4</v>
      </c>
      <c r="AD21" s="34">
        <v>2.9</v>
      </c>
      <c r="AE21" s="34">
        <v>11</v>
      </c>
      <c r="AF21" s="34">
        <v>5.4</v>
      </c>
      <c r="AG21" s="34">
        <v>14.1</v>
      </c>
      <c r="AH21" s="34">
        <v>30.2</v>
      </c>
      <c r="AI21" s="34">
        <v>46</v>
      </c>
      <c r="AJ21" s="34">
        <v>28.3</v>
      </c>
      <c r="AK21" s="34">
        <v>74.599999999999994</v>
      </c>
      <c r="AL21" s="34">
        <v>10.3</v>
      </c>
      <c r="AM21" s="34">
        <v>5.6</v>
      </c>
      <c r="AN21" s="34" t="s">
        <v>120</v>
      </c>
      <c r="AO21" s="34">
        <v>20.9</v>
      </c>
      <c r="AP21" s="34" t="s">
        <v>120</v>
      </c>
      <c r="AQ21" s="34" t="s">
        <v>120</v>
      </c>
      <c r="AR21" s="34">
        <v>0.3</v>
      </c>
      <c r="AS21" s="34" t="s">
        <v>120</v>
      </c>
      <c r="AT21" s="34">
        <v>14.3</v>
      </c>
      <c r="AU21" s="34">
        <v>6.9</v>
      </c>
      <c r="AV21" s="34">
        <v>27.3</v>
      </c>
      <c r="AW21" s="34">
        <v>41.6</v>
      </c>
      <c r="AX21" s="34">
        <v>4.0999999999999996</v>
      </c>
      <c r="AY21" s="34">
        <v>32.700000000000003</v>
      </c>
      <c r="AZ21" s="34">
        <v>24.9</v>
      </c>
      <c r="BA21" s="34">
        <v>48.7</v>
      </c>
      <c r="BB21" s="34">
        <v>84.6</v>
      </c>
      <c r="BC21" s="34">
        <v>85.1</v>
      </c>
      <c r="BD21" s="34">
        <v>62.8</v>
      </c>
      <c r="BE21" s="34">
        <v>62.5</v>
      </c>
      <c r="BF21" s="34" t="s">
        <v>120</v>
      </c>
      <c r="BG21" s="34">
        <v>8.9</v>
      </c>
      <c r="BH21" s="34">
        <v>93.8</v>
      </c>
      <c r="BI21" s="34">
        <v>4.5999999999999996</v>
      </c>
      <c r="BJ21" s="34">
        <v>5.2</v>
      </c>
      <c r="BK21" s="34">
        <v>40</v>
      </c>
      <c r="BL21" s="34" t="s">
        <v>120</v>
      </c>
      <c r="BM21" s="34">
        <v>66</v>
      </c>
      <c r="BN21" s="34">
        <v>4.4000000000000004</v>
      </c>
      <c r="BO21" s="34">
        <v>69.599999999999994</v>
      </c>
      <c r="BP21" s="34">
        <v>24.6</v>
      </c>
      <c r="BQ21" s="34">
        <v>82</v>
      </c>
      <c r="BR21" s="34">
        <v>49</v>
      </c>
      <c r="BS21" s="34" t="s">
        <v>120</v>
      </c>
      <c r="BT21" s="34" t="s">
        <v>120</v>
      </c>
      <c r="BU21" s="34" t="s">
        <v>120</v>
      </c>
      <c r="BV21" s="34">
        <v>52.9</v>
      </c>
      <c r="BW21" s="34">
        <v>19.5</v>
      </c>
      <c r="BX21" s="34">
        <v>5.6</v>
      </c>
      <c r="BY21" s="34">
        <v>47.1</v>
      </c>
      <c r="BZ21" s="34">
        <v>43.4</v>
      </c>
      <c r="CA21" s="34">
        <v>38.5</v>
      </c>
      <c r="CB21" s="34">
        <v>5.6</v>
      </c>
      <c r="CC21" s="34">
        <v>4.9000000000000004</v>
      </c>
      <c r="CD21" s="34">
        <v>71.2</v>
      </c>
      <c r="CE21" s="34">
        <v>57.1</v>
      </c>
      <c r="CF21" s="34">
        <v>63.1</v>
      </c>
      <c r="CG21" s="34">
        <v>57.5</v>
      </c>
      <c r="CH21" s="34">
        <v>27</v>
      </c>
      <c r="CI21" s="34" t="s">
        <v>120</v>
      </c>
      <c r="CJ21" s="34" t="s">
        <v>120</v>
      </c>
      <c r="CK21" s="34" t="s">
        <v>120</v>
      </c>
      <c r="CL21" s="34" t="s">
        <v>120</v>
      </c>
      <c r="CM21" s="34" t="s">
        <v>120</v>
      </c>
      <c r="CN21" s="34" t="s">
        <v>120</v>
      </c>
      <c r="CO21" s="34" t="s">
        <v>120</v>
      </c>
      <c r="CP21" s="34" t="s">
        <v>120</v>
      </c>
      <c r="CQ21" s="34" t="s">
        <v>120</v>
      </c>
      <c r="CR21" s="34" t="s">
        <v>120</v>
      </c>
      <c r="CS21" s="34" t="s">
        <v>120</v>
      </c>
      <c r="CT21" s="34" t="s">
        <v>120</v>
      </c>
      <c r="CU21" s="34" t="s">
        <v>120</v>
      </c>
      <c r="CV21" s="34">
        <v>15</v>
      </c>
      <c r="CW21" s="34">
        <v>38.6</v>
      </c>
      <c r="CX21" s="34">
        <v>28.8</v>
      </c>
      <c r="CY21" s="34">
        <v>63.1</v>
      </c>
      <c r="CZ21" s="34">
        <v>76.599999999999994</v>
      </c>
      <c r="DA21" s="34">
        <v>33.799999999999997</v>
      </c>
      <c r="DB21" s="34">
        <v>29.9</v>
      </c>
      <c r="DC21" s="34" t="s">
        <v>120</v>
      </c>
      <c r="DD21" s="34" t="s">
        <v>120</v>
      </c>
      <c r="DE21" s="34">
        <v>8.1</v>
      </c>
      <c r="DF21" s="34" t="s">
        <v>120</v>
      </c>
      <c r="DG21" s="34" t="s">
        <v>120</v>
      </c>
      <c r="DH21" s="34">
        <v>25.2</v>
      </c>
      <c r="DI21" s="34">
        <v>68.599999999999994</v>
      </c>
      <c r="DJ21" s="34">
        <v>11.4</v>
      </c>
      <c r="DK21" s="34">
        <v>52.3</v>
      </c>
      <c r="DL21" s="34" t="s">
        <v>120</v>
      </c>
      <c r="DM21" s="34" t="s">
        <v>120</v>
      </c>
    </row>
    <row r="22" spans="1:117" x14ac:dyDescent="0.25">
      <c r="A22" s="34" t="s">
        <v>128</v>
      </c>
      <c r="B22" s="34" t="s">
        <v>118</v>
      </c>
      <c r="C22" s="34" t="s">
        <v>119</v>
      </c>
      <c r="D22" s="34">
        <v>72</v>
      </c>
      <c r="E22" s="34">
        <v>26</v>
      </c>
      <c r="F22" s="34">
        <v>950</v>
      </c>
      <c r="G22" s="34">
        <v>907</v>
      </c>
      <c r="H22" s="34">
        <v>95.8</v>
      </c>
      <c r="I22" s="34">
        <v>96</v>
      </c>
      <c r="J22" s="34">
        <v>90.9</v>
      </c>
      <c r="K22" s="34">
        <v>64.3</v>
      </c>
      <c r="L22" s="34">
        <v>52.6</v>
      </c>
      <c r="M22" s="34">
        <v>95.5</v>
      </c>
      <c r="N22" s="34">
        <v>23.1</v>
      </c>
      <c r="O22" s="34">
        <v>72.900000000000006</v>
      </c>
      <c r="P22" s="34">
        <v>89.6</v>
      </c>
      <c r="Q22" s="35">
        <v>33</v>
      </c>
      <c r="R22" s="34">
        <v>24.9</v>
      </c>
      <c r="S22" s="34">
        <v>28.4</v>
      </c>
      <c r="T22" s="34">
        <v>2</v>
      </c>
      <c r="U22" s="34">
        <v>6.5</v>
      </c>
      <c r="V22" s="34">
        <v>34</v>
      </c>
      <c r="W22" s="34">
        <v>43</v>
      </c>
      <c r="X22" s="34">
        <v>46.9</v>
      </c>
      <c r="Y22" s="34">
        <v>43.1</v>
      </c>
      <c r="Z22" s="34">
        <v>33.6</v>
      </c>
      <c r="AA22" s="34">
        <v>0.1</v>
      </c>
      <c r="AB22" s="34">
        <v>3</v>
      </c>
      <c r="AC22" s="34">
        <v>1.4</v>
      </c>
      <c r="AD22" s="34">
        <v>4.9000000000000004</v>
      </c>
      <c r="AE22" s="34">
        <v>17</v>
      </c>
      <c r="AF22" s="34">
        <v>6.7</v>
      </c>
      <c r="AG22" s="34">
        <v>18.899999999999999</v>
      </c>
      <c r="AH22" s="34">
        <v>47</v>
      </c>
      <c r="AI22" s="34">
        <v>73.900000000000006</v>
      </c>
      <c r="AJ22" s="34">
        <v>70.599999999999994</v>
      </c>
      <c r="AK22" s="34">
        <v>86.8</v>
      </c>
      <c r="AL22" s="34">
        <v>36.799999999999997</v>
      </c>
      <c r="AM22" s="34">
        <v>30.7</v>
      </c>
      <c r="AN22" s="34">
        <v>89</v>
      </c>
      <c r="AO22" s="34">
        <v>63.4</v>
      </c>
      <c r="AP22" s="34">
        <v>8.9</v>
      </c>
      <c r="AQ22" s="34">
        <v>2136</v>
      </c>
      <c r="AR22" s="34">
        <v>3.7</v>
      </c>
      <c r="AS22" s="34">
        <v>15.8</v>
      </c>
      <c r="AT22" s="34">
        <v>88.7</v>
      </c>
      <c r="AU22" s="34">
        <v>32.6</v>
      </c>
      <c r="AV22" s="34">
        <v>2.2000000000000002</v>
      </c>
      <c r="AW22" s="34">
        <v>87.3</v>
      </c>
      <c r="AX22" s="34">
        <v>18.399999999999999</v>
      </c>
      <c r="AY22" s="34">
        <v>26.6</v>
      </c>
      <c r="AZ22" s="34">
        <v>10.8</v>
      </c>
      <c r="BA22" s="34">
        <v>50.4</v>
      </c>
      <c r="BB22" s="34">
        <v>87.9</v>
      </c>
      <c r="BC22" s="34">
        <v>62.3</v>
      </c>
      <c r="BD22" s="34">
        <v>72.7</v>
      </c>
      <c r="BE22" s="34">
        <v>75</v>
      </c>
      <c r="BF22" s="34">
        <v>38.6</v>
      </c>
      <c r="BG22" s="34">
        <v>71.2</v>
      </c>
      <c r="BH22" s="34">
        <v>87.1</v>
      </c>
      <c r="BI22" s="34">
        <v>12.6</v>
      </c>
      <c r="BJ22" s="34">
        <v>8.4</v>
      </c>
      <c r="BK22" s="34">
        <v>46.2</v>
      </c>
      <c r="BL22" s="34">
        <v>17.399999999999999</v>
      </c>
      <c r="BM22" s="34">
        <v>65.400000000000006</v>
      </c>
      <c r="BN22" s="34">
        <v>1.4</v>
      </c>
      <c r="BO22" s="34">
        <v>70.2</v>
      </c>
      <c r="BP22" s="34">
        <v>50</v>
      </c>
      <c r="BQ22" s="34">
        <v>55.8</v>
      </c>
      <c r="BR22" s="34">
        <v>49.4</v>
      </c>
      <c r="BS22" s="34">
        <v>5.8</v>
      </c>
      <c r="BT22" s="34">
        <v>2.8</v>
      </c>
      <c r="BU22" s="34">
        <v>5.2</v>
      </c>
      <c r="BV22" s="34">
        <v>38.5</v>
      </c>
      <c r="BW22" s="34">
        <v>26.4</v>
      </c>
      <c r="BX22" s="34">
        <v>9.5</v>
      </c>
      <c r="BY22" s="34">
        <v>39.299999999999997</v>
      </c>
      <c r="BZ22" s="34">
        <v>27.2</v>
      </c>
      <c r="CA22" s="34">
        <v>24.7</v>
      </c>
      <c r="CB22" s="34">
        <v>23.7</v>
      </c>
      <c r="CC22" s="34">
        <v>19.7</v>
      </c>
      <c r="CD22" s="34">
        <v>62.6</v>
      </c>
      <c r="CE22" s="34">
        <v>55.1</v>
      </c>
      <c r="CF22" s="34">
        <v>51.3</v>
      </c>
      <c r="CG22" s="34">
        <v>54.9</v>
      </c>
      <c r="CH22" s="34">
        <v>21.7</v>
      </c>
      <c r="CI22" s="34">
        <v>5.8</v>
      </c>
      <c r="CJ22" s="34">
        <v>2.7</v>
      </c>
      <c r="CK22" s="34">
        <v>7.6</v>
      </c>
      <c r="CL22" s="34">
        <v>3.5</v>
      </c>
      <c r="CM22" s="34">
        <v>7.4</v>
      </c>
      <c r="CN22" s="34">
        <v>1.5</v>
      </c>
      <c r="CO22" s="34">
        <v>0.8</v>
      </c>
      <c r="CP22" s="34">
        <v>9.9</v>
      </c>
      <c r="CQ22" s="34">
        <v>2.2999999999999998</v>
      </c>
      <c r="CR22" s="34">
        <v>0.8</v>
      </c>
      <c r="CS22" s="34">
        <v>25.2</v>
      </c>
      <c r="CT22" s="34">
        <v>7.5</v>
      </c>
      <c r="CU22" s="34">
        <v>12.5</v>
      </c>
      <c r="CV22" s="34">
        <v>18.399999999999999</v>
      </c>
      <c r="CW22" s="34">
        <v>31.4</v>
      </c>
      <c r="CX22" s="34">
        <v>43.2</v>
      </c>
      <c r="CY22" s="34">
        <v>68.599999999999994</v>
      </c>
      <c r="CZ22" s="34">
        <v>85.4</v>
      </c>
      <c r="DA22" s="34">
        <v>30.2</v>
      </c>
      <c r="DB22" s="34">
        <v>20.100000000000001</v>
      </c>
      <c r="DC22" s="34">
        <v>1.8</v>
      </c>
      <c r="DD22" s="34">
        <v>27.2</v>
      </c>
      <c r="DE22" s="34">
        <v>48.6</v>
      </c>
      <c r="DF22" s="34">
        <v>47.9</v>
      </c>
      <c r="DG22" s="34">
        <v>60.3</v>
      </c>
      <c r="DH22" s="34">
        <v>7.4</v>
      </c>
      <c r="DI22" s="34">
        <v>51.4</v>
      </c>
      <c r="DJ22" s="34">
        <v>0.3</v>
      </c>
      <c r="DK22" s="34">
        <v>11.1</v>
      </c>
      <c r="DL22" s="34">
        <v>36.9</v>
      </c>
      <c r="DM22" s="34">
        <v>40.4</v>
      </c>
    </row>
    <row r="23" spans="1:117" s="15" customFormat="1" x14ac:dyDescent="0.25">
      <c r="A23" s="15" t="s">
        <v>128</v>
      </c>
      <c r="B23" s="15" t="s">
        <v>118</v>
      </c>
      <c r="C23" s="15" t="s">
        <v>121</v>
      </c>
      <c r="D23" s="15">
        <v>64</v>
      </c>
      <c r="E23" s="15">
        <v>27.8</v>
      </c>
      <c r="F23" s="15">
        <v>984</v>
      </c>
      <c r="G23" s="15">
        <v>960</v>
      </c>
      <c r="H23" s="15">
        <v>94.8</v>
      </c>
      <c r="I23" s="15">
        <v>93.7</v>
      </c>
      <c r="J23" s="15">
        <v>89.4</v>
      </c>
      <c r="K23" s="15">
        <v>47</v>
      </c>
      <c r="L23" s="15">
        <v>26.9</v>
      </c>
      <c r="M23" s="15">
        <v>93.7</v>
      </c>
      <c r="N23" s="15">
        <v>23.3</v>
      </c>
      <c r="O23" s="15">
        <v>64.8</v>
      </c>
      <c r="P23" s="15">
        <v>86.6</v>
      </c>
      <c r="Q23" s="15">
        <v>23.1</v>
      </c>
      <c r="R23" s="15">
        <v>30.7</v>
      </c>
      <c r="S23" s="15">
        <v>34.5</v>
      </c>
      <c r="T23" s="15">
        <v>2.2000000000000002</v>
      </c>
      <c r="U23" s="15">
        <v>7.9</v>
      </c>
      <c r="V23" s="15">
        <v>39</v>
      </c>
      <c r="W23" s="15">
        <v>51</v>
      </c>
      <c r="X23" s="15">
        <v>46.7</v>
      </c>
      <c r="Y23" s="15">
        <v>44.6</v>
      </c>
      <c r="Z23" s="15">
        <v>38.5</v>
      </c>
      <c r="AA23" s="15">
        <v>0.2</v>
      </c>
      <c r="AB23" s="15">
        <v>1.9</v>
      </c>
      <c r="AC23" s="15">
        <v>1.2</v>
      </c>
      <c r="AD23" s="15">
        <v>2.8</v>
      </c>
      <c r="AE23" s="15">
        <v>15.6</v>
      </c>
      <c r="AF23" s="15">
        <v>6.8</v>
      </c>
      <c r="AG23" s="15">
        <v>17.5</v>
      </c>
      <c r="AH23" s="15">
        <v>42.2</v>
      </c>
      <c r="AI23" s="15">
        <v>69.7</v>
      </c>
      <c r="AJ23" s="15">
        <v>63.2</v>
      </c>
      <c r="AK23" s="15">
        <v>83.5</v>
      </c>
      <c r="AL23" s="15">
        <v>31.4</v>
      </c>
      <c r="AM23" s="15">
        <v>24</v>
      </c>
      <c r="AN23" s="15">
        <v>92.3</v>
      </c>
      <c r="AO23" s="15">
        <v>60.3</v>
      </c>
      <c r="AP23" s="15">
        <v>12.9</v>
      </c>
      <c r="AQ23" s="15">
        <v>2020</v>
      </c>
      <c r="AR23" s="15">
        <v>3.2</v>
      </c>
      <c r="AS23" s="15">
        <v>15.8</v>
      </c>
      <c r="AT23" s="15">
        <v>85.5</v>
      </c>
      <c r="AU23" s="15">
        <v>35.700000000000003</v>
      </c>
      <c r="AV23" s="15">
        <v>2.5</v>
      </c>
      <c r="AW23" s="15">
        <v>83.9</v>
      </c>
      <c r="AX23" s="15">
        <v>12</v>
      </c>
      <c r="AY23" s="15">
        <v>20.100000000000001</v>
      </c>
      <c r="AZ23" s="15">
        <v>5.5</v>
      </c>
      <c r="BA23" s="15">
        <v>50.4</v>
      </c>
      <c r="BB23" s="15">
        <v>85.9</v>
      </c>
      <c r="BC23" s="15">
        <v>63</v>
      </c>
      <c r="BD23" s="15">
        <v>69.099999999999994</v>
      </c>
      <c r="BE23" s="15">
        <v>73.7</v>
      </c>
      <c r="BF23" s="15">
        <v>37.200000000000003</v>
      </c>
      <c r="BG23" s="15">
        <v>72.2</v>
      </c>
      <c r="BH23" s="15">
        <v>93.9</v>
      </c>
      <c r="BI23" s="15">
        <v>5.6</v>
      </c>
      <c r="BJ23" s="15">
        <v>8.8000000000000007</v>
      </c>
      <c r="BK23" s="15">
        <v>44</v>
      </c>
      <c r="BL23" s="15">
        <v>19.899999999999999</v>
      </c>
      <c r="BM23" s="15">
        <v>61.3</v>
      </c>
      <c r="BN23" s="15">
        <v>1.4</v>
      </c>
      <c r="BO23" s="15">
        <v>66.5</v>
      </c>
      <c r="BP23" s="15">
        <v>47.8</v>
      </c>
      <c r="BQ23" s="15">
        <v>60.2</v>
      </c>
      <c r="BR23" s="15">
        <v>44.4</v>
      </c>
      <c r="BS23" s="15">
        <v>5.6</v>
      </c>
      <c r="BT23" s="15">
        <v>3</v>
      </c>
      <c r="BU23" s="15">
        <v>5.2</v>
      </c>
      <c r="BV23" s="15">
        <v>42.9</v>
      </c>
      <c r="BW23" s="15">
        <v>28.5</v>
      </c>
      <c r="BX23" s="15">
        <v>10.199999999999999</v>
      </c>
      <c r="BY23" s="15">
        <v>44.2</v>
      </c>
      <c r="BZ23" s="15">
        <v>34.299999999999997</v>
      </c>
      <c r="CA23" s="15">
        <v>29.6</v>
      </c>
      <c r="CB23" s="15">
        <v>15.4</v>
      </c>
      <c r="CC23" s="15">
        <v>14.4</v>
      </c>
      <c r="CD23" s="15">
        <v>64.599999999999994</v>
      </c>
      <c r="CE23" s="15">
        <v>57.6</v>
      </c>
      <c r="CF23" s="15">
        <v>54.2</v>
      </c>
      <c r="CG23" s="15">
        <v>57.5</v>
      </c>
      <c r="CH23" s="15">
        <v>25</v>
      </c>
      <c r="CI23" s="15">
        <v>5.3</v>
      </c>
      <c r="CJ23" s="15">
        <v>2.5</v>
      </c>
      <c r="CK23" s="15">
        <v>7.2</v>
      </c>
      <c r="CL23" s="15">
        <v>3.4</v>
      </c>
      <c r="CM23" s="15">
        <v>6.7</v>
      </c>
      <c r="CN23" s="15">
        <v>1.3</v>
      </c>
      <c r="CO23" s="15">
        <v>0.8</v>
      </c>
      <c r="CP23" s="15">
        <v>9.1999999999999993</v>
      </c>
      <c r="CQ23" s="15">
        <v>2.5</v>
      </c>
      <c r="CR23" s="15">
        <v>0.9</v>
      </c>
      <c r="CS23" s="15">
        <v>24.9</v>
      </c>
      <c r="CT23" s="15">
        <v>7.9</v>
      </c>
      <c r="CU23" s="15">
        <v>11.7</v>
      </c>
      <c r="CV23" s="15">
        <v>13.3</v>
      </c>
      <c r="CW23" s="15">
        <v>22.6</v>
      </c>
      <c r="CX23" s="15">
        <v>33.1</v>
      </c>
      <c r="CY23" s="15">
        <v>59</v>
      </c>
      <c r="CZ23" s="15">
        <v>84.2</v>
      </c>
      <c r="DA23" s="15">
        <v>28.9</v>
      </c>
      <c r="DB23" s="15">
        <v>24.8</v>
      </c>
      <c r="DC23" s="15">
        <v>3</v>
      </c>
      <c r="DD23" s="15">
        <v>25.2</v>
      </c>
      <c r="DE23" s="15">
        <v>42.2</v>
      </c>
      <c r="DF23" s="15">
        <v>35.4</v>
      </c>
      <c r="DG23" s="15">
        <v>53.5</v>
      </c>
      <c r="DH23" s="15">
        <v>9.1</v>
      </c>
      <c r="DI23" s="15">
        <v>56.2</v>
      </c>
      <c r="DJ23" s="15">
        <v>0.4</v>
      </c>
      <c r="DK23" s="15">
        <v>11.4</v>
      </c>
      <c r="DL23" s="15">
        <v>35.6</v>
      </c>
      <c r="DM23" s="15">
        <v>40.700000000000003</v>
      </c>
    </row>
    <row r="24" spans="1:117" s="15" customFormat="1" x14ac:dyDescent="0.25">
      <c r="A24" s="15" t="s">
        <v>128</v>
      </c>
      <c r="B24" s="15" t="s">
        <v>118</v>
      </c>
      <c r="C24" s="15" t="s">
        <v>122</v>
      </c>
      <c r="D24" s="15">
        <v>82.6</v>
      </c>
      <c r="E24" s="15">
        <v>23.7</v>
      </c>
      <c r="F24" s="15">
        <v>907</v>
      </c>
      <c r="G24" s="15">
        <v>835</v>
      </c>
      <c r="H24" s="15">
        <v>97.2</v>
      </c>
      <c r="I24" s="15">
        <v>98.6</v>
      </c>
      <c r="J24" s="15">
        <v>92.7</v>
      </c>
      <c r="K24" s="15">
        <v>85.3</v>
      </c>
      <c r="L24" s="15">
        <v>83.8</v>
      </c>
      <c r="M24" s="15">
        <v>97.7</v>
      </c>
      <c r="N24" s="15">
        <v>22.9</v>
      </c>
      <c r="O24" s="15">
        <v>83.1</v>
      </c>
      <c r="P24" s="15">
        <v>93</v>
      </c>
      <c r="Q24" s="15">
        <v>45.3</v>
      </c>
      <c r="R24" s="15">
        <v>17.2</v>
      </c>
      <c r="S24" s="15">
        <v>22</v>
      </c>
      <c r="T24" s="15">
        <v>1.8</v>
      </c>
      <c r="U24" s="15">
        <v>4.2</v>
      </c>
      <c r="V24" s="15">
        <v>27</v>
      </c>
      <c r="W24" s="15">
        <v>32</v>
      </c>
      <c r="X24" s="15">
        <v>47.1</v>
      </c>
      <c r="Y24" s="15">
        <v>41.2</v>
      </c>
      <c r="Z24" s="15">
        <v>27.5</v>
      </c>
      <c r="AA24" s="15">
        <v>0</v>
      </c>
      <c r="AB24" s="15">
        <v>4.5</v>
      </c>
      <c r="AC24" s="15">
        <v>1.6</v>
      </c>
      <c r="AD24" s="15">
        <v>7.5</v>
      </c>
      <c r="AE24" s="15">
        <v>18.600000000000001</v>
      </c>
      <c r="AF24" s="15">
        <v>6.5</v>
      </c>
      <c r="AG24" s="15">
        <v>20.7</v>
      </c>
      <c r="AH24" s="15">
        <v>54.2</v>
      </c>
      <c r="AI24" s="15">
        <v>79.5</v>
      </c>
      <c r="AJ24" s="15">
        <v>80.5</v>
      </c>
      <c r="AK24" s="15">
        <v>91.1</v>
      </c>
      <c r="AL24" s="15">
        <v>44.1</v>
      </c>
      <c r="AM24" s="15">
        <v>39.6</v>
      </c>
      <c r="AN24" s="15">
        <v>84.7</v>
      </c>
      <c r="AO24" s="15">
        <v>67.5</v>
      </c>
      <c r="AP24" s="15">
        <v>4</v>
      </c>
      <c r="AQ24" s="15">
        <v>2331</v>
      </c>
      <c r="AR24" s="15">
        <v>5.4</v>
      </c>
      <c r="AS24" s="15">
        <v>15.7</v>
      </c>
      <c r="AT24" s="15">
        <v>93.4</v>
      </c>
      <c r="AU24" s="15">
        <v>28.2</v>
      </c>
      <c r="AV24" s="15">
        <v>1.8</v>
      </c>
      <c r="AW24" s="15">
        <v>92.3</v>
      </c>
      <c r="AX24" s="15">
        <v>27.8</v>
      </c>
      <c r="AY24" s="15">
        <v>33.9</v>
      </c>
      <c r="AZ24" s="15">
        <v>20.399999999999999</v>
      </c>
      <c r="BA24" s="15">
        <v>50.4</v>
      </c>
      <c r="BB24" s="15">
        <v>90.6</v>
      </c>
      <c r="BC24" s="15">
        <v>61.5</v>
      </c>
      <c r="BD24" s="15">
        <v>77.599999999999994</v>
      </c>
      <c r="BE24" s="15">
        <v>76.7</v>
      </c>
      <c r="BF24" s="15">
        <v>40.5</v>
      </c>
      <c r="BG24" s="15">
        <v>69.900000000000006</v>
      </c>
      <c r="BH24" s="15">
        <v>78.2</v>
      </c>
      <c r="BI24" s="15">
        <v>21.8</v>
      </c>
      <c r="BJ24" s="15">
        <v>7.7</v>
      </c>
      <c r="BK24" s="15">
        <v>49.7</v>
      </c>
      <c r="BL24" s="15">
        <v>13.2</v>
      </c>
      <c r="BM24" s="15">
        <v>72.099999999999994</v>
      </c>
      <c r="BN24" s="15">
        <v>1.5</v>
      </c>
      <c r="BO24" s="15">
        <v>76.3</v>
      </c>
      <c r="BP24" s="15">
        <v>53</v>
      </c>
      <c r="BQ24" s="15">
        <v>48.7</v>
      </c>
      <c r="BR24" s="15">
        <v>55.4</v>
      </c>
      <c r="BS24" s="15">
        <v>6.1</v>
      </c>
      <c r="BT24" s="15">
        <v>2.6</v>
      </c>
      <c r="BU24" s="15">
        <v>5.3</v>
      </c>
      <c r="BV24" s="15">
        <v>31.7</v>
      </c>
      <c r="BW24" s="15">
        <v>23.4</v>
      </c>
      <c r="BX24" s="15">
        <v>8.6</v>
      </c>
      <c r="BY24" s="15">
        <v>32</v>
      </c>
      <c r="BZ24" s="15">
        <v>18.100000000000001</v>
      </c>
      <c r="CA24" s="15">
        <v>19</v>
      </c>
      <c r="CB24" s="15">
        <v>34.5</v>
      </c>
      <c r="CC24" s="15">
        <v>25.9</v>
      </c>
      <c r="CD24" s="15">
        <v>59.5</v>
      </c>
      <c r="CE24" s="15">
        <v>51.8</v>
      </c>
      <c r="CF24" s="15">
        <v>47.2</v>
      </c>
      <c r="CG24" s="15">
        <v>51.6</v>
      </c>
      <c r="CH24" s="15">
        <v>17.8</v>
      </c>
      <c r="CI24" s="15">
        <v>6.3</v>
      </c>
      <c r="CJ24" s="15">
        <v>3</v>
      </c>
      <c r="CK24" s="15">
        <v>8.1999999999999993</v>
      </c>
      <c r="CL24" s="15">
        <v>3.8</v>
      </c>
      <c r="CM24" s="15">
        <v>8.1999999999999993</v>
      </c>
      <c r="CN24" s="15">
        <v>1.7</v>
      </c>
      <c r="CO24" s="15">
        <v>0.7</v>
      </c>
      <c r="CP24" s="15">
        <v>10.8</v>
      </c>
      <c r="CQ24" s="15">
        <v>2</v>
      </c>
      <c r="CR24" s="15">
        <v>0.6</v>
      </c>
      <c r="CS24" s="15">
        <v>25.6</v>
      </c>
      <c r="CT24" s="15">
        <v>7</v>
      </c>
      <c r="CU24" s="15">
        <v>13.4</v>
      </c>
      <c r="CV24" s="15">
        <v>24.7</v>
      </c>
      <c r="CW24" s="15">
        <v>41.4</v>
      </c>
      <c r="CX24" s="15">
        <v>55.7</v>
      </c>
      <c r="CY24" s="15">
        <v>79.400000000000006</v>
      </c>
      <c r="CZ24" s="15">
        <v>86.9</v>
      </c>
      <c r="DA24" s="15">
        <v>31.8</v>
      </c>
      <c r="DB24" s="15">
        <v>14.1</v>
      </c>
      <c r="DC24" s="15">
        <v>0.4</v>
      </c>
      <c r="DD24" s="15">
        <v>29.7</v>
      </c>
      <c r="DE24" s="15">
        <v>56.5</v>
      </c>
      <c r="DF24" s="15">
        <v>63.5</v>
      </c>
      <c r="DG24" s="15">
        <v>70</v>
      </c>
      <c r="DH24" s="15">
        <v>5.2</v>
      </c>
      <c r="DI24" s="15">
        <v>46</v>
      </c>
      <c r="DJ24" s="15">
        <v>0.1</v>
      </c>
      <c r="DK24" s="15">
        <v>10.6</v>
      </c>
      <c r="DL24" s="15">
        <v>39.700000000000003</v>
      </c>
      <c r="DM24" s="15">
        <v>39.9</v>
      </c>
    </row>
    <row r="25" spans="1:117" x14ac:dyDescent="0.25">
      <c r="A25" s="34" t="s">
        <v>128</v>
      </c>
      <c r="B25" s="34" t="s">
        <v>123</v>
      </c>
      <c r="C25" s="34" t="s">
        <v>119</v>
      </c>
      <c r="D25" s="34">
        <v>65.3</v>
      </c>
      <c r="E25" s="34">
        <v>31.6</v>
      </c>
      <c r="F25" s="34">
        <v>934</v>
      </c>
      <c r="G25" s="34">
        <v>906</v>
      </c>
      <c r="H25" s="34">
        <v>85.6</v>
      </c>
      <c r="I25" s="34">
        <v>89.3</v>
      </c>
      <c r="J25" s="34">
        <v>89.2</v>
      </c>
      <c r="K25" s="34">
        <v>44.2</v>
      </c>
      <c r="L25" s="34">
        <v>39.700000000000003</v>
      </c>
      <c r="M25" s="34">
        <v>72.099999999999994</v>
      </c>
      <c r="N25" s="34">
        <v>10.199999999999999</v>
      </c>
      <c r="O25" s="34">
        <v>63.8</v>
      </c>
      <c r="P25" s="34">
        <v>83</v>
      </c>
      <c r="Q25" s="34">
        <v>23.5</v>
      </c>
      <c r="R25" s="34">
        <v>38.700000000000003</v>
      </c>
      <c r="S25" s="34">
        <v>31.4</v>
      </c>
      <c r="T25" s="34">
        <v>2.4</v>
      </c>
      <c r="U25" s="34">
        <v>12.7</v>
      </c>
      <c r="V25" s="34">
        <v>50</v>
      </c>
      <c r="W25" s="34">
        <v>61</v>
      </c>
      <c r="X25" s="34">
        <v>66.599999999999994</v>
      </c>
      <c r="Y25" s="34">
        <v>56.5</v>
      </c>
      <c r="Z25" s="34">
        <v>42.9</v>
      </c>
      <c r="AA25" s="34">
        <v>0.6</v>
      </c>
      <c r="AB25" s="34">
        <v>4.4000000000000004</v>
      </c>
      <c r="AC25" s="34">
        <v>2.6</v>
      </c>
      <c r="AD25" s="34">
        <v>5.8</v>
      </c>
      <c r="AE25" s="34">
        <v>8.4</v>
      </c>
      <c r="AF25" s="34">
        <v>4</v>
      </c>
      <c r="AG25" s="34">
        <v>14.6</v>
      </c>
      <c r="AH25" s="34">
        <v>39.799999999999997</v>
      </c>
      <c r="AI25" s="34">
        <v>55</v>
      </c>
      <c r="AJ25" s="34">
        <v>50.5</v>
      </c>
      <c r="AK25" s="34">
        <v>80.400000000000006</v>
      </c>
      <c r="AL25" s="34">
        <v>25.3</v>
      </c>
      <c r="AM25" s="34">
        <v>20.7</v>
      </c>
      <c r="AN25" s="34" t="s">
        <v>120</v>
      </c>
      <c r="AO25" s="34">
        <v>51.8</v>
      </c>
      <c r="AP25" s="34" t="s">
        <v>120</v>
      </c>
      <c r="AQ25" s="34" t="s">
        <v>120</v>
      </c>
      <c r="AR25" s="34">
        <v>0</v>
      </c>
      <c r="AS25" s="34" t="s">
        <v>120</v>
      </c>
      <c r="AT25" s="34">
        <v>52.7</v>
      </c>
      <c r="AU25" s="34">
        <v>13.9</v>
      </c>
      <c r="AV25" s="34">
        <v>10.4</v>
      </c>
      <c r="AW25" s="34">
        <v>63</v>
      </c>
      <c r="AX25" s="34">
        <v>8.9</v>
      </c>
      <c r="AY25" s="34">
        <v>18</v>
      </c>
      <c r="AZ25" s="34">
        <v>13.8</v>
      </c>
      <c r="BA25" s="34">
        <v>45.2</v>
      </c>
      <c r="BB25" s="34">
        <v>86.4</v>
      </c>
      <c r="BC25" s="34">
        <v>65.3</v>
      </c>
      <c r="BD25" s="34">
        <v>61.4</v>
      </c>
      <c r="BE25" s="34">
        <v>65.7</v>
      </c>
      <c r="BF25" s="34" t="s">
        <v>120</v>
      </c>
      <c r="BG25" s="34">
        <v>12.8</v>
      </c>
      <c r="BH25" s="34">
        <v>82.2</v>
      </c>
      <c r="BI25" s="34">
        <v>15.1</v>
      </c>
      <c r="BJ25" s="34">
        <v>13.1</v>
      </c>
      <c r="BK25" s="34">
        <v>26.3</v>
      </c>
      <c r="BL25" s="34" t="s">
        <v>120</v>
      </c>
      <c r="BM25" s="34">
        <v>60.9</v>
      </c>
      <c r="BN25" s="34">
        <v>4.7</v>
      </c>
      <c r="BO25" s="34">
        <v>72.2</v>
      </c>
      <c r="BP25" s="34">
        <v>27.1</v>
      </c>
      <c r="BQ25" s="34">
        <v>47.8</v>
      </c>
      <c r="BR25" s="34">
        <v>54.1</v>
      </c>
      <c r="BS25" s="34" t="s">
        <v>120</v>
      </c>
      <c r="BT25" s="34" t="s">
        <v>120</v>
      </c>
      <c r="BU25" s="34" t="s">
        <v>120</v>
      </c>
      <c r="BV25" s="34">
        <v>51.7</v>
      </c>
      <c r="BW25" s="34">
        <v>18.7</v>
      </c>
      <c r="BX25" s="34">
        <v>5.8</v>
      </c>
      <c r="BY25" s="34">
        <v>44.6</v>
      </c>
      <c r="BZ25" s="34">
        <v>36.299999999999997</v>
      </c>
      <c r="CA25" s="34">
        <v>36.1</v>
      </c>
      <c r="CB25" s="34">
        <v>16.7</v>
      </c>
      <c r="CC25" s="34">
        <v>11.3</v>
      </c>
      <c r="CD25" s="34">
        <v>69.7</v>
      </c>
      <c r="CE25" s="34">
        <v>55.2</v>
      </c>
      <c r="CF25" s="34">
        <v>60.8</v>
      </c>
      <c r="CG25" s="34">
        <v>55.3</v>
      </c>
      <c r="CH25" s="34">
        <v>22.2</v>
      </c>
      <c r="CI25" s="34" t="s">
        <v>120</v>
      </c>
      <c r="CJ25" s="34" t="s">
        <v>120</v>
      </c>
      <c r="CK25" s="34" t="s">
        <v>120</v>
      </c>
      <c r="CL25" s="34" t="s">
        <v>120</v>
      </c>
      <c r="CM25" s="34" t="s">
        <v>120</v>
      </c>
      <c r="CN25" s="34" t="s">
        <v>120</v>
      </c>
      <c r="CO25" s="34" t="s">
        <v>120</v>
      </c>
      <c r="CP25" s="34" t="s">
        <v>120</v>
      </c>
      <c r="CQ25" s="34" t="s">
        <v>120</v>
      </c>
      <c r="CR25" s="34" t="s">
        <v>120</v>
      </c>
      <c r="CS25" s="34" t="s">
        <v>120</v>
      </c>
      <c r="CT25" s="34" t="s">
        <v>120</v>
      </c>
      <c r="CU25" s="34" t="s">
        <v>120</v>
      </c>
      <c r="CV25" s="34">
        <v>18.8</v>
      </c>
      <c r="CW25" s="34">
        <v>34.799999999999997</v>
      </c>
      <c r="CX25" s="34">
        <v>37.200000000000003</v>
      </c>
      <c r="CY25" s="34">
        <v>72.400000000000006</v>
      </c>
      <c r="CZ25" s="34">
        <v>83.8</v>
      </c>
      <c r="DA25" s="34">
        <v>33.299999999999997</v>
      </c>
      <c r="DB25" s="34">
        <v>27.5</v>
      </c>
      <c r="DC25" s="34" t="s">
        <v>120</v>
      </c>
      <c r="DD25" s="34" t="s">
        <v>120</v>
      </c>
      <c r="DE25" s="34">
        <v>19.899999999999999</v>
      </c>
      <c r="DF25" s="34" t="s">
        <v>120</v>
      </c>
      <c r="DG25" s="34" t="s">
        <v>120</v>
      </c>
      <c r="DH25" s="34">
        <v>8.4</v>
      </c>
      <c r="DI25" s="34">
        <v>60.2</v>
      </c>
      <c r="DJ25" s="34">
        <v>0.8</v>
      </c>
      <c r="DK25" s="34">
        <v>16.100000000000001</v>
      </c>
      <c r="DL25" s="34" t="s">
        <v>120</v>
      </c>
      <c r="DM25" s="34" t="s">
        <v>120</v>
      </c>
    </row>
    <row r="26" spans="1:117" x14ac:dyDescent="0.25">
      <c r="A26" s="34" t="s">
        <v>129</v>
      </c>
      <c r="B26" s="34" t="s">
        <v>118</v>
      </c>
      <c r="C26" s="34" t="s">
        <v>119</v>
      </c>
      <c r="D26" s="34">
        <v>70.3</v>
      </c>
      <c r="E26" s="34">
        <v>27.8</v>
      </c>
      <c r="F26" s="34">
        <v>876</v>
      </c>
      <c r="G26" s="34">
        <v>836</v>
      </c>
      <c r="H26" s="34">
        <v>94.2</v>
      </c>
      <c r="I26" s="34">
        <v>98.8</v>
      </c>
      <c r="J26" s="34">
        <v>91.7</v>
      </c>
      <c r="K26" s="34">
        <v>79.2</v>
      </c>
      <c r="L26" s="34">
        <v>52.2</v>
      </c>
      <c r="M26" s="34">
        <v>92.8</v>
      </c>
      <c r="N26" s="34">
        <v>12.2</v>
      </c>
      <c r="O26" s="34">
        <v>75.400000000000006</v>
      </c>
      <c r="P26" s="34">
        <v>90.6</v>
      </c>
      <c r="Q26" s="35">
        <v>45.8</v>
      </c>
      <c r="R26" s="34">
        <v>18.5</v>
      </c>
      <c r="S26" s="34">
        <v>31.3</v>
      </c>
      <c r="T26" s="34">
        <v>2.1</v>
      </c>
      <c r="U26" s="34">
        <v>5.9</v>
      </c>
      <c r="V26" s="34">
        <v>33</v>
      </c>
      <c r="W26" s="34">
        <v>41</v>
      </c>
      <c r="X26" s="34">
        <v>63.7</v>
      </c>
      <c r="Y26" s="34">
        <v>59.4</v>
      </c>
      <c r="Z26" s="34">
        <v>38.1</v>
      </c>
      <c r="AA26" s="34">
        <v>0.6</v>
      </c>
      <c r="AB26" s="34">
        <v>5.7</v>
      </c>
      <c r="AC26" s="34">
        <v>2.7</v>
      </c>
      <c r="AD26" s="34">
        <v>12</v>
      </c>
      <c r="AE26" s="34">
        <v>9.3000000000000007</v>
      </c>
      <c r="AF26" s="34">
        <v>3.8</v>
      </c>
      <c r="AG26" s="34">
        <v>23</v>
      </c>
      <c r="AH26" s="34">
        <v>63.3</v>
      </c>
      <c r="AI26" s="34">
        <v>63.2</v>
      </c>
      <c r="AJ26" s="34">
        <v>45.1</v>
      </c>
      <c r="AK26" s="34">
        <v>92.3</v>
      </c>
      <c r="AL26" s="34">
        <v>32.5</v>
      </c>
      <c r="AM26" s="34">
        <v>19.5</v>
      </c>
      <c r="AN26" s="34">
        <v>92</v>
      </c>
      <c r="AO26" s="34">
        <v>67.3</v>
      </c>
      <c r="AP26" s="34">
        <v>13.5</v>
      </c>
      <c r="AQ26" s="34">
        <v>1503</v>
      </c>
      <c r="AR26" s="34">
        <v>1.4</v>
      </c>
      <c r="AS26" s="34">
        <v>21.4</v>
      </c>
      <c r="AT26" s="34">
        <v>80.5</v>
      </c>
      <c r="AU26" s="34">
        <v>52</v>
      </c>
      <c r="AV26" s="34">
        <v>5.8</v>
      </c>
      <c r="AW26" s="34">
        <v>84.7</v>
      </c>
      <c r="AX26" s="34">
        <v>11.7</v>
      </c>
      <c r="AY26" s="34">
        <v>25.3</v>
      </c>
      <c r="AZ26" s="34">
        <v>8.6</v>
      </c>
      <c r="BA26" s="34">
        <v>62.2</v>
      </c>
      <c r="BB26" s="34">
        <v>92.8</v>
      </c>
      <c r="BC26" s="34">
        <v>75.3</v>
      </c>
      <c r="BD26" s="34">
        <v>76.5</v>
      </c>
      <c r="BE26" s="34">
        <v>79</v>
      </c>
      <c r="BF26" s="34">
        <v>54.3</v>
      </c>
      <c r="BG26" s="34">
        <v>66.7</v>
      </c>
      <c r="BH26" s="34">
        <v>94.8</v>
      </c>
      <c r="BI26" s="34">
        <v>5.0999999999999996</v>
      </c>
      <c r="BJ26" s="34">
        <v>7.7</v>
      </c>
      <c r="BK26" s="34">
        <v>60.6</v>
      </c>
      <c r="BL26" s="34">
        <v>21.9</v>
      </c>
      <c r="BM26" s="34">
        <v>77.3</v>
      </c>
      <c r="BN26" s="34">
        <v>3.2</v>
      </c>
      <c r="BO26" s="34">
        <v>80.099999999999994</v>
      </c>
      <c r="BP26" s="34">
        <v>42.4</v>
      </c>
      <c r="BQ26" s="34">
        <v>50.3</v>
      </c>
      <c r="BR26" s="34">
        <v>35.9</v>
      </c>
      <c r="BS26" s="34">
        <v>7</v>
      </c>
      <c r="BT26" s="34">
        <v>10</v>
      </c>
      <c r="BU26" s="34">
        <v>7.5</v>
      </c>
      <c r="BV26" s="34">
        <v>34</v>
      </c>
      <c r="BW26" s="34">
        <v>21.2</v>
      </c>
      <c r="BX26" s="34">
        <v>9</v>
      </c>
      <c r="BY26" s="34">
        <v>29.4</v>
      </c>
      <c r="BZ26" s="34">
        <v>15.8</v>
      </c>
      <c r="CA26" s="34">
        <v>11.3</v>
      </c>
      <c r="CB26" s="34">
        <v>21</v>
      </c>
      <c r="CC26" s="34">
        <v>20</v>
      </c>
      <c r="CD26" s="34">
        <v>71.7</v>
      </c>
      <c r="CE26" s="34">
        <v>63.1</v>
      </c>
      <c r="CF26" s="34">
        <v>55</v>
      </c>
      <c r="CG26" s="34">
        <v>62.7</v>
      </c>
      <c r="CH26" s="34">
        <v>20.9</v>
      </c>
      <c r="CI26" s="34">
        <v>4.8</v>
      </c>
      <c r="CJ26" s="34">
        <v>1.8</v>
      </c>
      <c r="CK26" s="34">
        <v>6.1</v>
      </c>
      <c r="CL26" s="34">
        <v>2.1</v>
      </c>
      <c r="CM26" s="34">
        <v>7.6</v>
      </c>
      <c r="CN26" s="34">
        <v>1.1000000000000001</v>
      </c>
      <c r="CO26" s="34">
        <v>0.5</v>
      </c>
      <c r="CP26" s="34">
        <v>14.4</v>
      </c>
      <c r="CQ26" s="34">
        <v>1.8</v>
      </c>
      <c r="CR26" s="34">
        <v>0.6</v>
      </c>
      <c r="CS26" s="34">
        <v>32.799999999999997</v>
      </c>
      <c r="CT26" s="34">
        <v>15.7</v>
      </c>
      <c r="CU26" s="34">
        <v>26.6</v>
      </c>
      <c r="CV26" s="34">
        <v>31.1</v>
      </c>
      <c r="CW26" s="34">
        <v>48.5</v>
      </c>
      <c r="CX26" s="34">
        <v>71.599999999999994</v>
      </c>
      <c r="CY26" s="34">
        <v>87.8</v>
      </c>
      <c r="CZ26" s="34">
        <v>76.7</v>
      </c>
      <c r="DA26" s="34">
        <v>17.600000000000001</v>
      </c>
      <c r="DB26" s="34">
        <v>32</v>
      </c>
      <c r="DC26" s="34">
        <v>4.9000000000000004</v>
      </c>
      <c r="DD26" s="34">
        <v>35.799999999999997</v>
      </c>
      <c r="DE26" s="34">
        <v>45.6</v>
      </c>
      <c r="DF26" s="34">
        <v>50.5</v>
      </c>
      <c r="DG26" s="34">
        <v>78.400000000000006</v>
      </c>
      <c r="DH26" s="34">
        <v>1.6</v>
      </c>
      <c r="DI26" s="34">
        <v>35.799999999999997</v>
      </c>
      <c r="DJ26" s="34">
        <v>0.1</v>
      </c>
      <c r="DK26" s="34">
        <v>24.5</v>
      </c>
      <c r="DL26" s="34">
        <v>34.200000000000003</v>
      </c>
      <c r="DM26" s="34">
        <v>17.2</v>
      </c>
    </row>
    <row r="27" spans="1:117" s="15" customFormat="1" x14ac:dyDescent="0.25">
      <c r="A27" s="15" t="s">
        <v>129</v>
      </c>
      <c r="B27" s="15" t="s">
        <v>118</v>
      </c>
      <c r="C27" s="15" t="s">
        <v>121</v>
      </c>
      <c r="D27" s="15">
        <v>65.599999999999994</v>
      </c>
      <c r="E27" s="15">
        <v>28.1</v>
      </c>
      <c r="F27" s="15">
        <v>895</v>
      </c>
      <c r="G27" s="15">
        <v>867</v>
      </c>
      <c r="H27" s="15">
        <v>94.3</v>
      </c>
      <c r="I27" s="15">
        <v>98.3</v>
      </c>
      <c r="J27" s="15">
        <v>94.3</v>
      </c>
      <c r="K27" s="15">
        <v>77.400000000000006</v>
      </c>
      <c r="L27" s="15">
        <v>28.9</v>
      </c>
      <c r="M27" s="15">
        <v>91.1</v>
      </c>
      <c r="N27" s="15">
        <v>9.3000000000000007</v>
      </c>
      <c r="O27" s="15">
        <v>72.099999999999994</v>
      </c>
      <c r="P27" s="15">
        <v>88.9</v>
      </c>
      <c r="Q27" s="15">
        <v>39.700000000000003</v>
      </c>
      <c r="R27" s="15">
        <v>17.8</v>
      </c>
      <c r="S27" s="15">
        <v>35.799999999999997</v>
      </c>
      <c r="T27" s="15">
        <v>2.2000000000000002</v>
      </c>
      <c r="U27" s="15">
        <v>6.4</v>
      </c>
      <c r="V27" s="15">
        <v>33</v>
      </c>
      <c r="W27" s="15">
        <v>44</v>
      </c>
      <c r="X27" s="15">
        <v>66.2</v>
      </c>
      <c r="Y27" s="15">
        <v>62.2</v>
      </c>
      <c r="Z27" s="15">
        <v>42.7</v>
      </c>
      <c r="AA27" s="15">
        <v>0.6</v>
      </c>
      <c r="AB27" s="15">
        <v>5.4</v>
      </c>
      <c r="AC27" s="15">
        <v>2.4</v>
      </c>
      <c r="AD27" s="15">
        <v>10.7</v>
      </c>
      <c r="AE27" s="15">
        <v>8.3000000000000007</v>
      </c>
      <c r="AF27" s="15">
        <v>3.7</v>
      </c>
      <c r="AG27" s="15">
        <v>23</v>
      </c>
      <c r="AH27" s="15">
        <v>61.4</v>
      </c>
      <c r="AI27" s="15">
        <v>63</v>
      </c>
      <c r="AJ27" s="15">
        <v>42.6</v>
      </c>
      <c r="AK27" s="15">
        <v>91.9</v>
      </c>
      <c r="AL27" s="15">
        <v>33.200000000000003</v>
      </c>
      <c r="AM27" s="15">
        <v>18.3</v>
      </c>
      <c r="AN27" s="15">
        <v>92.5</v>
      </c>
      <c r="AO27" s="15">
        <v>67.3</v>
      </c>
      <c r="AP27" s="15">
        <v>16</v>
      </c>
      <c r="AQ27" s="15">
        <v>1104</v>
      </c>
      <c r="AR27" s="15">
        <v>1.7</v>
      </c>
      <c r="AS27" s="15">
        <v>22.6</v>
      </c>
      <c r="AT27" s="15">
        <v>80.400000000000006</v>
      </c>
      <c r="AU27" s="15">
        <v>55.2</v>
      </c>
      <c r="AV27" s="15">
        <v>5.3</v>
      </c>
      <c r="AW27" s="15">
        <v>84.5</v>
      </c>
      <c r="AX27" s="15">
        <v>10.6</v>
      </c>
      <c r="AY27" s="15">
        <v>25.3</v>
      </c>
      <c r="AZ27" s="15">
        <v>7.6</v>
      </c>
      <c r="BA27" s="15">
        <v>65.099999999999994</v>
      </c>
      <c r="BB27" s="15">
        <v>92.3</v>
      </c>
      <c r="BC27" s="15">
        <v>77</v>
      </c>
      <c r="BD27" s="15">
        <v>79.2</v>
      </c>
      <c r="BE27" s="15">
        <v>79.099999999999994</v>
      </c>
      <c r="BF27" s="15">
        <v>56.2</v>
      </c>
      <c r="BG27" s="15">
        <v>67.3</v>
      </c>
      <c r="BH27" s="15">
        <v>96.6</v>
      </c>
      <c r="BI27" s="15">
        <v>3.1</v>
      </c>
      <c r="BJ27" s="15">
        <v>7.7</v>
      </c>
      <c r="BK27" s="15">
        <v>57.1</v>
      </c>
      <c r="BL27" s="15">
        <v>23.3</v>
      </c>
      <c r="BM27" s="15">
        <v>76.2</v>
      </c>
      <c r="BN27" s="15">
        <v>3.1</v>
      </c>
      <c r="BO27" s="15">
        <v>80</v>
      </c>
      <c r="BP27" s="15">
        <v>44.6</v>
      </c>
      <c r="BQ27" s="15">
        <v>52.4</v>
      </c>
      <c r="BR27" s="15">
        <v>34.5</v>
      </c>
      <c r="BS27" s="15">
        <v>7</v>
      </c>
      <c r="BT27" s="15">
        <v>9.5</v>
      </c>
      <c r="BU27" s="15">
        <v>7.4</v>
      </c>
      <c r="BV27" s="15">
        <v>34.299999999999997</v>
      </c>
      <c r="BW27" s="15">
        <v>21.3</v>
      </c>
      <c r="BX27" s="15">
        <v>8.9</v>
      </c>
      <c r="BY27" s="15">
        <v>29.9</v>
      </c>
      <c r="BZ27" s="15">
        <v>18.2</v>
      </c>
      <c r="CA27" s="15">
        <v>12.9</v>
      </c>
      <c r="CB27" s="15">
        <v>18.8</v>
      </c>
      <c r="CC27" s="15">
        <v>19.3</v>
      </c>
      <c r="CD27" s="15">
        <v>72.900000000000006</v>
      </c>
      <c r="CE27" s="15">
        <v>64.2</v>
      </c>
      <c r="CF27" s="15">
        <v>58.1</v>
      </c>
      <c r="CG27" s="15">
        <v>63.9</v>
      </c>
      <c r="CH27" s="15">
        <v>21.5</v>
      </c>
      <c r="CI27" s="15">
        <v>4.2</v>
      </c>
      <c r="CJ27" s="15">
        <v>1.4</v>
      </c>
      <c r="CK27" s="15">
        <v>6.1</v>
      </c>
      <c r="CL27" s="15">
        <v>2.2999999999999998</v>
      </c>
      <c r="CM27" s="15">
        <v>7.2</v>
      </c>
      <c r="CN27" s="15">
        <v>0.8</v>
      </c>
      <c r="CO27" s="15">
        <v>0.5</v>
      </c>
      <c r="CP27" s="15">
        <v>14.2</v>
      </c>
      <c r="CQ27" s="15">
        <v>1.8</v>
      </c>
      <c r="CR27" s="15">
        <v>0.7</v>
      </c>
      <c r="CS27" s="15">
        <v>34.299999999999997</v>
      </c>
      <c r="CT27" s="15">
        <v>14.9</v>
      </c>
      <c r="CU27" s="15">
        <v>26.3</v>
      </c>
      <c r="CV27" s="15">
        <v>26.9</v>
      </c>
      <c r="CW27" s="15">
        <v>47.2</v>
      </c>
      <c r="CX27" s="15">
        <v>68</v>
      </c>
      <c r="CY27" s="15">
        <v>87.4</v>
      </c>
      <c r="CZ27" s="15">
        <v>76.400000000000006</v>
      </c>
      <c r="DA27" s="15">
        <v>16.8</v>
      </c>
      <c r="DB27" s="15">
        <v>37.1</v>
      </c>
      <c r="DC27" s="15">
        <v>6.3</v>
      </c>
      <c r="DD27" s="15">
        <v>36.6</v>
      </c>
      <c r="DE27" s="15">
        <v>41.5</v>
      </c>
      <c r="DF27" s="15">
        <v>41.1</v>
      </c>
      <c r="DG27" s="15">
        <v>75.900000000000006</v>
      </c>
      <c r="DH27" s="15">
        <v>1.6</v>
      </c>
      <c r="DI27" s="15">
        <v>39.700000000000003</v>
      </c>
      <c r="DJ27" s="15">
        <v>0.1</v>
      </c>
      <c r="DK27" s="15">
        <v>24.2</v>
      </c>
      <c r="DL27" s="15">
        <v>32.1</v>
      </c>
      <c r="DM27" s="15">
        <v>15.9</v>
      </c>
    </row>
    <row r="28" spans="1:117" s="15" customFormat="1" x14ac:dyDescent="0.25">
      <c r="A28" s="15" t="s">
        <v>129</v>
      </c>
      <c r="B28" s="15" t="s">
        <v>118</v>
      </c>
      <c r="C28" s="15" t="s">
        <v>122</v>
      </c>
      <c r="D28" s="15">
        <v>77.8</v>
      </c>
      <c r="E28" s="15">
        <v>27.4</v>
      </c>
      <c r="F28" s="15">
        <v>846</v>
      </c>
      <c r="G28" s="15">
        <v>785</v>
      </c>
      <c r="H28" s="15">
        <v>94</v>
      </c>
      <c r="I28" s="15">
        <v>99.6</v>
      </c>
      <c r="J28" s="15">
        <v>88</v>
      </c>
      <c r="K28" s="15">
        <v>81.7</v>
      </c>
      <c r="L28" s="15">
        <v>84.9</v>
      </c>
      <c r="M28" s="15">
        <v>95.3</v>
      </c>
      <c r="N28" s="15">
        <v>16.3</v>
      </c>
      <c r="O28" s="15">
        <v>80.3</v>
      </c>
      <c r="P28" s="15">
        <v>93</v>
      </c>
      <c r="Q28" s="15">
        <v>55.1</v>
      </c>
      <c r="R28" s="15">
        <v>19.600000000000001</v>
      </c>
      <c r="S28" s="15">
        <v>25.7</v>
      </c>
      <c r="T28" s="15">
        <v>1.8</v>
      </c>
      <c r="U28" s="15">
        <v>4.9000000000000004</v>
      </c>
      <c r="V28" s="15">
        <v>31</v>
      </c>
      <c r="W28" s="15">
        <v>36</v>
      </c>
      <c r="X28" s="15">
        <v>60</v>
      </c>
      <c r="Y28" s="15">
        <v>55.1</v>
      </c>
      <c r="Z28" s="15">
        <v>31</v>
      </c>
      <c r="AA28" s="15">
        <v>0.5</v>
      </c>
      <c r="AB28" s="15">
        <v>6.2</v>
      </c>
      <c r="AC28" s="15">
        <v>3</v>
      </c>
      <c r="AD28" s="15">
        <v>13.9</v>
      </c>
      <c r="AE28" s="15">
        <v>10.9</v>
      </c>
      <c r="AF28" s="15">
        <v>4</v>
      </c>
      <c r="AG28" s="15">
        <v>23</v>
      </c>
      <c r="AH28" s="15">
        <v>66.8</v>
      </c>
      <c r="AI28" s="15">
        <v>63.5</v>
      </c>
      <c r="AJ28" s="15">
        <v>49.3</v>
      </c>
      <c r="AK28" s="15">
        <v>93</v>
      </c>
      <c r="AL28" s="15">
        <v>31.3</v>
      </c>
      <c r="AM28" s="15">
        <v>21.4</v>
      </c>
      <c r="AN28" s="15">
        <v>91.1</v>
      </c>
      <c r="AO28" s="15">
        <v>67.400000000000006</v>
      </c>
      <c r="AP28" s="15">
        <v>9.3000000000000007</v>
      </c>
      <c r="AQ28" s="15">
        <v>2300</v>
      </c>
      <c r="AR28" s="15">
        <v>0.9</v>
      </c>
      <c r="AS28" s="15">
        <v>19.600000000000001</v>
      </c>
      <c r="AT28" s="15">
        <v>80.599999999999994</v>
      </c>
      <c r="AU28" s="15">
        <v>46.3</v>
      </c>
      <c r="AV28" s="15">
        <v>6.5</v>
      </c>
      <c r="AW28" s="15">
        <v>85</v>
      </c>
      <c r="AX28" s="15">
        <v>13.6</v>
      </c>
      <c r="AY28" s="15">
        <v>25.3</v>
      </c>
      <c r="AZ28" s="15">
        <v>10.7</v>
      </c>
      <c r="BA28" s="15">
        <v>57</v>
      </c>
      <c r="BB28" s="15">
        <v>93.8</v>
      </c>
      <c r="BC28" s="15">
        <v>72.099999999999994</v>
      </c>
      <c r="BD28" s="15">
        <v>71.599999999999994</v>
      </c>
      <c r="BE28" s="15">
        <v>78.8</v>
      </c>
      <c r="BF28" s="15">
        <v>50.8</v>
      </c>
      <c r="BG28" s="15">
        <v>65.7</v>
      </c>
      <c r="BH28" s="15">
        <v>91.4</v>
      </c>
      <c r="BI28" s="15">
        <v>8.6</v>
      </c>
      <c r="BJ28" s="15">
        <v>7.6</v>
      </c>
      <c r="BK28" s="15">
        <v>67</v>
      </c>
      <c r="BL28" s="15">
        <v>19.5</v>
      </c>
      <c r="BM28" s="15">
        <v>79.3</v>
      </c>
      <c r="BN28" s="15">
        <v>3.3</v>
      </c>
      <c r="BO28" s="15">
        <v>80.2</v>
      </c>
      <c r="BP28" s="15">
        <v>38.299999999999997</v>
      </c>
      <c r="BQ28" s="15">
        <v>46.6</v>
      </c>
      <c r="BR28" s="15">
        <v>38.799999999999997</v>
      </c>
      <c r="BS28" s="15">
        <v>7.1</v>
      </c>
      <c r="BT28" s="15">
        <v>10.7</v>
      </c>
      <c r="BU28" s="15">
        <v>7.8</v>
      </c>
      <c r="BV28" s="15">
        <v>33.4</v>
      </c>
      <c r="BW28" s="15">
        <v>21</v>
      </c>
      <c r="BX28" s="15">
        <v>9.1999999999999993</v>
      </c>
      <c r="BY28" s="15">
        <v>28.5</v>
      </c>
      <c r="BZ28" s="15">
        <v>12.2</v>
      </c>
      <c r="CA28" s="15">
        <v>9</v>
      </c>
      <c r="CB28" s="15">
        <v>24.3</v>
      </c>
      <c r="CC28" s="15">
        <v>21</v>
      </c>
      <c r="CD28" s="15">
        <v>69.599999999999994</v>
      </c>
      <c r="CE28" s="15">
        <v>61.4</v>
      </c>
      <c r="CF28" s="15">
        <v>50.2</v>
      </c>
      <c r="CG28" s="15">
        <v>60.8</v>
      </c>
      <c r="CH28" s="15">
        <v>20.100000000000001</v>
      </c>
      <c r="CI28" s="15">
        <v>5.7</v>
      </c>
      <c r="CJ28" s="15">
        <v>2.2999999999999998</v>
      </c>
      <c r="CK28" s="15">
        <v>6.2</v>
      </c>
      <c r="CL28" s="15">
        <v>1.9</v>
      </c>
      <c r="CM28" s="15">
        <v>8.1999999999999993</v>
      </c>
      <c r="CN28" s="15">
        <v>1.5</v>
      </c>
      <c r="CO28" s="15">
        <v>0.6</v>
      </c>
      <c r="CP28" s="15">
        <v>14.7</v>
      </c>
      <c r="CQ28" s="15">
        <v>1.7</v>
      </c>
      <c r="CR28" s="15">
        <v>0.5</v>
      </c>
      <c r="CS28" s="15">
        <v>30.5</v>
      </c>
      <c r="CT28" s="15">
        <v>17</v>
      </c>
      <c r="CU28" s="15">
        <v>27</v>
      </c>
      <c r="CV28" s="15">
        <v>37.1</v>
      </c>
      <c r="CW28" s="15">
        <v>50.3</v>
      </c>
      <c r="CX28" s="15">
        <v>76.7</v>
      </c>
      <c r="CY28" s="15">
        <v>88.3</v>
      </c>
      <c r="CZ28" s="15">
        <v>77</v>
      </c>
      <c r="DA28" s="15">
        <v>18.7</v>
      </c>
      <c r="DB28" s="15">
        <v>25.1</v>
      </c>
      <c r="DC28" s="15">
        <v>3</v>
      </c>
      <c r="DD28" s="15">
        <v>34.799999999999997</v>
      </c>
      <c r="DE28" s="15">
        <v>51.4</v>
      </c>
      <c r="DF28" s="15">
        <v>63.9</v>
      </c>
      <c r="DG28" s="15">
        <v>82.5</v>
      </c>
      <c r="DH28" s="15">
        <v>1.7</v>
      </c>
      <c r="DI28" s="15">
        <v>30.6</v>
      </c>
      <c r="DJ28" s="15">
        <v>0.2</v>
      </c>
      <c r="DK28" s="15">
        <v>24.9</v>
      </c>
      <c r="DL28" s="15">
        <v>37.299999999999997</v>
      </c>
      <c r="DM28" s="15">
        <v>19.399999999999999</v>
      </c>
    </row>
    <row r="29" spans="1:117" x14ac:dyDescent="0.25">
      <c r="A29" s="34" t="s">
        <v>129</v>
      </c>
      <c r="B29" s="34" t="s">
        <v>123</v>
      </c>
      <c r="C29" s="34" t="s">
        <v>119</v>
      </c>
      <c r="D29" s="34">
        <v>59.8</v>
      </c>
      <c r="E29" s="34">
        <v>34.700000000000003</v>
      </c>
      <c r="F29" s="34">
        <v>897</v>
      </c>
      <c r="G29" s="34">
        <v>762</v>
      </c>
      <c r="H29" s="34">
        <v>71.7</v>
      </c>
      <c r="I29" s="34">
        <v>91.5</v>
      </c>
      <c r="J29" s="34">
        <v>95.6</v>
      </c>
      <c r="K29" s="34">
        <v>40</v>
      </c>
      <c r="L29" s="34">
        <v>29.9</v>
      </c>
      <c r="M29" s="34">
        <v>71.8</v>
      </c>
      <c r="N29" s="34">
        <v>6.7</v>
      </c>
      <c r="O29" s="34">
        <v>60.4</v>
      </c>
      <c r="P29" s="34">
        <v>83.4</v>
      </c>
      <c r="Q29" s="34">
        <v>29.6</v>
      </c>
      <c r="R29" s="34">
        <v>39.799999999999997</v>
      </c>
      <c r="S29" s="34">
        <v>41.6</v>
      </c>
      <c r="T29" s="34">
        <v>2.7</v>
      </c>
      <c r="U29" s="34">
        <v>12.1</v>
      </c>
      <c r="V29" s="34">
        <v>41</v>
      </c>
      <c r="W29" s="34">
        <v>52</v>
      </c>
      <c r="X29" s="34">
        <v>63.4</v>
      </c>
      <c r="Y29" s="34">
        <v>58.3</v>
      </c>
      <c r="Z29" s="34">
        <v>38.200000000000003</v>
      </c>
      <c r="AA29" s="34">
        <v>0.7</v>
      </c>
      <c r="AB29" s="34">
        <v>4.7</v>
      </c>
      <c r="AC29" s="34">
        <v>2.8</v>
      </c>
      <c r="AD29" s="34">
        <v>11.8</v>
      </c>
      <c r="AE29" s="34">
        <v>9.5</v>
      </c>
      <c r="AF29" s="34">
        <v>3</v>
      </c>
      <c r="AG29" s="34">
        <v>11.4</v>
      </c>
      <c r="AH29" s="34">
        <v>41.4</v>
      </c>
      <c r="AI29" s="34">
        <v>51.4</v>
      </c>
      <c r="AJ29" s="34">
        <v>41.8</v>
      </c>
      <c r="AK29" s="34">
        <v>83.4</v>
      </c>
      <c r="AL29" s="34">
        <v>17.7</v>
      </c>
      <c r="AM29" s="34">
        <v>11.9</v>
      </c>
      <c r="AN29" s="34" t="s">
        <v>120</v>
      </c>
      <c r="AO29" s="34">
        <v>39.299999999999997</v>
      </c>
      <c r="AP29" s="34" t="s">
        <v>120</v>
      </c>
      <c r="AQ29" s="34" t="s">
        <v>120</v>
      </c>
      <c r="AR29" s="34">
        <v>0</v>
      </c>
      <c r="AS29" s="34" t="s">
        <v>120</v>
      </c>
      <c r="AT29" s="34">
        <v>35.700000000000003</v>
      </c>
      <c r="AU29" s="34">
        <v>13.9</v>
      </c>
      <c r="AV29" s="34">
        <v>13.3</v>
      </c>
      <c r="AW29" s="34">
        <v>48.9</v>
      </c>
      <c r="AX29" s="34">
        <v>5.3</v>
      </c>
      <c r="AY29" s="34">
        <v>15.2</v>
      </c>
      <c r="AZ29" s="34">
        <v>14.3</v>
      </c>
      <c r="BA29" s="34">
        <v>65.3</v>
      </c>
      <c r="BB29" s="34">
        <v>84.9</v>
      </c>
      <c r="BC29" s="34">
        <v>82.8</v>
      </c>
      <c r="BD29" s="34">
        <v>74.2</v>
      </c>
      <c r="BE29" s="34">
        <v>75.5</v>
      </c>
      <c r="BF29" s="34" t="s">
        <v>120</v>
      </c>
      <c r="BG29" s="34">
        <v>10.5</v>
      </c>
      <c r="BH29" s="34">
        <v>92.6</v>
      </c>
      <c r="BI29" s="34">
        <v>6.5</v>
      </c>
      <c r="BJ29" s="34">
        <v>10.3</v>
      </c>
      <c r="BK29" s="34">
        <v>24.3</v>
      </c>
      <c r="BL29" s="34" t="s">
        <v>120</v>
      </c>
      <c r="BM29" s="34">
        <v>81.7</v>
      </c>
      <c r="BN29" s="34">
        <v>2.7</v>
      </c>
      <c r="BO29" s="34">
        <v>88.9</v>
      </c>
      <c r="BP29" s="34">
        <v>22.3</v>
      </c>
      <c r="BQ29" s="34">
        <v>16.899999999999999</v>
      </c>
      <c r="BR29" s="34">
        <v>42.6</v>
      </c>
      <c r="BS29" s="34" t="s">
        <v>120</v>
      </c>
      <c r="BT29" s="34" t="s">
        <v>120</v>
      </c>
      <c r="BU29" s="34" t="s">
        <v>120</v>
      </c>
      <c r="BV29" s="34">
        <v>45.7</v>
      </c>
      <c r="BW29" s="34">
        <v>19.100000000000001</v>
      </c>
      <c r="BX29" s="34">
        <v>5</v>
      </c>
      <c r="BY29" s="34">
        <v>39.6</v>
      </c>
      <c r="BZ29" s="34">
        <v>31.4</v>
      </c>
      <c r="CA29" s="34">
        <v>30.9</v>
      </c>
      <c r="CB29" s="34">
        <v>17.399999999999999</v>
      </c>
      <c r="CC29" s="34">
        <v>10.8</v>
      </c>
      <c r="CD29" s="34">
        <v>72.3</v>
      </c>
      <c r="CE29" s="34">
        <v>55.2</v>
      </c>
      <c r="CF29" s="34">
        <v>69.7</v>
      </c>
      <c r="CG29" s="34">
        <v>56.1</v>
      </c>
      <c r="CH29" s="34">
        <v>19.2</v>
      </c>
      <c r="CI29" s="34" t="s">
        <v>120</v>
      </c>
      <c r="CJ29" s="34" t="s">
        <v>120</v>
      </c>
      <c r="CK29" s="34" t="s">
        <v>120</v>
      </c>
      <c r="CL29" s="34" t="s">
        <v>120</v>
      </c>
      <c r="CM29" s="34" t="s">
        <v>120</v>
      </c>
      <c r="CN29" s="34" t="s">
        <v>120</v>
      </c>
      <c r="CO29" s="34" t="s">
        <v>120</v>
      </c>
      <c r="CP29" s="34" t="s">
        <v>120</v>
      </c>
      <c r="CQ29" s="34" t="s">
        <v>120</v>
      </c>
      <c r="CR29" s="34" t="s">
        <v>120</v>
      </c>
      <c r="CS29" s="34" t="s">
        <v>120</v>
      </c>
      <c r="CT29" s="34" t="s">
        <v>120</v>
      </c>
      <c r="CU29" s="34" t="s">
        <v>120</v>
      </c>
      <c r="CV29" s="34">
        <v>24.7</v>
      </c>
      <c r="CW29" s="34">
        <v>39</v>
      </c>
      <c r="CX29" s="34">
        <v>46</v>
      </c>
      <c r="CY29" s="34">
        <v>79.2</v>
      </c>
      <c r="CZ29" s="34">
        <v>83.8</v>
      </c>
      <c r="DA29" s="34">
        <v>15.5</v>
      </c>
      <c r="DB29" s="34">
        <v>27.3</v>
      </c>
      <c r="DC29" s="34" t="s">
        <v>120</v>
      </c>
      <c r="DD29" s="34" t="s">
        <v>120</v>
      </c>
      <c r="DE29" s="34">
        <v>12.4</v>
      </c>
      <c r="DF29" s="34" t="s">
        <v>120</v>
      </c>
      <c r="DG29" s="34" t="s">
        <v>120</v>
      </c>
      <c r="DH29" s="34">
        <v>3.3</v>
      </c>
      <c r="DI29" s="34">
        <v>46.3</v>
      </c>
      <c r="DJ29" s="34">
        <v>0.1</v>
      </c>
      <c r="DK29" s="34">
        <v>27.7</v>
      </c>
      <c r="DL29" s="34" t="s">
        <v>120</v>
      </c>
      <c r="DM29" s="34" t="s">
        <v>120</v>
      </c>
    </row>
    <row r="30" spans="1:117" x14ac:dyDescent="0.25">
      <c r="A30" s="34" t="s">
        <v>130</v>
      </c>
      <c r="B30" s="34" t="s">
        <v>118</v>
      </c>
      <c r="C30" s="34" t="s">
        <v>119</v>
      </c>
      <c r="D30" s="34">
        <v>61.1</v>
      </c>
      <c r="E30" s="34">
        <v>32.9</v>
      </c>
      <c r="F30" s="34">
        <v>1002</v>
      </c>
      <c r="G30" s="34">
        <v>919</v>
      </c>
      <c r="H30" s="34">
        <v>65</v>
      </c>
      <c r="I30" s="34">
        <v>80.099999999999994</v>
      </c>
      <c r="J30" s="34">
        <v>77.8</v>
      </c>
      <c r="K30" s="34">
        <v>24.4</v>
      </c>
      <c r="L30" s="34">
        <v>18.899999999999999</v>
      </c>
      <c r="M30" s="34">
        <v>97.6</v>
      </c>
      <c r="N30" s="34">
        <v>13.3</v>
      </c>
      <c r="O30" s="34">
        <v>59</v>
      </c>
      <c r="P30" s="34">
        <v>79.7</v>
      </c>
      <c r="Q30" s="35">
        <v>28.7</v>
      </c>
      <c r="R30" s="34">
        <v>38</v>
      </c>
      <c r="S30" s="34">
        <v>30.2</v>
      </c>
      <c r="T30" s="34">
        <v>2.6</v>
      </c>
      <c r="U30" s="34">
        <v>12</v>
      </c>
      <c r="V30" s="34">
        <v>44</v>
      </c>
      <c r="W30" s="34">
        <v>54</v>
      </c>
      <c r="X30" s="34">
        <v>40.4</v>
      </c>
      <c r="Y30" s="34">
        <v>37.5</v>
      </c>
      <c r="Z30" s="34">
        <v>31.1</v>
      </c>
      <c r="AA30" s="34">
        <v>0.2</v>
      </c>
      <c r="AB30" s="34">
        <v>1</v>
      </c>
      <c r="AC30" s="34">
        <v>2.6</v>
      </c>
      <c r="AD30" s="34">
        <v>2.2000000000000002</v>
      </c>
      <c r="AE30" s="34">
        <v>18.399999999999999</v>
      </c>
      <c r="AF30" s="34">
        <v>9</v>
      </c>
      <c r="AG30" s="34">
        <v>19.600000000000001</v>
      </c>
      <c r="AH30" s="34">
        <v>39.4</v>
      </c>
      <c r="AI30" s="34">
        <v>52</v>
      </c>
      <c r="AJ30" s="34">
        <v>30.3</v>
      </c>
      <c r="AK30" s="34">
        <v>91.8</v>
      </c>
      <c r="AL30" s="34">
        <v>15.3</v>
      </c>
      <c r="AM30" s="34">
        <v>8</v>
      </c>
      <c r="AN30" s="34">
        <v>86.9</v>
      </c>
      <c r="AO30" s="34">
        <v>44.4</v>
      </c>
      <c r="AP30" s="34">
        <v>41.6</v>
      </c>
      <c r="AQ30" s="34">
        <v>1476</v>
      </c>
      <c r="AR30" s="34">
        <v>2.2000000000000002</v>
      </c>
      <c r="AS30" s="34">
        <v>21.7</v>
      </c>
      <c r="AT30" s="34">
        <v>61.9</v>
      </c>
      <c r="AU30" s="34">
        <v>41.8</v>
      </c>
      <c r="AV30" s="34">
        <v>8</v>
      </c>
      <c r="AW30" s="34">
        <v>69.599999999999994</v>
      </c>
      <c r="AX30" s="34">
        <v>9.9</v>
      </c>
      <c r="AY30" s="34">
        <v>39.5</v>
      </c>
      <c r="AZ30" s="34">
        <v>4.5999999999999996</v>
      </c>
      <c r="BA30" s="34">
        <v>61.9</v>
      </c>
      <c r="BB30" s="34">
        <v>95.8</v>
      </c>
      <c r="BC30" s="34">
        <v>73.8</v>
      </c>
      <c r="BD30" s="34">
        <v>82.4</v>
      </c>
      <c r="BE30" s="34">
        <v>82.6</v>
      </c>
      <c r="BF30" s="34">
        <v>56.4</v>
      </c>
      <c r="BG30" s="34">
        <v>52.9</v>
      </c>
      <c r="BH30" s="34">
        <v>95.3</v>
      </c>
      <c r="BI30" s="34">
        <v>4.5999999999999996</v>
      </c>
      <c r="BJ30" s="34">
        <v>6.9</v>
      </c>
      <c r="BK30" s="34">
        <v>44.8</v>
      </c>
      <c r="BL30" s="34">
        <v>19.100000000000001</v>
      </c>
      <c r="BM30" s="34">
        <v>56.7</v>
      </c>
      <c r="BN30" s="34">
        <v>3.2</v>
      </c>
      <c r="BO30" s="34">
        <v>67.2</v>
      </c>
      <c r="BP30" s="34">
        <v>33.200000000000003</v>
      </c>
      <c r="BQ30" s="34">
        <v>64.8</v>
      </c>
      <c r="BR30" s="34">
        <v>47.2</v>
      </c>
      <c r="BS30" s="34">
        <v>7.2</v>
      </c>
      <c r="BT30" s="34">
        <v>7.1</v>
      </c>
      <c r="BU30" s="34">
        <v>7.2</v>
      </c>
      <c r="BV30" s="34">
        <v>45.3</v>
      </c>
      <c r="BW30" s="34">
        <v>29</v>
      </c>
      <c r="BX30" s="34">
        <v>11.4</v>
      </c>
      <c r="BY30" s="34">
        <v>47.8</v>
      </c>
      <c r="BZ30" s="34">
        <v>31.5</v>
      </c>
      <c r="CA30" s="34">
        <v>23.8</v>
      </c>
      <c r="CB30" s="34">
        <v>10.3</v>
      </c>
      <c r="CC30" s="34">
        <v>11.1</v>
      </c>
      <c r="CD30" s="34">
        <v>69.900000000000006</v>
      </c>
      <c r="CE30" s="34">
        <v>65.3</v>
      </c>
      <c r="CF30" s="34">
        <v>62.6</v>
      </c>
      <c r="CG30" s="34">
        <v>65.2</v>
      </c>
      <c r="CH30" s="34">
        <v>29.9</v>
      </c>
      <c r="CI30" s="34">
        <v>4.9000000000000004</v>
      </c>
      <c r="CJ30" s="34">
        <v>2.1</v>
      </c>
      <c r="CK30" s="34">
        <v>7.7</v>
      </c>
      <c r="CL30" s="34">
        <v>3.4</v>
      </c>
      <c r="CM30" s="34">
        <v>5.9</v>
      </c>
      <c r="CN30" s="34">
        <v>1.2</v>
      </c>
      <c r="CO30" s="34">
        <v>0.7</v>
      </c>
      <c r="CP30" s="34">
        <v>9.3000000000000007</v>
      </c>
      <c r="CQ30" s="34">
        <v>2</v>
      </c>
      <c r="CR30" s="34">
        <v>0.9</v>
      </c>
      <c r="CS30" s="34">
        <v>10.5</v>
      </c>
      <c r="CT30" s="34">
        <v>4.2</v>
      </c>
      <c r="CU30" s="34">
        <v>4.0999999999999996</v>
      </c>
      <c r="CV30" s="34">
        <v>15.8</v>
      </c>
      <c r="CW30" s="34">
        <v>18</v>
      </c>
      <c r="CX30" s="34">
        <v>45.5</v>
      </c>
      <c r="CY30" s="34">
        <v>67.900000000000006</v>
      </c>
      <c r="CZ30" s="34">
        <v>86.6</v>
      </c>
      <c r="DA30" s="34">
        <v>24.8</v>
      </c>
      <c r="DB30" s="34">
        <v>34</v>
      </c>
      <c r="DC30" s="34">
        <v>2.8</v>
      </c>
      <c r="DD30" s="34">
        <v>49.7</v>
      </c>
      <c r="DE30" s="34">
        <v>45.1</v>
      </c>
      <c r="DF30" s="34">
        <v>35.200000000000003</v>
      </c>
      <c r="DG30" s="34">
        <v>49.6</v>
      </c>
      <c r="DH30" s="34">
        <v>5.8</v>
      </c>
      <c r="DI30" s="34">
        <v>48.6</v>
      </c>
      <c r="DJ30" s="34">
        <v>4.0999999999999996</v>
      </c>
      <c r="DK30" s="34">
        <v>39.299999999999997</v>
      </c>
      <c r="DL30" s="34">
        <v>18.7</v>
      </c>
      <c r="DM30" s="34">
        <v>27.2</v>
      </c>
    </row>
    <row r="31" spans="1:117" s="15" customFormat="1" x14ac:dyDescent="0.25">
      <c r="A31" s="15" t="s">
        <v>130</v>
      </c>
      <c r="B31" s="15" t="s">
        <v>118</v>
      </c>
      <c r="C31" s="15" t="s">
        <v>121</v>
      </c>
      <c r="D31" s="15">
        <v>55.7</v>
      </c>
      <c r="E31" s="15">
        <v>34.799999999999997</v>
      </c>
      <c r="F31" s="15">
        <v>1014</v>
      </c>
      <c r="G31" s="15">
        <v>926</v>
      </c>
      <c r="H31" s="15">
        <v>61.9</v>
      </c>
      <c r="I31" s="15">
        <v>74.400000000000006</v>
      </c>
      <c r="J31" s="15">
        <v>74</v>
      </c>
      <c r="K31" s="15">
        <v>12.4</v>
      </c>
      <c r="L31" s="15">
        <v>6.3</v>
      </c>
      <c r="M31" s="15">
        <v>97.2</v>
      </c>
      <c r="N31" s="15">
        <v>13.2</v>
      </c>
      <c r="O31" s="15">
        <v>51.5</v>
      </c>
      <c r="P31" s="15">
        <v>75.900000000000006</v>
      </c>
      <c r="Q31" s="15">
        <v>20.2</v>
      </c>
      <c r="R31" s="15">
        <v>44.3</v>
      </c>
      <c r="S31" s="15">
        <v>34.5</v>
      </c>
      <c r="T31" s="15">
        <v>2.8</v>
      </c>
      <c r="U31" s="15">
        <v>13.9</v>
      </c>
      <c r="V31" s="15">
        <v>46</v>
      </c>
      <c r="W31" s="15">
        <v>58</v>
      </c>
      <c r="X31" s="15">
        <v>38.299999999999997</v>
      </c>
      <c r="Y31" s="15">
        <v>35.799999999999997</v>
      </c>
      <c r="Z31" s="15">
        <v>30.5</v>
      </c>
      <c r="AA31" s="15">
        <v>0.2</v>
      </c>
      <c r="AB31" s="15">
        <v>0.9</v>
      </c>
      <c r="AC31" s="15">
        <v>2.4</v>
      </c>
      <c r="AD31" s="15">
        <v>1.4</v>
      </c>
      <c r="AE31" s="15">
        <v>19.100000000000001</v>
      </c>
      <c r="AF31" s="15">
        <v>9.5</v>
      </c>
      <c r="AG31" s="15">
        <v>19.600000000000001</v>
      </c>
      <c r="AH31" s="15">
        <v>39.299999999999997</v>
      </c>
      <c r="AI31" s="15">
        <v>47.4</v>
      </c>
      <c r="AJ31" s="15">
        <v>24.8</v>
      </c>
      <c r="AK31" s="15">
        <v>90.8</v>
      </c>
      <c r="AL31" s="15">
        <v>12.4</v>
      </c>
      <c r="AM31" s="15">
        <v>5.5</v>
      </c>
      <c r="AN31" s="15">
        <v>86.6</v>
      </c>
      <c r="AO31" s="15">
        <v>40.9</v>
      </c>
      <c r="AP31" s="15">
        <v>47.4</v>
      </c>
      <c r="AQ31" s="15">
        <v>1391</v>
      </c>
      <c r="AR31" s="15">
        <v>2.2999999999999998</v>
      </c>
      <c r="AS31" s="15">
        <v>21.1</v>
      </c>
      <c r="AT31" s="15">
        <v>57.3</v>
      </c>
      <c r="AU31" s="15">
        <v>43.2</v>
      </c>
      <c r="AV31" s="15">
        <v>8.6999999999999993</v>
      </c>
      <c r="AW31" s="15">
        <v>65.599999999999994</v>
      </c>
      <c r="AX31" s="15">
        <v>7</v>
      </c>
      <c r="AY31" s="15">
        <v>37.4</v>
      </c>
      <c r="AZ31" s="15">
        <v>3.8</v>
      </c>
      <c r="BA31" s="15">
        <v>60.7</v>
      </c>
      <c r="BB31" s="15">
        <v>95.1</v>
      </c>
      <c r="BC31" s="15">
        <v>72.400000000000006</v>
      </c>
      <c r="BD31" s="15">
        <v>81.3</v>
      </c>
      <c r="BE31" s="15">
        <v>82</v>
      </c>
      <c r="BF31" s="15">
        <v>54.5</v>
      </c>
      <c r="BG31" s="15">
        <v>53.8</v>
      </c>
      <c r="BH31" s="15">
        <v>98.3</v>
      </c>
      <c r="BI31" s="15">
        <v>1.6</v>
      </c>
      <c r="BJ31" s="15">
        <v>7.1</v>
      </c>
      <c r="BK31" s="15">
        <v>44</v>
      </c>
      <c r="BL31" s="15">
        <v>19.3</v>
      </c>
      <c r="BM31" s="15">
        <v>55.7</v>
      </c>
      <c r="BN31" s="15">
        <v>3.2</v>
      </c>
      <c r="BO31" s="15">
        <v>64.7</v>
      </c>
      <c r="BP31" s="15">
        <v>33.799999999999997</v>
      </c>
      <c r="BQ31" s="15">
        <v>65.2</v>
      </c>
      <c r="BR31" s="15">
        <v>45.1</v>
      </c>
      <c r="BS31" s="15">
        <v>6.7</v>
      </c>
      <c r="BT31" s="15">
        <v>6.8</v>
      </c>
      <c r="BU31" s="15">
        <v>6.7</v>
      </c>
      <c r="BV31" s="15">
        <v>48</v>
      </c>
      <c r="BW31" s="15">
        <v>29.5</v>
      </c>
      <c r="BX31" s="15">
        <v>11.4</v>
      </c>
      <c r="BY31" s="15">
        <v>49.8</v>
      </c>
      <c r="BZ31" s="15">
        <v>35.4</v>
      </c>
      <c r="CA31" s="15">
        <v>25.6</v>
      </c>
      <c r="CB31" s="15">
        <v>5.9</v>
      </c>
      <c r="CC31" s="15">
        <v>7.5</v>
      </c>
      <c r="CD31" s="15">
        <v>71.5</v>
      </c>
      <c r="CE31" s="15">
        <v>67.5</v>
      </c>
      <c r="CF31" s="15">
        <v>63.7</v>
      </c>
      <c r="CG31" s="15">
        <v>67.3</v>
      </c>
      <c r="CH31" s="15">
        <v>33</v>
      </c>
      <c r="CI31" s="15">
        <v>4.4000000000000004</v>
      </c>
      <c r="CJ31" s="15">
        <v>1.6</v>
      </c>
      <c r="CK31" s="15">
        <v>7.2</v>
      </c>
      <c r="CL31" s="15">
        <v>3.2</v>
      </c>
      <c r="CM31" s="15">
        <v>5.6</v>
      </c>
      <c r="CN31" s="15">
        <v>1.2</v>
      </c>
      <c r="CO31" s="15">
        <v>0.8</v>
      </c>
      <c r="CP31" s="15">
        <v>8.6999999999999993</v>
      </c>
      <c r="CQ31" s="15">
        <v>1.8</v>
      </c>
      <c r="CR31" s="15">
        <v>0.9</v>
      </c>
      <c r="CS31" s="15">
        <v>9.9</v>
      </c>
      <c r="CT31" s="15">
        <v>3.9</v>
      </c>
      <c r="CU31" s="15">
        <v>3.5</v>
      </c>
      <c r="CV31" s="15">
        <v>11.7</v>
      </c>
      <c r="CW31" s="15">
        <v>14.8</v>
      </c>
      <c r="CX31" s="15">
        <v>36.6</v>
      </c>
      <c r="CY31" s="15">
        <v>62.4</v>
      </c>
      <c r="CZ31" s="15">
        <v>86.7</v>
      </c>
      <c r="DA31" s="15">
        <v>28.3</v>
      </c>
      <c r="DB31" s="15">
        <v>38.799999999999997</v>
      </c>
      <c r="DC31" s="15">
        <v>3.3</v>
      </c>
      <c r="DD31" s="15">
        <v>49.5</v>
      </c>
      <c r="DE31" s="15">
        <v>40.9</v>
      </c>
      <c r="DF31" s="15">
        <v>27.9</v>
      </c>
      <c r="DG31" s="15">
        <v>39.4</v>
      </c>
      <c r="DH31" s="15">
        <v>6.7</v>
      </c>
      <c r="DI31" s="15">
        <v>50.3</v>
      </c>
      <c r="DJ31" s="15">
        <v>5.5</v>
      </c>
      <c r="DK31" s="15">
        <v>42</v>
      </c>
      <c r="DL31" s="15">
        <v>17</v>
      </c>
      <c r="DM31" s="15">
        <v>27.4</v>
      </c>
    </row>
    <row r="32" spans="1:117" s="15" customFormat="1" x14ac:dyDescent="0.25">
      <c r="A32" s="15" t="s">
        <v>130</v>
      </c>
      <c r="B32" s="15" t="s">
        <v>118</v>
      </c>
      <c r="C32" s="15" t="s">
        <v>122</v>
      </c>
      <c r="D32" s="15">
        <v>77.099999999999994</v>
      </c>
      <c r="E32" s="15">
        <v>27.4</v>
      </c>
      <c r="F32" s="15">
        <v>967</v>
      </c>
      <c r="G32" s="15">
        <v>893</v>
      </c>
      <c r="H32" s="15">
        <v>77.7</v>
      </c>
      <c r="I32" s="15">
        <v>96.7</v>
      </c>
      <c r="J32" s="15">
        <v>88.6</v>
      </c>
      <c r="K32" s="15">
        <v>59</v>
      </c>
      <c r="L32" s="15">
        <v>55.4</v>
      </c>
      <c r="M32" s="15">
        <v>98.7</v>
      </c>
      <c r="N32" s="15">
        <v>13.7</v>
      </c>
      <c r="O32" s="15">
        <v>79</v>
      </c>
      <c r="P32" s="15">
        <v>88.3</v>
      </c>
      <c r="Q32" s="15">
        <v>51.1</v>
      </c>
      <c r="R32" s="15">
        <v>21.1</v>
      </c>
      <c r="S32" s="15">
        <v>19.399999999999999</v>
      </c>
      <c r="T32" s="15">
        <v>1.8</v>
      </c>
      <c r="U32" s="15">
        <v>6.6</v>
      </c>
      <c r="V32" s="15">
        <v>34</v>
      </c>
      <c r="W32" s="15">
        <v>38</v>
      </c>
      <c r="X32" s="15">
        <v>46.7</v>
      </c>
      <c r="Y32" s="15">
        <v>42.5</v>
      </c>
      <c r="Z32" s="15">
        <v>32.700000000000003</v>
      </c>
      <c r="AA32" s="15">
        <v>0.2</v>
      </c>
      <c r="AB32" s="15">
        <v>1.3</v>
      </c>
      <c r="AC32" s="15">
        <v>3.3</v>
      </c>
      <c r="AD32" s="15">
        <v>4.5</v>
      </c>
      <c r="AE32" s="15">
        <v>16.100000000000001</v>
      </c>
      <c r="AF32" s="15">
        <v>7.4</v>
      </c>
      <c r="AG32" s="15">
        <v>19.8</v>
      </c>
      <c r="AH32" s="15">
        <v>39.6</v>
      </c>
      <c r="AI32" s="15">
        <v>70.400000000000006</v>
      </c>
      <c r="AJ32" s="15">
        <v>52.1</v>
      </c>
      <c r="AK32" s="15">
        <v>95.7</v>
      </c>
      <c r="AL32" s="15">
        <v>26.9</v>
      </c>
      <c r="AM32" s="15">
        <v>17.899999999999999</v>
      </c>
      <c r="AN32" s="15">
        <v>88</v>
      </c>
      <c r="AO32" s="15">
        <v>58.3</v>
      </c>
      <c r="AP32" s="15">
        <v>25.2</v>
      </c>
      <c r="AQ32" s="15">
        <v>1889</v>
      </c>
      <c r="AR32" s="15">
        <v>1</v>
      </c>
      <c r="AS32" s="15">
        <v>24.4</v>
      </c>
      <c r="AT32" s="15">
        <v>81.599999999999994</v>
      </c>
      <c r="AU32" s="15">
        <v>36</v>
      </c>
      <c r="AV32" s="15">
        <v>5</v>
      </c>
      <c r="AW32" s="15">
        <v>86.9</v>
      </c>
      <c r="AX32" s="15">
        <v>22.4</v>
      </c>
      <c r="AY32" s="15">
        <v>42.4</v>
      </c>
      <c r="AZ32" s="15">
        <v>8.6</v>
      </c>
      <c r="BA32" s="15">
        <v>67</v>
      </c>
      <c r="BB32" s="15">
        <v>98.7</v>
      </c>
      <c r="BC32" s="15">
        <v>79.900000000000006</v>
      </c>
      <c r="BD32" s="15">
        <v>87.1</v>
      </c>
      <c r="BE32" s="15">
        <v>85.4</v>
      </c>
      <c r="BF32" s="15">
        <v>64.7</v>
      </c>
      <c r="BG32" s="15">
        <v>48.8</v>
      </c>
      <c r="BH32" s="15">
        <v>81.5</v>
      </c>
      <c r="BI32" s="15">
        <v>18.5</v>
      </c>
      <c r="BJ32" s="15">
        <v>6.1</v>
      </c>
      <c r="BK32" s="15">
        <v>49.1</v>
      </c>
      <c r="BL32" s="15">
        <v>18</v>
      </c>
      <c r="BM32" s="15">
        <v>61.4</v>
      </c>
      <c r="BN32" s="15">
        <v>3.4</v>
      </c>
      <c r="BO32" s="15">
        <v>76</v>
      </c>
      <c r="BP32" s="15">
        <v>30.4</v>
      </c>
      <c r="BQ32" s="15">
        <v>63.1</v>
      </c>
      <c r="BR32" s="15">
        <v>55.4</v>
      </c>
      <c r="BS32" s="15">
        <v>9.8000000000000007</v>
      </c>
      <c r="BT32" s="15">
        <v>7.6</v>
      </c>
      <c r="BU32" s="15">
        <v>9.6</v>
      </c>
      <c r="BV32" s="15">
        <v>33.700000000000003</v>
      </c>
      <c r="BW32" s="15">
        <v>26.8</v>
      </c>
      <c r="BX32" s="15">
        <v>11.1</v>
      </c>
      <c r="BY32" s="15">
        <v>39.299999999999997</v>
      </c>
      <c r="BZ32" s="15">
        <v>21.6</v>
      </c>
      <c r="CA32" s="15">
        <v>19.399999999999999</v>
      </c>
      <c r="CB32" s="15">
        <v>21.7</v>
      </c>
      <c r="CC32" s="15">
        <v>19.8</v>
      </c>
      <c r="CD32" s="15">
        <v>63.2</v>
      </c>
      <c r="CE32" s="15">
        <v>59.7</v>
      </c>
      <c r="CF32" s="15">
        <v>57.3</v>
      </c>
      <c r="CG32" s="15">
        <v>59.6</v>
      </c>
      <c r="CH32" s="15">
        <v>22.5</v>
      </c>
      <c r="CI32" s="15">
        <v>6.2</v>
      </c>
      <c r="CJ32" s="15">
        <v>3.2</v>
      </c>
      <c r="CK32" s="15">
        <v>8.8000000000000007</v>
      </c>
      <c r="CL32" s="15">
        <v>3.6</v>
      </c>
      <c r="CM32" s="15">
        <v>6.5</v>
      </c>
      <c r="CN32" s="15">
        <v>1.3</v>
      </c>
      <c r="CO32" s="15">
        <v>0.6</v>
      </c>
      <c r="CP32" s="15">
        <v>10.6</v>
      </c>
      <c r="CQ32" s="15">
        <v>2.5</v>
      </c>
      <c r="CR32" s="15">
        <v>1</v>
      </c>
      <c r="CS32" s="15">
        <v>12</v>
      </c>
      <c r="CT32" s="15">
        <v>5</v>
      </c>
      <c r="CU32" s="15">
        <v>5.8</v>
      </c>
      <c r="CV32" s="15">
        <v>26</v>
      </c>
      <c r="CW32" s="15">
        <v>25.4</v>
      </c>
      <c r="CX32" s="15">
        <v>67.900000000000006</v>
      </c>
      <c r="CY32" s="15">
        <v>80.599999999999994</v>
      </c>
      <c r="CZ32" s="15">
        <v>86.2</v>
      </c>
      <c r="DA32" s="15">
        <v>16.100000000000001</v>
      </c>
      <c r="DB32" s="15">
        <v>19.7</v>
      </c>
      <c r="DC32" s="15">
        <v>1.6</v>
      </c>
      <c r="DD32" s="15">
        <v>50</v>
      </c>
      <c r="DE32" s="15">
        <v>55.8</v>
      </c>
      <c r="DF32" s="15">
        <v>53.4</v>
      </c>
      <c r="DG32" s="15">
        <v>77.2</v>
      </c>
      <c r="DH32" s="15">
        <v>3.3</v>
      </c>
      <c r="DI32" s="15">
        <v>44.5</v>
      </c>
      <c r="DJ32" s="15">
        <v>0.6</v>
      </c>
      <c r="DK32" s="15">
        <v>33.200000000000003</v>
      </c>
      <c r="DL32" s="15">
        <v>27.7</v>
      </c>
      <c r="DM32" s="15">
        <v>26.7</v>
      </c>
    </row>
    <row r="33" spans="1:117" x14ac:dyDescent="0.25">
      <c r="A33" s="34" t="s">
        <v>130</v>
      </c>
      <c r="B33" s="34" t="s">
        <v>123</v>
      </c>
      <c r="C33" s="34" t="s">
        <v>119</v>
      </c>
      <c r="D33" s="34">
        <v>46.3</v>
      </c>
      <c r="E33" s="34">
        <v>39.5</v>
      </c>
      <c r="F33" s="34">
        <v>1022</v>
      </c>
      <c r="G33" s="34">
        <v>1091</v>
      </c>
      <c r="H33" s="34">
        <v>9.1</v>
      </c>
      <c r="I33" s="34">
        <v>40.200000000000003</v>
      </c>
      <c r="J33" s="34">
        <v>57</v>
      </c>
      <c r="K33" s="34">
        <v>15.1</v>
      </c>
      <c r="L33" s="34">
        <v>10.5</v>
      </c>
      <c r="M33" s="34">
        <v>92.7</v>
      </c>
      <c r="N33" s="34">
        <v>4.5999999999999996</v>
      </c>
      <c r="O33" s="34">
        <v>37.1</v>
      </c>
      <c r="P33" s="34">
        <v>68.5</v>
      </c>
      <c r="Q33" s="34">
        <v>15.1</v>
      </c>
      <c r="R33" s="34">
        <v>63.2</v>
      </c>
      <c r="S33" s="34">
        <v>47.1</v>
      </c>
      <c r="T33" s="34">
        <v>3.3</v>
      </c>
      <c r="U33" s="34">
        <v>27.5</v>
      </c>
      <c r="V33" s="34">
        <v>69</v>
      </c>
      <c r="W33" s="34">
        <v>93</v>
      </c>
      <c r="X33" s="34">
        <v>35.700000000000003</v>
      </c>
      <c r="Y33" s="34">
        <v>31.1</v>
      </c>
      <c r="Z33" s="34">
        <v>23.4</v>
      </c>
      <c r="AA33" s="34">
        <v>0.4</v>
      </c>
      <c r="AB33" s="34">
        <v>0.6</v>
      </c>
      <c r="AC33" s="34">
        <v>3.8</v>
      </c>
      <c r="AD33" s="34">
        <v>2.7</v>
      </c>
      <c r="AE33" s="34">
        <v>24.6</v>
      </c>
      <c r="AF33" s="34">
        <v>11.2</v>
      </c>
      <c r="AG33" s="34">
        <v>9.4</v>
      </c>
      <c r="AH33" s="34">
        <v>24.8</v>
      </c>
      <c r="AI33" s="34">
        <v>33.200000000000003</v>
      </c>
      <c r="AJ33" s="34">
        <v>18.2</v>
      </c>
      <c r="AK33" s="34">
        <v>67.7</v>
      </c>
      <c r="AL33" s="34">
        <v>9.5</v>
      </c>
      <c r="AM33" s="34">
        <v>4.9000000000000004</v>
      </c>
      <c r="AN33" s="34" t="s">
        <v>120</v>
      </c>
      <c r="AO33" s="34">
        <v>15.6</v>
      </c>
      <c r="AP33" s="34" t="s">
        <v>120</v>
      </c>
      <c r="AQ33" s="34" t="s">
        <v>120</v>
      </c>
      <c r="AR33" s="34">
        <v>0.4</v>
      </c>
      <c r="AS33" s="34" t="s">
        <v>120</v>
      </c>
      <c r="AT33" s="34">
        <v>18.3</v>
      </c>
      <c r="AU33" s="34">
        <v>3.4</v>
      </c>
      <c r="AV33" s="34">
        <v>9.5</v>
      </c>
      <c r="AW33" s="34">
        <v>27.8</v>
      </c>
      <c r="AX33" s="34">
        <v>3.9</v>
      </c>
      <c r="AY33" s="34">
        <v>22.2</v>
      </c>
      <c r="AZ33" s="34">
        <v>15.9</v>
      </c>
      <c r="BA33" s="34">
        <v>34.200000000000003</v>
      </c>
      <c r="BB33" s="34">
        <v>72.7</v>
      </c>
      <c r="BC33" s="34">
        <v>79.3</v>
      </c>
      <c r="BD33" s="34">
        <v>40.299999999999997</v>
      </c>
      <c r="BE33" s="34">
        <v>47.6</v>
      </c>
      <c r="BF33" s="34" t="s">
        <v>120</v>
      </c>
      <c r="BG33" s="34">
        <v>18</v>
      </c>
      <c r="BH33" s="34">
        <v>83</v>
      </c>
      <c r="BI33" s="34">
        <v>11.1</v>
      </c>
      <c r="BJ33" s="34">
        <v>13.3</v>
      </c>
      <c r="BK33" s="34">
        <v>17.399999999999999</v>
      </c>
      <c r="BL33" s="34" t="s">
        <v>120</v>
      </c>
      <c r="BM33" s="34">
        <v>45.7</v>
      </c>
      <c r="BN33" s="34">
        <v>5.2</v>
      </c>
      <c r="BO33" s="34">
        <v>63</v>
      </c>
      <c r="BP33" s="34">
        <v>10.9</v>
      </c>
      <c r="BQ33" s="34">
        <v>57.8</v>
      </c>
      <c r="BR33" s="34">
        <v>60.2</v>
      </c>
      <c r="BS33" s="34" t="s">
        <v>120</v>
      </c>
      <c r="BT33" s="34" t="s">
        <v>120</v>
      </c>
      <c r="BU33" s="34" t="s">
        <v>120</v>
      </c>
      <c r="BV33" s="34">
        <v>49.8</v>
      </c>
      <c r="BW33" s="34">
        <v>32.299999999999997</v>
      </c>
      <c r="BX33" s="34">
        <v>11.8</v>
      </c>
      <c r="BY33" s="34">
        <v>56.5</v>
      </c>
      <c r="BZ33" s="34">
        <v>42.9</v>
      </c>
      <c r="CA33" s="34">
        <v>38.6</v>
      </c>
      <c r="CB33" s="34">
        <v>5.4</v>
      </c>
      <c r="CC33" s="34">
        <v>4.9000000000000004</v>
      </c>
      <c r="CD33" s="34">
        <v>70.3</v>
      </c>
      <c r="CE33" s="34">
        <v>69.400000000000006</v>
      </c>
      <c r="CF33" s="34">
        <v>68.5</v>
      </c>
      <c r="CG33" s="34">
        <v>69.5</v>
      </c>
      <c r="CH33" s="34">
        <v>36.5</v>
      </c>
      <c r="CI33" s="34" t="s">
        <v>120</v>
      </c>
      <c r="CJ33" s="34" t="s">
        <v>120</v>
      </c>
      <c r="CK33" s="34" t="s">
        <v>120</v>
      </c>
      <c r="CL33" s="34" t="s">
        <v>120</v>
      </c>
      <c r="CM33" s="34" t="s">
        <v>120</v>
      </c>
      <c r="CN33" s="34" t="s">
        <v>120</v>
      </c>
      <c r="CO33" s="34" t="s">
        <v>120</v>
      </c>
      <c r="CP33" s="34" t="s">
        <v>120</v>
      </c>
      <c r="CQ33" s="34" t="s">
        <v>120</v>
      </c>
      <c r="CR33" s="34" t="s">
        <v>120</v>
      </c>
      <c r="CS33" s="34" t="s">
        <v>120</v>
      </c>
      <c r="CT33" s="34" t="s">
        <v>120</v>
      </c>
      <c r="CU33" s="34" t="s">
        <v>120</v>
      </c>
      <c r="CV33" s="34">
        <v>11.8</v>
      </c>
      <c r="CW33" s="34">
        <v>25.2</v>
      </c>
      <c r="CX33" s="34">
        <v>24.8</v>
      </c>
      <c r="CY33" s="34">
        <v>52.9</v>
      </c>
      <c r="CZ33" s="34">
        <v>77.7</v>
      </c>
      <c r="DA33" s="34">
        <v>27.8</v>
      </c>
      <c r="DB33" s="34">
        <v>36.9</v>
      </c>
      <c r="DC33" s="34" t="s">
        <v>120</v>
      </c>
      <c r="DD33" s="34" t="s">
        <v>120</v>
      </c>
      <c r="DE33" s="34">
        <v>14.4</v>
      </c>
      <c r="DF33" s="34" t="s">
        <v>120</v>
      </c>
      <c r="DG33" s="34" t="s">
        <v>120</v>
      </c>
      <c r="DH33" s="34">
        <v>11.6</v>
      </c>
      <c r="DI33" s="34">
        <v>61.7</v>
      </c>
      <c r="DJ33" s="34">
        <v>9.9</v>
      </c>
      <c r="DK33" s="34">
        <v>38.9</v>
      </c>
      <c r="DL33" s="34" t="s">
        <v>120</v>
      </c>
      <c r="DM33" s="34" t="s">
        <v>120</v>
      </c>
    </row>
    <row r="34" spans="1:117" x14ac:dyDescent="0.25">
      <c r="A34" s="34" t="s">
        <v>131</v>
      </c>
      <c r="B34" s="34" t="s">
        <v>118</v>
      </c>
      <c r="C34" s="34" t="s">
        <v>119</v>
      </c>
      <c r="D34" s="34">
        <v>70.7</v>
      </c>
      <c r="E34" s="34">
        <v>24.4</v>
      </c>
      <c r="F34" s="34">
        <v>979</v>
      </c>
      <c r="G34" s="34">
        <v>910</v>
      </c>
      <c r="H34" s="34">
        <v>94.9</v>
      </c>
      <c r="I34" s="34">
        <v>97.8</v>
      </c>
      <c r="J34" s="34">
        <v>89.3</v>
      </c>
      <c r="K34" s="34">
        <v>57.8</v>
      </c>
      <c r="L34" s="34">
        <v>54.7</v>
      </c>
      <c r="M34" s="34">
        <v>86.8</v>
      </c>
      <c r="N34" s="34">
        <v>28.1</v>
      </c>
      <c r="O34" s="34">
        <v>71.7</v>
      </c>
      <c r="P34" s="34">
        <v>85.1</v>
      </c>
      <c r="Q34" s="35">
        <v>45.5</v>
      </c>
      <c r="R34" s="34">
        <v>23.2</v>
      </c>
      <c r="S34" s="34">
        <v>10.9</v>
      </c>
      <c r="T34" s="34">
        <v>1.8</v>
      </c>
      <c r="U34" s="34">
        <v>7.8</v>
      </c>
      <c r="V34" s="34">
        <v>28</v>
      </c>
      <c r="W34" s="34">
        <v>32</v>
      </c>
      <c r="X34" s="34">
        <v>51.8</v>
      </c>
      <c r="Y34" s="34">
        <v>51.3</v>
      </c>
      <c r="Z34" s="34">
        <v>48.6</v>
      </c>
      <c r="AA34" s="34">
        <v>0.1</v>
      </c>
      <c r="AB34" s="34">
        <v>0.8</v>
      </c>
      <c r="AC34" s="34">
        <v>0.4</v>
      </c>
      <c r="AD34" s="34">
        <v>1.3</v>
      </c>
      <c r="AE34" s="34">
        <v>10.4</v>
      </c>
      <c r="AF34" s="34">
        <v>6</v>
      </c>
      <c r="AG34" s="34">
        <v>19.8</v>
      </c>
      <c r="AH34" s="34">
        <v>41.5</v>
      </c>
      <c r="AI34" s="34">
        <v>66</v>
      </c>
      <c r="AJ34" s="34">
        <v>70.3</v>
      </c>
      <c r="AK34" s="34">
        <v>88.3</v>
      </c>
      <c r="AL34" s="34">
        <v>45.3</v>
      </c>
      <c r="AM34" s="34">
        <v>32.9</v>
      </c>
      <c r="AN34" s="34">
        <v>89.3</v>
      </c>
      <c r="AO34" s="34">
        <v>65.599999999999994</v>
      </c>
      <c r="AP34" s="34">
        <v>19.899999999999999</v>
      </c>
      <c r="AQ34" s="34">
        <v>3893</v>
      </c>
      <c r="AR34" s="34">
        <v>5.6</v>
      </c>
      <c r="AS34" s="34">
        <v>22.3</v>
      </c>
      <c r="AT34" s="34">
        <v>94.3</v>
      </c>
      <c r="AU34" s="34">
        <v>61.4</v>
      </c>
      <c r="AV34" s="34">
        <v>3.1</v>
      </c>
      <c r="AW34" s="34">
        <v>93.9</v>
      </c>
      <c r="AX34" s="34">
        <v>23.6</v>
      </c>
      <c r="AY34" s="34">
        <v>40.299999999999997</v>
      </c>
      <c r="AZ34" s="34">
        <v>16.899999999999999</v>
      </c>
      <c r="BA34" s="34">
        <v>62.6</v>
      </c>
      <c r="BB34" s="34">
        <v>92.5</v>
      </c>
      <c r="BC34" s="34">
        <v>74.599999999999994</v>
      </c>
      <c r="BD34" s="34">
        <v>77.900000000000006</v>
      </c>
      <c r="BE34" s="34">
        <v>82.4</v>
      </c>
      <c r="BF34" s="34">
        <v>58.9</v>
      </c>
      <c r="BG34" s="34">
        <v>78.7</v>
      </c>
      <c r="BH34" s="34">
        <v>88.2</v>
      </c>
      <c r="BI34" s="34">
        <v>11.4</v>
      </c>
      <c r="BJ34" s="34">
        <v>4.5</v>
      </c>
      <c r="BK34" s="34">
        <v>52.8</v>
      </c>
      <c r="BL34" s="34">
        <v>34.299999999999997</v>
      </c>
      <c r="BM34" s="34">
        <v>69.7</v>
      </c>
      <c r="BN34" s="34">
        <v>1.2</v>
      </c>
      <c r="BO34" s="34">
        <v>76.900000000000006</v>
      </c>
      <c r="BP34" s="34">
        <v>56.4</v>
      </c>
      <c r="BQ34" s="34">
        <v>54.2</v>
      </c>
      <c r="BR34" s="34">
        <v>46</v>
      </c>
      <c r="BS34" s="34">
        <v>5.8</v>
      </c>
      <c r="BT34" s="34">
        <v>14.4</v>
      </c>
      <c r="BU34" s="34">
        <v>8.1999999999999993</v>
      </c>
      <c r="BV34" s="34">
        <v>36.200000000000003</v>
      </c>
      <c r="BW34" s="34">
        <v>26.1</v>
      </c>
      <c r="BX34" s="34">
        <v>10.5</v>
      </c>
      <c r="BY34" s="34">
        <v>35.200000000000003</v>
      </c>
      <c r="BZ34" s="34">
        <v>20.7</v>
      </c>
      <c r="CA34" s="34">
        <v>16.5</v>
      </c>
      <c r="CB34" s="34">
        <v>23.3</v>
      </c>
      <c r="CC34" s="34">
        <v>22.1</v>
      </c>
      <c r="CD34" s="34">
        <v>60.9</v>
      </c>
      <c r="CE34" s="34">
        <v>44.8</v>
      </c>
      <c r="CF34" s="34">
        <v>45.4</v>
      </c>
      <c r="CG34" s="34">
        <v>44.8</v>
      </c>
      <c r="CH34" s="34">
        <v>18.2</v>
      </c>
      <c r="CI34" s="34">
        <v>6.3</v>
      </c>
      <c r="CJ34" s="34">
        <v>3.2</v>
      </c>
      <c r="CK34" s="34">
        <v>8.4</v>
      </c>
      <c r="CL34" s="34">
        <v>3.7</v>
      </c>
      <c r="CM34" s="34">
        <v>7.1</v>
      </c>
      <c r="CN34" s="34">
        <v>1.9</v>
      </c>
      <c r="CO34" s="34">
        <v>0.7</v>
      </c>
      <c r="CP34" s="34">
        <v>12</v>
      </c>
      <c r="CQ34" s="34">
        <v>2.2000000000000002</v>
      </c>
      <c r="CR34" s="34">
        <v>1.2</v>
      </c>
      <c r="CS34" s="34">
        <v>15.6</v>
      </c>
      <c r="CT34" s="34">
        <v>12.8</v>
      </c>
      <c r="CU34" s="34">
        <v>16.8</v>
      </c>
      <c r="CV34" s="34">
        <v>9.5</v>
      </c>
      <c r="CW34" s="34">
        <v>26.3</v>
      </c>
      <c r="CX34" s="34">
        <v>50</v>
      </c>
      <c r="CY34" s="34">
        <v>65.900000000000006</v>
      </c>
      <c r="CZ34" s="34">
        <v>80.400000000000006</v>
      </c>
      <c r="DA34" s="34">
        <v>29.1</v>
      </c>
      <c r="DB34" s="34">
        <v>20.5</v>
      </c>
      <c r="DC34" s="34">
        <v>6.5</v>
      </c>
      <c r="DD34" s="34">
        <v>51.8</v>
      </c>
      <c r="DE34" s="34">
        <v>59.4</v>
      </c>
      <c r="DF34" s="34">
        <v>47.1</v>
      </c>
      <c r="DG34" s="34">
        <v>70.3</v>
      </c>
      <c r="DH34" s="34">
        <v>4.2</v>
      </c>
      <c r="DI34" s="34">
        <v>34.299999999999997</v>
      </c>
      <c r="DJ34" s="34">
        <v>1</v>
      </c>
      <c r="DK34" s="34">
        <v>29.3</v>
      </c>
      <c r="DL34" s="34">
        <v>25.5</v>
      </c>
      <c r="DM34" s="34">
        <v>29.6</v>
      </c>
    </row>
    <row r="35" spans="1:117" s="15" customFormat="1" x14ac:dyDescent="0.25">
      <c r="A35" s="15" t="s">
        <v>131</v>
      </c>
      <c r="B35" s="15" t="s">
        <v>118</v>
      </c>
      <c r="C35" s="15" t="s">
        <v>121</v>
      </c>
      <c r="D35" s="15">
        <v>63.1</v>
      </c>
      <c r="E35" s="15">
        <v>25</v>
      </c>
      <c r="F35" s="15">
        <v>990</v>
      </c>
      <c r="G35" s="15">
        <v>935</v>
      </c>
      <c r="H35" s="15">
        <v>94.9</v>
      </c>
      <c r="I35" s="15">
        <v>97</v>
      </c>
      <c r="J35" s="15">
        <v>88.9</v>
      </c>
      <c r="K35" s="15">
        <v>42.6</v>
      </c>
      <c r="L35" s="15">
        <v>32.1</v>
      </c>
      <c r="M35" s="15">
        <v>82</v>
      </c>
      <c r="N35" s="15">
        <v>31.8</v>
      </c>
      <c r="O35" s="15">
        <v>63.8</v>
      </c>
      <c r="P35" s="15">
        <v>81.2</v>
      </c>
      <c r="Q35" s="15">
        <v>35.1</v>
      </c>
      <c r="R35" s="15">
        <v>27</v>
      </c>
      <c r="S35" s="15">
        <v>12.5</v>
      </c>
      <c r="T35" s="15">
        <v>1.9</v>
      </c>
      <c r="U35" s="15">
        <v>9.6</v>
      </c>
      <c r="V35" s="15">
        <v>34</v>
      </c>
      <c r="W35" s="15">
        <v>39</v>
      </c>
      <c r="X35" s="15">
        <v>54.5</v>
      </c>
      <c r="Y35" s="15">
        <v>54.3</v>
      </c>
      <c r="Z35" s="15">
        <v>52.8</v>
      </c>
      <c r="AA35" s="15">
        <v>0</v>
      </c>
      <c r="AB35" s="15">
        <v>0.6</v>
      </c>
      <c r="AC35" s="15">
        <v>0.3</v>
      </c>
      <c r="AD35" s="15">
        <v>0.6</v>
      </c>
      <c r="AE35" s="15">
        <v>8.8000000000000007</v>
      </c>
      <c r="AF35" s="15">
        <v>5.3</v>
      </c>
      <c r="AG35" s="15">
        <v>20.9</v>
      </c>
      <c r="AH35" s="15">
        <v>42</v>
      </c>
      <c r="AI35" s="15">
        <v>67.3</v>
      </c>
      <c r="AJ35" s="15">
        <v>70.900000000000006</v>
      </c>
      <c r="AK35" s="15">
        <v>88.6</v>
      </c>
      <c r="AL35" s="15">
        <v>44.7</v>
      </c>
      <c r="AM35" s="15">
        <v>31.5</v>
      </c>
      <c r="AN35" s="15">
        <v>93.5</v>
      </c>
      <c r="AO35" s="15">
        <v>64.900000000000006</v>
      </c>
      <c r="AP35" s="15">
        <v>25.4</v>
      </c>
      <c r="AQ35" s="15">
        <v>3411</v>
      </c>
      <c r="AR35" s="15">
        <v>4.5999999999999996</v>
      </c>
      <c r="AS35" s="15">
        <v>23.2</v>
      </c>
      <c r="AT35" s="15">
        <v>93.5</v>
      </c>
      <c r="AU35" s="15">
        <v>68.900000000000006</v>
      </c>
      <c r="AV35" s="15">
        <v>3.6</v>
      </c>
      <c r="AW35" s="15">
        <v>94.6</v>
      </c>
      <c r="AX35" s="15">
        <v>19.899999999999999</v>
      </c>
      <c r="AY35" s="15">
        <v>39.1</v>
      </c>
      <c r="AZ35" s="15">
        <v>14.8</v>
      </c>
      <c r="BA35" s="15">
        <v>64.8</v>
      </c>
      <c r="BB35" s="15">
        <v>95.2</v>
      </c>
      <c r="BC35" s="15">
        <v>78.2</v>
      </c>
      <c r="BD35" s="15">
        <v>82.1</v>
      </c>
      <c r="BE35" s="15">
        <v>83.8</v>
      </c>
      <c r="BF35" s="15">
        <v>62.8</v>
      </c>
      <c r="BG35" s="15">
        <v>81.3</v>
      </c>
      <c r="BH35" s="15">
        <v>96.1</v>
      </c>
      <c r="BI35" s="15">
        <v>3.9</v>
      </c>
      <c r="BJ35" s="15">
        <v>4.3</v>
      </c>
      <c r="BK35" s="15">
        <v>58.7</v>
      </c>
      <c r="BL35" s="15">
        <v>38.1</v>
      </c>
      <c r="BM35" s="15">
        <v>73.8</v>
      </c>
      <c r="BN35" s="15">
        <v>1.3</v>
      </c>
      <c r="BO35" s="15">
        <v>76.400000000000006</v>
      </c>
      <c r="BP35" s="15">
        <v>58.2</v>
      </c>
      <c r="BQ35" s="15">
        <v>58.2</v>
      </c>
      <c r="BR35" s="15">
        <v>42.8</v>
      </c>
      <c r="BS35" s="15">
        <v>4.3</v>
      </c>
      <c r="BT35" s="15">
        <v>12.5</v>
      </c>
      <c r="BU35" s="15">
        <v>6.3</v>
      </c>
      <c r="BV35" s="15">
        <v>38.5</v>
      </c>
      <c r="BW35" s="15">
        <v>26.9</v>
      </c>
      <c r="BX35" s="15">
        <v>11</v>
      </c>
      <c r="BY35" s="15">
        <v>37.700000000000003</v>
      </c>
      <c r="BZ35" s="15">
        <v>24.3</v>
      </c>
      <c r="CA35" s="15">
        <v>18.399999999999999</v>
      </c>
      <c r="CB35" s="15">
        <v>16.600000000000001</v>
      </c>
      <c r="CC35" s="15">
        <v>17.100000000000001</v>
      </c>
      <c r="CD35" s="15">
        <v>63.4</v>
      </c>
      <c r="CE35" s="15">
        <v>46.1</v>
      </c>
      <c r="CF35" s="15">
        <v>48.7</v>
      </c>
      <c r="CG35" s="15">
        <v>46.2</v>
      </c>
      <c r="CH35" s="15">
        <v>18.3</v>
      </c>
      <c r="CI35" s="15">
        <v>5.0999999999999996</v>
      </c>
      <c r="CJ35" s="15">
        <v>2.2999999999999998</v>
      </c>
      <c r="CK35" s="15">
        <v>7.7</v>
      </c>
      <c r="CL35" s="15">
        <v>2.9</v>
      </c>
      <c r="CM35" s="15">
        <v>7.1</v>
      </c>
      <c r="CN35" s="15">
        <v>1.8</v>
      </c>
      <c r="CO35" s="15">
        <v>0.8</v>
      </c>
      <c r="CP35" s="15">
        <v>11.7</v>
      </c>
      <c r="CQ35" s="15">
        <v>2</v>
      </c>
      <c r="CR35" s="15">
        <v>1</v>
      </c>
      <c r="CS35" s="15">
        <v>17</v>
      </c>
      <c r="CT35" s="15">
        <v>13.6</v>
      </c>
      <c r="CU35" s="15">
        <v>14.7</v>
      </c>
      <c r="CV35" s="15">
        <v>9.3000000000000007</v>
      </c>
      <c r="CW35" s="15">
        <v>25.2</v>
      </c>
      <c r="CX35" s="15">
        <v>42.8</v>
      </c>
      <c r="CY35" s="15">
        <v>62.3</v>
      </c>
      <c r="CZ35" s="15">
        <v>78</v>
      </c>
      <c r="DA35" s="15">
        <v>29</v>
      </c>
      <c r="DB35" s="15">
        <v>20.399999999999999</v>
      </c>
      <c r="DC35" s="15">
        <v>4.5</v>
      </c>
      <c r="DD35" s="15">
        <v>57.5</v>
      </c>
      <c r="DE35" s="15">
        <v>52.1</v>
      </c>
      <c r="DF35" s="15">
        <v>34</v>
      </c>
      <c r="DG35" s="15">
        <v>62.1</v>
      </c>
      <c r="DH35" s="15">
        <v>5</v>
      </c>
      <c r="DI35" s="15">
        <v>34.299999999999997</v>
      </c>
      <c r="DJ35" s="15">
        <v>0.5</v>
      </c>
      <c r="DK35" s="15">
        <v>28.6</v>
      </c>
      <c r="DL35" s="15">
        <v>27.9</v>
      </c>
      <c r="DM35" s="15">
        <v>32.9</v>
      </c>
    </row>
    <row r="36" spans="1:117" s="15" customFormat="1" x14ac:dyDescent="0.25">
      <c r="A36" s="15" t="s">
        <v>131</v>
      </c>
      <c r="B36" s="15" t="s">
        <v>118</v>
      </c>
      <c r="C36" s="15" t="s">
        <v>122</v>
      </c>
      <c r="D36" s="15">
        <v>81.400000000000006</v>
      </c>
      <c r="E36" s="15">
        <v>23.5</v>
      </c>
      <c r="F36" s="15">
        <v>963</v>
      </c>
      <c r="G36" s="15">
        <v>875</v>
      </c>
      <c r="H36" s="15">
        <v>95</v>
      </c>
      <c r="I36" s="15">
        <v>99</v>
      </c>
      <c r="J36" s="15">
        <v>89.8</v>
      </c>
      <c r="K36" s="15">
        <v>77.3</v>
      </c>
      <c r="L36" s="15">
        <v>83.8</v>
      </c>
      <c r="M36" s="15">
        <v>93</v>
      </c>
      <c r="N36" s="15">
        <v>23.4</v>
      </c>
      <c r="O36" s="15">
        <v>81.8</v>
      </c>
      <c r="P36" s="15">
        <v>90</v>
      </c>
      <c r="Q36" s="15">
        <v>58.9</v>
      </c>
      <c r="R36" s="15">
        <v>17.899999999999999</v>
      </c>
      <c r="S36" s="15">
        <v>8.5</v>
      </c>
      <c r="T36" s="15">
        <v>1.7</v>
      </c>
      <c r="U36" s="15">
        <v>5.3</v>
      </c>
      <c r="V36" s="15">
        <v>19</v>
      </c>
      <c r="W36" s="15">
        <v>23</v>
      </c>
      <c r="X36" s="15">
        <v>48</v>
      </c>
      <c r="Y36" s="15">
        <v>47.1</v>
      </c>
      <c r="Z36" s="15">
        <v>42.8</v>
      </c>
      <c r="AA36" s="15">
        <v>0.1</v>
      </c>
      <c r="AB36" s="15">
        <v>1.2</v>
      </c>
      <c r="AC36" s="15">
        <v>0.7</v>
      </c>
      <c r="AD36" s="15">
        <v>2.2000000000000002</v>
      </c>
      <c r="AE36" s="15">
        <v>12.6</v>
      </c>
      <c r="AF36" s="15">
        <v>7</v>
      </c>
      <c r="AG36" s="15">
        <v>18.399999999999999</v>
      </c>
      <c r="AH36" s="15">
        <v>40.700000000000003</v>
      </c>
      <c r="AI36" s="15">
        <v>64.2</v>
      </c>
      <c r="AJ36" s="15">
        <v>69.5</v>
      </c>
      <c r="AK36" s="15">
        <v>87.8</v>
      </c>
      <c r="AL36" s="15">
        <v>46</v>
      </c>
      <c r="AM36" s="15">
        <v>34.9</v>
      </c>
      <c r="AN36" s="15">
        <v>83.1</v>
      </c>
      <c r="AO36" s="15">
        <v>66.7</v>
      </c>
      <c r="AP36" s="15">
        <v>12.5</v>
      </c>
      <c r="AQ36" s="15">
        <v>4800</v>
      </c>
      <c r="AR36" s="15">
        <v>7.5</v>
      </c>
      <c r="AS36" s="15">
        <v>21.1</v>
      </c>
      <c r="AT36" s="15">
        <v>95.4</v>
      </c>
      <c r="AU36" s="15">
        <v>50.2</v>
      </c>
      <c r="AV36" s="15">
        <v>2.2999999999999998</v>
      </c>
      <c r="AW36" s="15">
        <v>92.8</v>
      </c>
      <c r="AX36" s="15">
        <v>29.2</v>
      </c>
      <c r="AY36" s="15">
        <v>41.3</v>
      </c>
      <c r="AZ36" s="15">
        <v>21</v>
      </c>
      <c r="BA36" s="15">
        <v>59.8</v>
      </c>
      <c r="BB36" s="15">
        <v>89.2</v>
      </c>
      <c r="BC36" s="15">
        <v>70</v>
      </c>
      <c r="BD36" s="15">
        <v>72.7</v>
      </c>
      <c r="BE36" s="15">
        <v>80.7</v>
      </c>
      <c r="BF36" s="15">
        <v>54.1</v>
      </c>
      <c r="BG36" s="15">
        <v>75.099999999999994</v>
      </c>
      <c r="BH36" s="15">
        <v>77.8</v>
      </c>
      <c r="BI36" s="15">
        <v>21.3</v>
      </c>
      <c r="BJ36" s="15">
        <v>4.8</v>
      </c>
      <c r="BK36" s="15">
        <v>44.9</v>
      </c>
      <c r="BL36" s="15">
        <v>29.1</v>
      </c>
      <c r="BM36" s="15">
        <v>64.2</v>
      </c>
      <c r="BN36" s="15">
        <v>1</v>
      </c>
      <c r="BO36" s="15">
        <v>77.8</v>
      </c>
      <c r="BP36" s="15">
        <v>53.7</v>
      </c>
      <c r="BQ36" s="15">
        <v>46.9</v>
      </c>
      <c r="BR36" s="15">
        <v>52.4</v>
      </c>
      <c r="BS36" s="15">
        <v>8.3000000000000007</v>
      </c>
      <c r="BT36" s="15">
        <v>16.3</v>
      </c>
      <c r="BU36" s="15">
        <v>10.9</v>
      </c>
      <c r="BV36" s="15">
        <v>32.6</v>
      </c>
      <c r="BW36" s="15">
        <v>24.8</v>
      </c>
      <c r="BX36" s="15">
        <v>9.6999999999999993</v>
      </c>
      <c r="BY36" s="15">
        <v>31.5</v>
      </c>
      <c r="BZ36" s="15">
        <v>16.2</v>
      </c>
      <c r="CA36" s="15">
        <v>14.2</v>
      </c>
      <c r="CB36" s="15">
        <v>31.8</v>
      </c>
      <c r="CC36" s="15">
        <v>28.6</v>
      </c>
      <c r="CD36" s="15">
        <v>57.2</v>
      </c>
      <c r="CE36" s="15">
        <v>43</v>
      </c>
      <c r="CF36" s="15">
        <v>39.6</v>
      </c>
      <c r="CG36" s="15">
        <v>43</v>
      </c>
      <c r="CH36" s="15">
        <v>18.100000000000001</v>
      </c>
      <c r="CI36" s="15">
        <v>7.9</v>
      </c>
      <c r="CJ36" s="15">
        <v>4.2</v>
      </c>
      <c r="CK36" s="15">
        <v>9.4</v>
      </c>
      <c r="CL36" s="15">
        <v>4.8</v>
      </c>
      <c r="CM36" s="15">
        <v>7</v>
      </c>
      <c r="CN36" s="15">
        <v>2.1</v>
      </c>
      <c r="CO36" s="15">
        <v>0.6</v>
      </c>
      <c r="CP36" s="15">
        <v>12.5</v>
      </c>
      <c r="CQ36" s="15">
        <v>2.4</v>
      </c>
      <c r="CR36" s="15">
        <v>1.4</v>
      </c>
      <c r="CS36" s="15">
        <v>13.7</v>
      </c>
      <c r="CT36" s="15">
        <v>11.7</v>
      </c>
      <c r="CU36" s="15">
        <v>19.5</v>
      </c>
      <c r="CV36" s="15">
        <v>9.8000000000000007</v>
      </c>
      <c r="CW36" s="15">
        <v>27.5</v>
      </c>
      <c r="CX36" s="15">
        <v>58.4</v>
      </c>
      <c r="CY36" s="15">
        <v>70.400000000000006</v>
      </c>
      <c r="CZ36" s="15">
        <v>83.5</v>
      </c>
      <c r="DA36" s="15">
        <v>29.4</v>
      </c>
      <c r="DB36" s="15">
        <v>20.6</v>
      </c>
      <c r="DC36" s="15">
        <v>8.6999999999999993</v>
      </c>
      <c r="DD36" s="15">
        <v>45.1</v>
      </c>
      <c r="DE36" s="15">
        <v>67.8</v>
      </c>
      <c r="DF36" s="15">
        <v>62.3</v>
      </c>
      <c r="DG36" s="15">
        <v>81.599999999999994</v>
      </c>
      <c r="DH36" s="15">
        <v>3.1</v>
      </c>
      <c r="DI36" s="15">
        <v>34.200000000000003</v>
      </c>
      <c r="DJ36" s="15">
        <v>1.6</v>
      </c>
      <c r="DK36" s="15">
        <v>30.1</v>
      </c>
      <c r="DL36" s="15">
        <v>20.5</v>
      </c>
      <c r="DM36" s="15">
        <v>25.5</v>
      </c>
    </row>
    <row r="37" spans="1:117" x14ac:dyDescent="0.25">
      <c r="A37" s="34" t="s">
        <v>131</v>
      </c>
      <c r="B37" s="34" t="s">
        <v>123</v>
      </c>
      <c r="C37" s="34" t="s">
        <v>119</v>
      </c>
      <c r="D37" s="34">
        <v>62.2</v>
      </c>
      <c r="E37" s="34">
        <v>30.9</v>
      </c>
      <c r="F37" s="34">
        <v>1028</v>
      </c>
      <c r="G37" s="34">
        <v>922</v>
      </c>
      <c r="H37" s="34">
        <v>58.3</v>
      </c>
      <c r="I37" s="34">
        <v>89.3</v>
      </c>
      <c r="J37" s="34">
        <v>86.1</v>
      </c>
      <c r="K37" s="34">
        <v>33.5</v>
      </c>
      <c r="L37" s="34">
        <v>29.3</v>
      </c>
      <c r="M37" s="34">
        <v>66</v>
      </c>
      <c r="N37" s="34">
        <v>10.3</v>
      </c>
      <c r="O37" s="34">
        <v>59.7</v>
      </c>
      <c r="P37" s="34">
        <v>75.3</v>
      </c>
      <c r="Q37" s="34">
        <v>27.8</v>
      </c>
      <c r="R37" s="34">
        <v>41.2</v>
      </c>
      <c r="S37" s="34">
        <v>18.100000000000001</v>
      </c>
      <c r="T37" s="34">
        <v>2.1</v>
      </c>
      <c r="U37" s="34">
        <v>17</v>
      </c>
      <c r="V37" s="34">
        <v>43</v>
      </c>
      <c r="W37" s="34">
        <v>54</v>
      </c>
      <c r="X37" s="34">
        <v>63.6</v>
      </c>
      <c r="Y37" s="34">
        <v>62.5</v>
      </c>
      <c r="Z37" s="34">
        <v>57.4</v>
      </c>
      <c r="AA37" s="34">
        <v>0.2</v>
      </c>
      <c r="AB37" s="34">
        <v>2.5</v>
      </c>
      <c r="AC37" s="34">
        <v>0.8</v>
      </c>
      <c r="AD37" s="34">
        <v>1.7</v>
      </c>
      <c r="AE37" s="34">
        <v>10.1</v>
      </c>
      <c r="AF37" s="34">
        <v>5.7</v>
      </c>
      <c r="AG37" s="34">
        <v>16.3</v>
      </c>
      <c r="AH37" s="34">
        <v>30.3</v>
      </c>
      <c r="AI37" s="34">
        <v>70.900000000000006</v>
      </c>
      <c r="AJ37" s="34">
        <v>68</v>
      </c>
      <c r="AK37" s="34">
        <v>78.599999999999994</v>
      </c>
      <c r="AL37" s="34">
        <v>28.2</v>
      </c>
      <c r="AM37" s="34">
        <v>24.8</v>
      </c>
      <c r="AN37" s="34" t="s">
        <v>120</v>
      </c>
      <c r="AO37" s="34">
        <v>56.6</v>
      </c>
      <c r="AP37" s="34" t="s">
        <v>120</v>
      </c>
      <c r="AQ37" s="34" t="s">
        <v>120</v>
      </c>
      <c r="AR37" s="34">
        <v>0.6</v>
      </c>
      <c r="AS37" s="34" t="s">
        <v>120</v>
      </c>
      <c r="AT37" s="34">
        <v>64.7</v>
      </c>
      <c r="AU37" s="34">
        <v>34.799999999999997</v>
      </c>
      <c r="AV37" s="34">
        <v>6.8</v>
      </c>
      <c r="AW37" s="34">
        <v>69.7</v>
      </c>
      <c r="AX37" s="34">
        <v>15.5</v>
      </c>
      <c r="AY37" s="34">
        <v>31.9</v>
      </c>
      <c r="AZ37" s="34">
        <v>17.2</v>
      </c>
      <c r="BA37" s="34">
        <v>55</v>
      </c>
      <c r="BB37" s="34">
        <v>87.8</v>
      </c>
      <c r="BC37" s="34">
        <v>73.8</v>
      </c>
      <c r="BD37" s="34">
        <v>74</v>
      </c>
      <c r="BE37" s="34">
        <v>72</v>
      </c>
      <c r="BF37" s="34" t="s">
        <v>120</v>
      </c>
      <c r="BG37" s="34">
        <v>13.6</v>
      </c>
      <c r="BH37" s="34">
        <v>74.8</v>
      </c>
      <c r="BI37" s="34">
        <v>19.7</v>
      </c>
      <c r="BJ37" s="34">
        <v>8.6</v>
      </c>
      <c r="BK37" s="34">
        <v>31.9</v>
      </c>
      <c r="BL37" s="34" t="s">
        <v>120</v>
      </c>
      <c r="BM37" s="34">
        <v>67.2</v>
      </c>
      <c r="BN37" s="34">
        <v>1.7</v>
      </c>
      <c r="BO37" s="34">
        <v>78.099999999999994</v>
      </c>
      <c r="BP37" s="34">
        <v>35.6</v>
      </c>
      <c r="BQ37" s="34">
        <v>58.6</v>
      </c>
      <c r="BR37" s="34">
        <v>69.7</v>
      </c>
      <c r="BS37" s="34" t="s">
        <v>120</v>
      </c>
      <c r="BT37" s="34" t="s">
        <v>120</v>
      </c>
      <c r="BU37" s="34" t="s">
        <v>120</v>
      </c>
      <c r="BV37" s="34">
        <v>43.7</v>
      </c>
      <c r="BW37" s="34">
        <v>17.600000000000001</v>
      </c>
      <c r="BX37" s="34">
        <v>5.9</v>
      </c>
      <c r="BY37" s="34">
        <v>37.6</v>
      </c>
      <c r="BZ37" s="34">
        <v>35.4</v>
      </c>
      <c r="CA37" s="34">
        <v>33.9</v>
      </c>
      <c r="CB37" s="34">
        <v>15.3</v>
      </c>
      <c r="CC37" s="34">
        <v>10.9</v>
      </c>
      <c r="CD37" s="34">
        <v>70.3</v>
      </c>
      <c r="CE37" s="34">
        <v>50.8</v>
      </c>
      <c r="CF37" s="34">
        <v>60.4</v>
      </c>
      <c r="CG37" s="34">
        <v>51.2</v>
      </c>
      <c r="CH37" s="34">
        <v>19</v>
      </c>
      <c r="CI37" s="34" t="s">
        <v>120</v>
      </c>
      <c r="CJ37" s="34" t="s">
        <v>120</v>
      </c>
      <c r="CK37" s="34" t="s">
        <v>120</v>
      </c>
      <c r="CL37" s="34" t="s">
        <v>120</v>
      </c>
      <c r="CM37" s="34" t="s">
        <v>120</v>
      </c>
      <c r="CN37" s="34" t="s">
        <v>120</v>
      </c>
      <c r="CO37" s="34" t="s">
        <v>120</v>
      </c>
      <c r="CP37" s="34" t="s">
        <v>120</v>
      </c>
      <c r="CQ37" s="34" t="s">
        <v>120</v>
      </c>
      <c r="CR37" s="34" t="s">
        <v>120</v>
      </c>
      <c r="CS37" s="34" t="s">
        <v>120</v>
      </c>
      <c r="CT37" s="34" t="s">
        <v>120</v>
      </c>
      <c r="CU37" s="34" t="s">
        <v>120</v>
      </c>
      <c r="CV37" s="34">
        <v>11.6</v>
      </c>
      <c r="CW37" s="34">
        <v>29.1</v>
      </c>
      <c r="CX37" s="34">
        <v>34.799999999999997</v>
      </c>
      <c r="CY37" s="34">
        <v>73.8</v>
      </c>
      <c r="CZ37" s="34">
        <v>68.599999999999994</v>
      </c>
      <c r="DA37" s="34">
        <v>34.700000000000003</v>
      </c>
      <c r="DB37" s="34">
        <v>20</v>
      </c>
      <c r="DC37" s="34" t="s">
        <v>120</v>
      </c>
      <c r="DD37" s="34" t="s">
        <v>120</v>
      </c>
      <c r="DE37" s="34">
        <v>22.1</v>
      </c>
      <c r="DF37" s="34" t="s">
        <v>120</v>
      </c>
      <c r="DG37" s="34" t="s">
        <v>120</v>
      </c>
      <c r="DH37" s="34">
        <v>4.8</v>
      </c>
      <c r="DI37" s="34">
        <v>44.7</v>
      </c>
      <c r="DJ37" s="34">
        <v>1.2</v>
      </c>
      <c r="DK37" s="34">
        <v>28.3</v>
      </c>
      <c r="DL37" s="34" t="s">
        <v>120</v>
      </c>
      <c r="DM37" s="34" t="s">
        <v>120</v>
      </c>
    </row>
    <row r="38" spans="1:117" x14ac:dyDescent="0.25">
      <c r="A38" s="34" t="s">
        <v>132</v>
      </c>
      <c r="B38" s="34" t="s">
        <v>118</v>
      </c>
      <c r="C38" s="34" t="s">
        <v>119</v>
      </c>
      <c r="D38" s="34">
        <v>95.4</v>
      </c>
      <c r="E38" s="34">
        <v>20.2</v>
      </c>
      <c r="F38" s="34">
        <v>1049</v>
      </c>
      <c r="G38" s="34">
        <v>1047</v>
      </c>
      <c r="H38" s="34">
        <v>97.7</v>
      </c>
      <c r="I38" s="34">
        <v>99.2</v>
      </c>
      <c r="J38" s="34">
        <v>94.3</v>
      </c>
      <c r="K38" s="34">
        <v>98.1</v>
      </c>
      <c r="L38" s="34">
        <v>57.4</v>
      </c>
      <c r="M38" s="34">
        <v>98.4</v>
      </c>
      <c r="N38" s="34">
        <v>47.7</v>
      </c>
      <c r="O38" s="34">
        <v>97.9</v>
      </c>
      <c r="P38" s="34">
        <v>98.7</v>
      </c>
      <c r="Q38" s="35">
        <v>72.2</v>
      </c>
      <c r="R38" s="34">
        <v>7.6</v>
      </c>
      <c r="S38" s="34">
        <v>2.8</v>
      </c>
      <c r="T38" s="34">
        <v>1.6</v>
      </c>
      <c r="U38" s="34">
        <v>3</v>
      </c>
      <c r="V38" s="34">
        <v>6</v>
      </c>
      <c r="W38" s="34">
        <v>7</v>
      </c>
      <c r="X38" s="34">
        <v>53.1</v>
      </c>
      <c r="Y38" s="34">
        <v>50.3</v>
      </c>
      <c r="Z38" s="34">
        <v>45.8</v>
      </c>
      <c r="AA38" s="34">
        <v>0.1</v>
      </c>
      <c r="AB38" s="34">
        <v>1.6</v>
      </c>
      <c r="AC38" s="34">
        <v>0.2</v>
      </c>
      <c r="AD38" s="34">
        <v>2.6</v>
      </c>
      <c r="AE38" s="34">
        <v>13.7</v>
      </c>
      <c r="AF38" s="34">
        <v>8.3000000000000007</v>
      </c>
      <c r="AG38" s="34">
        <v>17</v>
      </c>
      <c r="AH38" s="34">
        <v>55.6</v>
      </c>
      <c r="AI38" s="34">
        <v>95.1</v>
      </c>
      <c r="AJ38" s="34">
        <v>90.2</v>
      </c>
      <c r="AK38" s="34">
        <v>96.5</v>
      </c>
      <c r="AL38" s="34">
        <v>67.099999999999994</v>
      </c>
      <c r="AM38" s="34">
        <v>61.2</v>
      </c>
      <c r="AN38" s="34">
        <v>84.2</v>
      </c>
      <c r="AO38" s="34">
        <v>88.7</v>
      </c>
      <c r="AP38" s="34">
        <v>20.399999999999999</v>
      </c>
      <c r="AQ38" s="34">
        <v>6901</v>
      </c>
      <c r="AR38" s="34" t="s">
        <v>120</v>
      </c>
      <c r="AS38" s="34">
        <v>49.1</v>
      </c>
      <c r="AT38" s="34">
        <v>99.9</v>
      </c>
      <c r="AU38" s="34">
        <v>38.4</v>
      </c>
      <c r="AV38" s="34">
        <v>0.1</v>
      </c>
      <c r="AW38" s="34">
        <v>100</v>
      </c>
      <c r="AX38" s="34">
        <v>35.799999999999997</v>
      </c>
      <c r="AY38" s="34">
        <v>38.6</v>
      </c>
      <c r="AZ38" s="34">
        <v>31.4</v>
      </c>
      <c r="BA38" s="34">
        <v>82.1</v>
      </c>
      <c r="BB38" s="34">
        <v>98.1</v>
      </c>
      <c r="BC38" s="34">
        <v>88.5</v>
      </c>
      <c r="BD38" s="34">
        <v>90.4</v>
      </c>
      <c r="BE38" s="34">
        <v>89.4</v>
      </c>
      <c r="BF38" s="34">
        <v>82.4</v>
      </c>
      <c r="BG38" s="34">
        <v>74.400000000000006</v>
      </c>
      <c r="BH38" s="34">
        <v>77.599999999999994</v>
      </c>
      <c r="BI38" s="34">
        <v>22.4</v>
      </c>
      <c r="BJ38" s="34">
        <v>3.4</v>
      </c>
      <c r="BK38" s="34">
        <v>49.4</v>
      </c>
      <c r="BL38" s="34">
        <v>14.1</v>
      </c>
      <c r="BM38" s="34">
        <v>76.3</v>
      </c>
      <c r="BN38" s="34">
        <v>0.8</v>
      </c>
      <c r="BO38" s="34">
        <v>90.1</v>
      </c>
      <c r="BP38" s="34">
        <v>64.3</v>
      </c>
      <c r="BQ38" s="34">
        <v>53.3</v>
      </c>
      <c r="BR38" s="34">
        <v>63.1</v>
      </c>
      <c r="BS38" s="34">
        <v>21.3</v>
      </c>
      <c r="BT38" s="34">
        <v>22.3</v>
      </c>
      <c r="BU38" s="34">
        <v>21.4</v>
      </c>
      <c r="BV38" s="34">
        <v>19.7</v>
      </c>
      <c r="BW38" s="34">
        <v>15.7</v>
      </c>
      <c r="BX38" s="34">
        <v>6.5</v>
      </c>
      <c r="BY38" s="34">
        <v>16.100000000000001</v>
      </c>
      <c r="BZ38" s="34">
        <v>9.6999999999999993</v>
      </c>
      <c r="CA38" s="34">
        <v>8.5</v>
      </c>
      <c r="CB38" s="34">
        <v>32.4</v>
      </c>
      <c r="CC38" s="34">
        <v>28.5</v>
      </c>
      <c r="CD38" s="34">
        <v>35.6</v>
      </c>
      <c r="CE38" s="34">
        <v>34.6</v>
      </c>
      <c r="CF38" s="34">
        <v>22.6</v>
      </c>
      <c r="CG38" s="34">
        <v>34.200000000000003</v>
      </c>
      <c r="CH38" s="34">
        <v>11.3</v>
      </c>
      <c r="CI38" s="34">
        <v>8.6999999999999993</v>
      </c>
      <c r="CJ38" s="34">
        <v>4.8</v>
      </c>
      <c r="CK38" s="34">
        <v>13.1</v>
      </c>
      <c r="CL38" s="34">
        <v>6.3</v>
      </c>
      <c r="CM38" s="34">
        <v>5.5</v>
      </c>
      <c r="CN38" s="34">
        <v>0.8</v>
      </c>
      <c r="CO38" s="34">
        <v>0.5</v>
      </c>
      <c r="CP38" s="34">
        <v>7.5</v>
      </c>
      <c r="CQ38" s="34">
        <v>1.3</v>
      </c>
      <c r="CR38" s="34">
        <v>0.7</v>
      </c>
      <c r="CS38" s="34">
        <v>61.3</v>
      </c>
      <c r="CT38" s="34">
        <v>33.4</v>
      </c>
      <c r="CU38" s="34">
        <v>50.8</v>
      </c>
      <c r="CV38" s="34">
        <v>43.1</v>
      </c>
      <c r="CW38" s="34">
        <v>50.8</v>
      </c>
      <c r="CX38" s="34">
        <v>74.2</v>
      </c>
      <c r="CY38" s="34">
        <v>84.8</v>
      </c>
      <c r="CZ38" s="34">
        <v>92.1</v>
      </c>
      <c r="DA38" s="34">
        <v>20.399999999999999</v>
      </c>
      <c r="DB38" s="34">
        <v>14.3</v>
      </c>
      <c r="DC38" s="34">
        <v>1.2</v>
      </c>
      <c r="DD38" s="34">
        <v>34.9</v>
      </c>
      <c r="DE38" s="34">
        <v>70.599999999999994</v>
      </c>
      <c r="DF38" s="34">
        <v>81.2</v>
      </c>
      <c r="DG38" s="34">
        <v>90</v>
      </c>
      <c r="DH38" s="34">
        <v>0.8</v>
      </c>
      <c r="DI38" s="34">
        <v>25.7</v>
      </c>
      <c r="DJ38" s="34">
        <v>1.6</v>
      </c>
      <c r="DK38" s="34">
        <v>37</v>
      </c>
      <c r="DL38" s="34">
        <v>44.6</v>
      </c>
      <c r="DM38" s="34">
        <v>22.6</v>
      </c>
    </row>
    <row r="39" spans="1:117" s="15" customFormat="1" x14ac:dyDescent="0.25">
      <c r="A39" s="15" t="s">
        <v>132</v>
      </c>
      <c r="B39" s="15" t="s">
        <v>118</v>
      </c>
      <c r="C39" s="15" t="s">
        <v>121</v>
      </c>
      <c r="D39" s="15">
        <v>94.5</v>
      </c>
      <c r="E39" s="15">
        <v>20.100000000000001</v>
      </c>
      <c r="F39" s="15">
        <v>1040</v>
      </c>
      <c r="G39" s="15">
        <v>1032</v>
      </c>
      <c r="H39" s="15">
        <v>98.1</v>
      </c>
      <c r="I39" s="15">
        <v>98.9</v>
      </c>
      <c r="J39" s="15">
        <v>93</v>
      </c>
      <c r="K39" s="15">
        <v>97.5</v>
      </c>
      <c r="L39" s="15">
        <v>50.6</v>
      </c>
      <c r="M39" s="15">
        <v>98.1</v>
      </c>
      <c r="N39" s="15">
        <v>49.8</v>
      </c>
      <c r="O39" s="15">
        <v>97.3</v>
      </c>
      <c r="P39" s="15">
        <v>98.6</v>
      </c>
      <c r="Q39" s="15">
        <v>70.5</v>
      </c>
      <c r="R39" s="15">
        <v>7.5</v>
      </c>
      <c r="S39" s="15">
        <v>3.8</v>
      </c>
      <c r="T39" s="15">
        <v>1.6</v>
      </c>
      <c r="U39" s="15">
        <v>3.2</v>
      </c>
      <c r="V39" s="15">
        <v>5</v>
      </c>
      <c r="W39" s="15">
        <v>6</v>
      </c>
      <c r="X39" s="15">
        <v>52.9</v>
      </c>
      <c r="Y39" s="15">
        <v>50.1</v>
      </c>
      <c r="Z39" s="15">
        <v>45.9</v>
      </c>
      <c r="AA39" s="15">
        <v>0.1</v>
      </c>
      <c r="AB39" s="15">
        <v>1.7</v>
      </c>
      <c r="AC39" s="15">
        <v>0.1</v>
      </c>
      <c r="AD39" s="15">
        <v>2.2000000000000002</v>
      </c>
      <c r="AE39" s="15">
        <v>13.2</v>
      </c>
      <c r="AF39" s="15">
        <v>7.9</v>
      </c>
      <c r="AG39" s="15">
        <v>16.2</v>
      </c>
      <c r="AH39" s="15">
        <v>56.1</v>
      </c>
      <c r="AI39" s="15">
        <v>94.2</v>
      </c>
      <c r="AJ39" s="15">
        <v>91.7</v>
      </c>
      <c r="AK39" s="15">
        <v>96.7</v>
      </c>
      <c r="AL39" s="15">
        <v>64.900000000000006</v>
      </c>
      <c r="AM39" s="15">
        <v>59.5</v>
      </c>
      <c r="AN39" s="15">
        <v>86.1</v>
      </c>
      <c r="AO39" s="15">
        <v>89.6</v>
      </c>
      <c r="AP39" s="15">
        <v>21.5</v>
      </c>
      <c r="AQ39" s="15">
        <v>6944</v>
      </c>
      <c r="AR39" s="15" t="s">
        <v>120</v>
      </c>
      <c r="AS39" s="15">
        <v>50.1</v>
      </c>
      <c r="AT39" s="15">
        <v>99.9</v>
      </c>
      <c r="AU39" s="15">
        <v>40.799999999999997</v>
      </c>
      <c r="AV39" s="15">
        <v>0.1</v>
      </c>
      <c r="AW39" s="15">
        <v>100</v>
      </c>
      <c r="AX39" s="15">
        <v>34.6</v>
      </c>
      <c r="AY39" s="15">
        <v>38.1</v>
      </c>
      <c r="AZ39" s="15">
        <v>29.8</v>
      </c>
      <c r="BA39" s="15">
        <v>82</v>
      </c>
      <c r="BB39" s="15">
        <v>97.9</v>
      </c>
      <c r="BC39" s="15">
        <v>87.6</v>
      </c>
      <c r="BD39" s="15">
        <v>90.3</v>
      </c>
      <c r="BE39" s="15">
        <v>88.6</v>
      </c>
      <c r="BF39" s="15">
        <v>82.1</v>
      </c>
      <c r="BG39" s="15">
        <v>74.5</v>
      </c>
      <c r="BH39" s="15">
        <v>81.7</v>
      </c>
      <c r="BI39" s="15">
        <v>18.3</v>
      </c>
      <c r="BJ39" s="15">
        <v>4</v>
      </c>
      <c r="BK39" s="15">
        <v>54.9</v>
      </c>
      <c r="BL39" s="15">
        <v>19.399999999999999</v>
      </c>
      <c r="BM39" s="15">
        <v>80.400000000000006</v>
      </c>
      <c r="BN39" s="15">
        <v>1</v>
      </c>
      <c r="BO39" s="15">
        <v>89.9</v>
      </c>
      <c r="BP39" s="15">
        <v>64.8</v>
      </c>
      <c r="BQ39" s="15">
        <v>51.3</v>
      </c>
      <c r="BR39" s="15">
        <v>62.4</v>
      </c>
      <c r="BS39" s="15">
        <v>22.7</v>
      </c>
      <c r="BT39" s="15">
        <v>20.6</v>
      </c>
      <c r="BU39" s="15">
        <v>22.5</v>
      </c>
      <c r="BV39" s="15">
        <v>19.5</v>
      </c>
      <c r="BW39" s="15">
        <v>15.5</v>
      </c>
      <c r="BX39" s="15">
        <v>6.1</v>
      </c>
      <c r="BY39" s="15">
        <v>16.7</v>
      </c>
      <c r="BZ39" s="15">
        <v>10.199999999999999</v>
      </c>
      <c r="CA39" s="15">
        <v>8.6</v>
      </c>
      <c r="CB39" s="15">
        <v>31.5</v>
      </c>
      <c r="CC39" s="15">
        <v>26.3</v>
      </c>
      <c r="CD39" s="15">
        <v>35.700000000000003</v>
      </c>
      <c r="CE39" s="15">
        <v>32.700000000000003</v>
      </c>
      <c r="CF39" s="15">
        <v>22.5</v>
      </c>
      <c r="CG39" s="15">
        <v>32.4</v>
      </c>
      <c r="CH39" s="15">
        <v>10.4</v>
      </c>
      <c r="CI39" s="15">
        <v>9</v>
      </c>
      <c r="CJ39" s="15">
        <v>4.8</v>
      </c>
      <c r="CK39" s="15">
        <v>12.6</v>
      </c>
      <c r="CL39" s="15">
        <v>7.7</v>
      </c>
      <c r="CM39" s="15">
        <v>6.1</v>
      </c>
      <c r="CN39" s="15">
        <v>1</v>
      </c>
      <c r="CO39" s="15">
        <v>0.5</v>
      </c>
      <c r="CP39" s="15">
        <v>9.3000000000000007</v>
      </c>
      <c r="CQ39" s="15">
        <v>1.2</v>
      </c>
      <c r="CR39" s="15">
        <v>0.8</v>
      </c>
      <c r="CS39" s="15">
        <v>61</v>
      </c>
      <c r="CT39" s="15">
        <v>32.9</v>
      </c>
      <c r="CU39" s="15">
        <v>50.1</v>
      </c>
      <c r="CV39" s="15">
        <v>43.6</v>
      </c>
      <c r="CW39" s="15">
        <v>49.8</v>
      </c>
      <c r="CX39" s="15">
        <v>73.5</v>
      </c>
      <c r="CY39" s="15">
        <v>83.7</v>
      </c>
      <c r="CZ39" s="15">
        <v>92.4</v>
      </c>
      <c r="DA39" s="15">
        <v>19.399999999999999</v>
      </c>
      <c r="DB39" s="15">
        <v>14.8</v>
      </c>
      <c r="DC39" s="15">
        <v>1.6</v>
      </c>
      <c r="DD39" s="15">
        <v>38.4</v>
      </c>
      <c r="DE39" s="15">
        <v>70.8</v>
      </c>
      <c r="DF39" s="15">
        <v>81.2</v>
      </c>
      <c r="DG39" s="15">
        <v>88.5</v>
      </c>
      <c r="DH39" s="15">
        <v>1.4</v>
      </c>
      <c r="DI39" s="15">
        <v>27.5</v>
      </c>
      <c r="DJ39" s="15">
        <v>0.9</v>
      </c>
      <c r="DK39" s="15">
        <v>40.799999999999997</v>
      </c>
      <c r="DL39" s="15">
        <v>43.5</v>
      </c>
      <c r="DM39" s="15">
        <v>23.7</v>
      </c>
    </row>
    <row r="40" spans="1:117" s="15" customFormat="1" x14ac:dyDescent="0.25">
      <c r="A40" s="15" t="s">
        <v>132</v>
      </c>
      <c r="B40" s="15" t="s">
        <v>118</v>
      </c>
      <c r="C40" s="15" t="s">
        <v>122</v>
      </c>
      <c r="D40" s="15">
        <v>96.5</v>
      </c>
      <c r="E40" s="15">
        <v>20.3</v>
      </c>
      <c r="F40" s="15">
        <v>1058</v>
      </c>
      <c r="G40" s="15">
        <v>1062</v>
      </c>
      <c r="H40" s="15">
        <v>97.3</v>
      </c>
      <c r="I40" s="15">
        <v>99.5</v>
      </c>
      <c r="J40" s="15">
        <v>95.7</v>
      </c>
      <c r="K40" s="15">
        <v>98.7</v>
      </c>
      <c r="L40" s="15">
        <v>65.2</v>
      </c>
      <c r="M40" s="15">
        <v>98.8</v>
      </c>
      <c r="N40" s="15">
        <v>45.3</v>
      </c>
      <c r="O40" s="15">
        <v>98.4</v>
      </c>
      <c r="P40" s="15">
        <v>98.8</v>
      </c>
      <c r="Q40" s="15">
        <v>74.099999999999994</v>
      </c>
      <c r="R40" s="15">
        <v>7.7</v>
      </c>
      <c r="S40" s="15">
        <v>1.8</v>
      </c>
      <c r="T40" s="15">
        <v>1.6</v>
      </c>
      <c r="U40" s="15">
        <v>2.7</v>
      </c>
      <c r="V40" s="15">
        <v>6</v>
      </c>
      <c r="W40" s="15">
        <v>8</v>
      </c>
      <c r="X40" s="15">
        <v>53.3</v>
      </c>
      <c r="Y40" s="15">
        <v>50.6</v>
      </c>
      <c r="Z40" s="15">
        <v>45.7</v>
      </c>
      <c r="AA40" s="15">
        <v>0.1</v>
      </c>
      <c r="AB40" s="15">
        <v>1.5</v>
      </c>
      <c r="AC40" s="15">
        <v>0.3</v>
      </c>
      <c r="AD40" s="15">
        <v>3</v>
      </c>
      <c r="AE40" s="15">
        <v>14.3</v>
      </c>
      <c r="AF40" s="15">
        <v>8.8000000000000007</v>
      </c>
      <c r="AG40" s="15">
        <v>17.899999999999999</v>
      </c>
      <c r="AH40" s="15">
        <v>55</v>
      </c>
      <c r="AI40" s="15">
        <v>96.2</v>
      </c>
      <c r="AJ40" s="15">
        <v>88.5</v>
      </c>
      <c r="AK40" s="15">
        <v>96.2</v>
      </c>
      <c r="AL40" s="15">
        <v>69.7</v>
      </c>
      <c r="AM40" s="15">
        <v>63.1</v>
      </c>
      <c r="AN40" s="15">
        <v>82</v>
      </c>
      <c r="AO40" s="15">
        <v>87.7</v>
      </c>
      <c r="AP40" s="15">
        <v>19.100000000000001</v>
      </c>
      <c r="AQ40" s="15">
        <v>6848</v>
      </c>
      <c r="AR40" s="15" t="s">
        <v>120</v>
      </c>
      <c r="AS40" s="15">
        <v>48.1</v>
      </c>
      <c r="AT40" s="15">
        <v>99.9</v>
      </c>
      <c r="AU40" s="15">
        <v>35.6</v>
      </c>
      <c r="AV40" s="15">
        <v>0.1</v>
      </c>
      <c r="AW40" s="15">
        <v>100</v>
      </c>
      <c r="AX40" s="15">
        <v>37.1</v>
      </c>
      <c r="AY40" s="15">
        <v>39.200000000000003</v>
      </c>
      <c r="AZ40" s="15">
        <v>33.5</v>
      </c>
      <c r="BA40" s="15">
        <v>82.2</v>
      </c>
      <c r="BB40" s="15">
        <v>98.3</v>
      </c>
      <c r="BC40" s="15">
        <v>89.6</v>
      </c>
      <c r="BD40" s="15">
        <v>90.5</v>
      </c>
      <c r="BE40" s="15">
        <v>90.3</v>
      </c>
      <c r="BF40" s="15">
        <v>82.7</v>
      </c>
      <c r="BG40" s="15">
        <v>74.3</v>
      </c>
      <c r="BH40" s="15">
        <v>72.599999999999994</v>
      </c>
      <c r="BI40" s="15">
        <v>27.4</v>
      </c>
      <c r="BJ40" s="15">
        <v>2.7</v>
      </c>
      <c r="BK40" s="15">
        <v>40.5</v>
      </c>
      <c r="BL40" s="15">
        <v>5.4</v>
      </c>
      <c r="BM40" s="15">
        <v>69.5</v>
      </c>
      <c r="BN40" s="15">
        <v>0.6</v>
      </c>
      <c r="BO40" s="15">
        <v>90.2</v>
      </c>
      <c r="BP40" s="15">
        <v>63.7</v>
      </c>
      <c r="BQ40" s="15">
        <v>55</v>
      </c>
      <c r="BR40" s="15">
        <v>64.2</v>
      </c>
      <c r="BS40" s="15">
        <v>19.5</v>
      </c>
      <c r="BT40" s="15" t="s">
        <v>120</v>
      </c>
      <c r="BU40" s="15">
        <v>19.899999999999999</v>
      </c>
      <c r="BV40" s="15">
        <v>19.8</v>
      </c>
      <c r="BW40" s="15">
        <v>16</v>
      </c>
      <c r="BX40" s="15">
        <v>7.1</v>
      </c>
      <c r="BY40" s="15">
        <v>15.5</v>
      </c>
      <c r="BZ40" s="15">
        <v>9.1</v>
      </c>
      <c r="CA40" s="15">
        <v>8.4</v>
      </c>
      <c r="CB40" s="15">
        <v>33.5</v>
      </c>
      <c r="CC40" s="15">
        <v>31.1</v>
      </c>
      <c r="CD40" s="15">
        <v>35.5</v>
      </c>
      <c r="CE40" s="15">
        <v>36.700000000000003</v>
      </c>
      <c r="CF40" s="15">
        <v>22.7</v>
      </c>
      <c r="CG40" s="15">
        <v>36.299999999999997</v>
      </c>
      <c r="CH40" s="15">
        <v>12.4</v>
      </c>
      <c r="CI40" s="15">
        <v>8.4</v>
      </c>
      <c r="CJ40" s="15">
        <v>4.8</v>
      </c>
      <c r="CK40" s="15">
        <v>13.7</v>
      </c>
      <c r="CL40" s="15">
        <v>4.7</v>
      </c>
      <c r="CM40" s="15">
        <v>4.8</v>
      </c>
      <c r="CN40" s="15">
        <v>0.6</v>
      </c>
      <c r="CO40" s="15">
        <v>0.6</v>
      </c>
      <c r="CP40" s="15">
        <v>5.6</v>
      </c>
      <c r="CQ40" s="15">
        <v>1.5</v>
      </c>
      <c r="CR40" s="15">
        <v>0.5</v>
      </c>
      <c r="CS40" s="15">
        <v>61.7</v>
      </c>
      <c r="CT40" s="15">
        <v>34</v>
      </c>
      <c r="CU40" s="15">
        <v>51.5</v>
      </c>
      <c r="CV40" s="15">
        <v>42.5</v>
      </c>
      <c r="CW40" s="15">
        <v>51.8</v>
      </c>
      <c r="CX40" s="15">
        <v>74.900000000000006</v>
      </c>
      <c r="CY40" s="15">
        <v>86.1</v>
      </c>
      <c r="CZ40" s="15">
        <v>91.7</v>
      </c>
      <c r="DA40" s="15">
        <v>21.4</v>
      </c>
      <c r="DB40" s="15">
        <v>13.7</v>
      </c>
      <c r="DC40" s="15">
        <v>0.9</v>
      </c>
      <c r="DD40" s="15">
        <v>31.1</v>
      </c>
      <c r="DE40" s="15">
        <v>70.3</v>
      </c>
      <c r="DF40" s="15">
        <v>81.099999999999994</v>
      </c>
      <c r="DG40" s="15">
        <v>91.7</v>
      </c>
      <c r="DH40" s="15">
        <v>0.1</v>
      </c>
      <c r="DI40" s="15">
        <v>23.6</v>
      </c>
      <c r="DJ40" s="15">
        <v>2.4</v>
      </c>
      <c r="DK40" s="15">
        <v>32.799999999999997</v>
      </c>
      <c r="DL40" s="15" t="s">
        <v>120</v>
      </c>
      <c r="DM40" s="15">
        <v>21.3</v>
      </c>
    </row>
    <row r="41" spans="1:117" x14ac:dyDescent="0.25">
      <c r="A41" s="34" t="s">
        <v>132</v>
      </c>
      <c r="B41" s="34" t="s">
        <v>123</v>
      </c>
      <c r="C41" s="34" t="s">
        <v>119</v>
      </c>
      <c r="D41" s="34">
        <v>89.8</v>
      </c>
      <c r="E41" s="34">
        <v>25.4</v>
      </c>
      <c r="F41" s="34">
        <v>1124</v>
      </c>
      <c r="G41" s="34">
        <v>925</v>
      </c>
      <c r="H41" s="34">
        <v>88.6</v>
      </c>
      <c r="I41" s="34">
        <v>91</v>
      </c>
      <c r="J41" s="34">
        <v>69.099999999999994</v>
      </c>
      <c r="K41" s="34">
        <v>90.5</v>
      </c>
      <c r="L41" s="34">
        <v>27.8</v>
      </c>
      <c r="M41" s="34">
        <v>82.6</v>
      </c>
      <c r="N41" s="34">
        <v>8.9</v>
      </c>
      <c r="O41" s="34">
        <v>93</v>
      </c>
      <c r="P41" s="34">
        <v>95.5</v>
      </c>
      <c r="Q41" s="34">
        <v>48.7</v>
      </c>
      <c r="R41" s="34">
        <v>15.4</v>
      </c>
      <c r="S41" s="34">
        <v>2.9</v>
      </c>
      <c r="T41" s="34">
        <v>1.9</v>
      </c>
      <c r="U41" s="34">
        <v>5.8</v>
      </c>
      <c r="V41" s="34">
        <v>15</v>
      </c>
      <c r="W41" s="34">
        <v>16</v>
      </c>
      <c r="X41" s="34">
        <v>68.599999999999994</v>
      </c>
      <c r="Y41" s="34">
        <v>57.9</v>
      </c>
      <c r="Z41" s="34">
        <v>48.7</v>
      </c>
      <c r="AA41" s="34">
        <v>1</v>
      </c>
      <c r="AB41" s="34">
        <v>2.2999999999999998</v>
      </c>
      <c r="AC41" s="34">
        <v>0.4</v>
      </c>
      <c r="AD41" s="34">
        <v>5.5</v>
      </c>
      <c r="AE41" s="34">
        <v>9.8000000000000007</v>
      </c>
      <c r="AF41" s="34">
        <v>6.1</v>
      </c>
      <c r="AG41" s="34">
        <v>11.3</v>
      </c>
      <c r="AH41" s="34">
        <v>46.7</v>
      </c>
      <c r="AI41" s="34">
        <v>91.9</v>
      </c>
      <c r="AJ41" s="34">
        <v>93</v>
      </c>
      <c r="AK41" s="34">
        <v>88.7</v>
      </c>
      <c r="AL41" s="34">
        <v>70.099999999999994</v>
      </c>
      <c r="AM41" s="34">
        <v>66.7</v>
      </c>
      <c r="AN41" s="34" t="s">
        <v>120</v>
      </c>
      <c r="AO41" s="34">
        <v>84.6</v>
      </c>
      <c r="AP41" s="34" t="s">
        <v>120</v>
      </c>
      <c r="AQ41" s="34" t="s">
        <v>120</v>
      </c>
      <c r="AR41" s="34" t="s">
        <v>120</v>
      </c>
      <c r="AS41" s="34" t="s">
        <v>120</v>
      </c>
      <c r="AT41" s="34">
        <v>99.3</v>
      </c>
      <c r="AU41" s="34">
        <v>35.6</v>
      </c>
      <c r="AV41" s="34">
        <v>0.1</v>
      </c>
      <c r="AW41" s="34">
        <v>99.4</v>
      </c>
      <c r="AX41" s="34">
        <v>30.1</v>
      </c>
      <c r="AY41" s="34">
        <v>32.700000000000003</v>
      </c>
      <c r="AZ41" s="34">
        <v>26</v>
      </c>
      <c r="BA41" s="34">
        <v>75.3</v>
      </c>
      <c r="BB41" s="34">
        <v>96.3</v>
      </c>
      <c r="BC41" s="34">
        <v>83.1</v>
      </c>
      <c r="BD41" s="34">
        <v>84</v>
      </c>
      <c r="BE41" s="34">
        <v>82.1</v>
      </c>
      <c r="BF41" s="34" t="s">
        <v>120</v>
      </c>
      <c r="BG41" s="34">
        <v>31.5</v>
      </c>
      <c r="BH41" s="34">
        <v>66</v>
      </c>
      <c r="BI41" s="34">
        <v>30.7</v>
      </c>
      <c r="BJ41" s="34">
        <v>6.8</v>
      </c>
      <c r="BK41" s="34">
        <v>32.4</v>
      </c>
      <c r="BL41" s="34" t="s">
        <v>120</v>
      </c>
      <c r="BM41" s="34">
        <v>63.3</v>
      </c>
      <c r="BN41" s="34">
        <v>2.7</v>
      </c>
      <c r="BO41" s="34">
        <v>80.7</v>
      </c>
      <c r="BP41" s="34">
        <v>55.4</v>
      </c>
      <c r="BQ41" s="34">
        <v>56.2</v>
      </c>
      <c r="BR41" s="34">
        <v>93.9</v>
      </c>
      <c r="BS41" s="34" t="s">
        <v>120</v>
      </c>
      <c r="BT41" s="34" t="s">
        <v>120</v>
      </c>
      <c r="BU41" s="34" t="s">
        <v>120</v>
      </c>
      <c r="BV41" s="34">
        <v>24.5</v>
      </c>
      <c r="BW41" s="34">
        <v>15.9</v>
      </c>
      <c r="BX41" s="34">
        <v>4.0999999999999996</v>
      </c>
      <c r="BY41" s="34">
        <v>22.9</v>
      </c>
      <c r="BZ41" s="34">
        <v>18</v>
      </c>
      <c r="CA41" s="34">
        <v>21.5</v>
      </c>
      <c r="CB41" s="34">
        <v>28.1</v>
      </c>
      <c r="CC41" s="34">
        <v>17.899999999999999</v>
      </c>
      <c r="CD41" s="34">
        <v>44.5</v>
      </c>
      <c r="CE41" s="34">
        <v>32.799999999999997</v>
      </c>
      <c r="CF41" s="34">
        <v>33.799999999999997</v>
      </c>
      <c r="CG41" s="34">
        <v>32.799999999999997</v>
      </c>
      <c r="CH41" s="34">
        <v>8</v>
      </c>
      <c r="CI41" s="34" t="s">
        <v>120</v>
      </c>
      <c r="CJ41" s="34" t="s">
        <v>120</v>
      </c>
      <c r="CK41" s="34" t="s">
        <v>120</v>
      </c>
      <c r="CL41" s="34" t="s">
        <v>120</v>
      </c>
      <c r="CM41" s="34" t="s">
        <v>120</v>
      </c>
      <c r="CN41" s="34" t="s">
        <v>120</v>
      </c>
      <c r="CO41" s="34" t="s">
        <v>120</v>
      </c>
      <c r="CP41" s="34" t="s">
        <v>120</v>
      </c>
      <c r="CQ41" s="34" t="s">
        <v>120</v>
      </c>
      <c r="CR41" s="34" t="s">
        <v>120</v>
      </c>
      <c r="CS41" s="34" t="s">
        <v>120</v>
      </c>
      <c r="CT41" s="34" t="s">
        <v>120</v>
      </c>
      <c r="CU41" s="34" t="s">
        <v>120</v>
      </c>
      <c r="CV41" s="34">
        <v>32.700000000000003</v>
      </c>
      <c r="CW41" s="34">
        <v>40.9</v>
      </c>
      <c r="CX41" s="34">
        <v>65.2</v>
      </c>
      <c r="CY41" s="34">
        <v>82.4</v>
      </c>
      <c r="CZ41" s="34">
        <v>88</v>
      </c>
      <c r="DA41" s="34">
        <v>28</v>
      </c>
      <c r="DB41" s="34">
        <v>16.399999999999999</v>
      </c>
      <c r="DC41" s="34" t="s">
        <v>120</v>
      </c>
      <c r="DD41" s="34" t="s">
        <v>120</v>
      </c>
      <c r="DE41" s="34">
        <v>27</v>
      </c>
      <c r="DF41" s="34" t="s">
        <v>120</v>
      </c>
      <c r="DG41" s="34" t="s">
        <v>120</v>
      </c>
      <c r="DH41" s="34">
        <v>1.8</v>
      </c>
      <c r="DI41" s="34">
        <v>43.5</v>
      </c>
      <c r="DJ41" s="34">
        <v>0.7</v>
      </c>
      <c r="DK41" s="34">
        <v>45.2</v>
      </c>
      <c r="DL41" s="34" t="s">
        <v>120</v>
      </c>
      <c r="DM41" s="34" t="s">
        <v>120</v>
      </c>
    </row>
    <row r="42" spans="1:117" x14ac:dyDescent="0.25">
      <c r="A42" s="34" t="s">
        <v>133</v>
      </c>
      <c r="B42" s="34" t="s">
        <v>118</v>
      </c>
      <c r="C42" s="34" t="s">
        <v>119</v>
      </c>
      <c r="D42" s="34">
        <v>64</v>
      </c>
      <c r="E42" s="34">
        <v>30.3</v>
      </c>
      <c r="F42" s="34">
        <v>948</v>
      </c>
      <c r="G42" s="34">
        <v>927</v>
      </c>
      <c r="H42" s="34">
        <v>81.900000000000006</v>
      </c>
      <c r="I42" s="34">
        <v>89.9</v>
      </c>
      <c r="J42" s="34">
        <v>84.7</v>
      </c>
      <c r="K42" s="34">
        <v>33.700000000000003</v>
      </c>
      <c r="L42" s="34">
        <v>29.6</v>
      </c>
      <c r="M42" s="34">
        <v>93.2</v>
      </c>
      <c r="N42" s="34">
        <v>17.7</v>
      </c>
      <c r="O42" s="34">
        <v>59.4</v>
      </c>
      <c r="P42" s="34">
        <v>81.8</v>
      </c>
      <c r="Q42" s="35">
        <v>23.2</v>
      </c>
      <c r="R42" s="34">
        <v>30</v>
      </c>
      <c r="S42" s="34">
        <v>39.5</v>
      </c>
      <c r="T42" s="34">
        <v>2.2999999999999998</v>
      </c>
      <c r="U42" s="34">
        <v>7.3</v>
      </c>
      <c r="V42" s="34">
        <v>51</v>
      </c>
      <c r="W42" s="34">
        <v>65</v>
      </c>
      <c r="X42" s="34">
        <v>51.4</v>
      </c>
      <c r="Y42" s="34">
        <v>49.6</v>
      </c>
      <c r="Z42" s="34">
        <v>42.2</v>
      </c>
      <c r="AA42" s="34">
        <v>0.5</v>
      </c>
      <c r="AB42" s="34">
        <v>0.5</v>
      </c>
      <c r="AC42" s="34">
        <v>1.3</v>
      </c>
      <c r="AD42" s="34">
        <v>4.9000000000000004</v>
      </c>
      <c r="AE42" s="34">
        <v>12.1</v>
      </c>
      <c r="AF42" s="34">
        <v>5.7</v>
      </c>
      <c r="AG42" s="34">
        <v>20.399999999999999</v>
      </c>
      <c r="AH42" s="34">
        <v>39.4</v>
      </c>
      <c r="AI42" s="34">
        <v>53.1</v>
      </c>
      <c r="AJ42" s="34">
        <v>35.700000000000003</v>
      </c>
      <c r="AK42" s="34">
        <v>89.8</v>
      </c>
      <c r="AL42" s="34">
        <v>23.6</v>
      </c>
      <c r="AM42" s="34">
        <v>11.4</v>
      </c>
      <c r="AN42" s="34">
        <v>92.2</v>
      </c>
      <c r="AO42" s="34">
        <v>55</v>
      </c>
      <c r="AP42" s="34">
        <v>61.1</v>
      </c>
      <c r="AQ42" s="34">
        <v>1387</v>
      </c>
      <c r="AR42" s="34">
        <v>2.5</v>
      </c>
      <c r="AS42" s="34">
        <v>17.5</v>
      </c>
      <c r="AT42" s="34">
        <v>80.8</v>
      </c>
      <c r="AU42" s="34">
        <v>69.5</v>
      </c>
      <c r="AV42" s="34">
        <v>2.2999999999999998</v>
      </c>
      <c r="AW42" s="34">
        <v>78.099999999999994</v>
      </c>
      <c r="AX42" s="34">
        <v>8.6</v>
      </c>
      <c r="AY42" s="34">
        <v>40.799999999999997</v>
      </c>
      <c r="AZ42" s="34">
        <v>5.8</v>
      </c>
      <c r="BA42" s="34">
        <v>53.6</v>
      </c>
      <c r="BB42" s="34">
        <v>91.6</v>
      </c>
      <c r="BC42" s="34">
        <v>63.6</v>
      </c>
      <c r="BD42" s="34">
        <v>73.400000000000006</v>
      </c>
      <c r="BE42" s="34">
        <v>79.599999999999994</v>
      </c>
      <c r="BF42" s="34">
        <v>56.3</v>
      </c>
      <c r="BG42" s="34">
        <v>60.4</v>
      </c>
      <c r="BH42" s="34">
        <v>95.7</v>
      </c>
      <c r="BI42" s="34">
        <v>3.7</v>
      </c>
      <c r="BJ42" s="34">
        <v>9.5</v>
      </c>
      <c r="BK42" s="34">
        <v>55.2</v>
      </c>
      <c r="BL42" s="34">
        <v>26.6</v>
      </c>
      <c r="BM42" s="34">
        <v>68.2</v>
      </c>
      <c r="BN42" s="34">
        <v>2.1</v>
      </c>
      <c r="BO42" s="34">
        <v>70.900000000000006</v>
      </c>
      <c r="BP42" s="34">
        <v>34.5</v>
      </c>
      <c r="BQ42" s="34">
        <v>58.2</v>
      </c>
      <c r="BR42" s="34">
        <v>38.1</v>
      </c>
      <c r="BS42" s="34">
        <v>6.9</v>
      </c>
      <c r="BT42" s="34">
        <v>4.8</v>
      </c>
      <c r="BU42" s="34">
        <v>6.6</v>
      </c>
      <c r="BV42" s="34">
        <v>42</v>
      </c>
      <c r="BW42" s="34">
        <v>25.8</v>
      </c>
      <c r="BX42" s="34">
        <v>9.1999999999999993</v>
      </c>
      <c r="BY42" s="34">
        <v>42.8</v>
      </c>
      <c r="BZ42" s="34">
        <v>28.3</v>
      </c>
      <c r="CA42" s="34">
        <v>28.4</v>
      </c>
      <c r="CB42" s="34">
        <v>13.6</v>
      </c>
      <c r="CC42" s="34">
        <v>10.9</v>
      </c>
      <c r="CD42" s="34">
        <v>68.900000000000006</v>
      </c>
      <c r="CE42" s="34">
        <v>52.4</v>
      </c>
      <c r="CF42" s="34">
        <v>54.6</v>
      </c>
      <c r="CG42" s="34">
        <v>52.5</v>
      </c>
      <c r="CH42" s="34">
        <v>25.5</v>
      </c>
      <c r="CI42" s="34">
        <v>5.0999999999999996</v>
      </c>
      <c r="CJ42" s="34">
        <v>2.1</v>
      </c>
      <c r="CK42" s="34">
        <v>6.7</v>
      </c>
      <c r="CL42" s="34">
        <v>2.9</v>
      </c>
      <c r="CM42" s="34">
        <v>6.1</v>
      </c>
      <c r="CN42" s="34">
        <v>1.2</v>
      </c>
      <c r="CO42" s="34">
        <v>0.6</v>
      </c>
      <c r="CP42" s="34">
        <v>8.1999999999999993</v>
      </c>
      <c r="CQ42" s="34">
        <v>2</v>
      </c>
      <c r="CR42" s="34">
        <v>0.7</v>
      </c>
      <c r="CS42" s="34">
        <v>24</v>
      </c>
      <c r="CT42" s="34">
        <v>10.4</v>
      </c>
      <c r="CU42" s="34">
        <v>12.3</v>
      </c>
      <c r="CV42" s="34">
        <v>18.100000000000001</v>
      </c>
      <c r="CW42" s="34">
        <v>29.3</v>
      </c>
      <c r="CX42" s="34">
        <v>46.8</v>
      </c>
      <c r="CY42" s="34">
        <v>70.099999999999994</v>
      </c>
      <c r="CZ42" s="34">
        <v>82.8</v>
      </c>
      <c r="DA42" s="34">
        <v>29.9</v>
      </c>
      <c r="DB42" s="34">
        <v>33</v>
      </c>
      <c r="DC42" s="34">
        <v>3.3</v>
      </c>
      <c r="DD42" s="34">
        <v>43.5</v>
      </c>
      <c r="DE42" s="34">
        <v>37.299999999999997</v>
      </c>
      <c r="DF42" s="34">
        <v>28.7</v>
      </c>
      <c r="DG42" s="34">
        <v>37.6</v>
      </c>
      <c r="DH42" s="34">
        <v>10.4</v>
      </c>
      <c r="DI42" s="34">
        <v>59.5</v>
      </c>
      <c r="DJ42" s="34">
        <v>1.6</v>
      </c>
      <c r="DK42" s="34">
        <v>29.6</v>
      </c>
      <c r="DL42" s="34">
        <v>38.5</v>
      </c>
      <c r="DM42" s="34">
        <v>37.200000000000003</v>
      </c>
    </row>
    <row r="43" spans="1:117" s="15" customFormat="1" x14ac:dyDescent="0.25">
      <c r="A43" s="15" t="s">
        <v>133</v>
      </c>
      <c r="B43" s="15" t="s">
        <v>118</v>
      </c>
      <c r="C43" s="15" t="s">
        <v>121</v>
      </c>
      <c r="D43" s="15">
        <v>58</v>
      </c>
      <c r="E43" s="15">
        <v>31.6</v>
      </c>
      <c r="F43" s="15">
        <v>955</v>
      </c>
      <c r="G43" s="15">
        <v>937</v>
      </c>
      <c r="H43" s="15">
        <v>78.400000000000006</v>
      </c>
      <c r="I43" s="15">
        <v>86.4</v>
      </c>
      <c r="J43" s="15">
        <v>79.5</v>
      </c>
      <c r="K43" s="15">
        <v>19.399999999999999</v>
      </c>
      <c r="L43" s="15">
        <v>9.9</v>
      </c>
      <c r="M43" s="15">
        <v>91.2</v>
      </c>
      <c r="N43" s="15">
        <v>15.4</v>
      </c>
      <c r="O43" s="15">
        <v>51.4</v>
      </c>
      <c r="P43" s="15">
        <v>78.5</v>
      </c>
      <c r="Q43" s="15">
        <v>14.1</v>
      </c>
      <c r="R43" s="15">
        <v>35.799999999999997</v>
      </c>
      <c r="S43" s="15">
        <v>46.2</v>
      </c>
      <c r="T43" s="15">
        <v>2.5</v>
      </c>
      <c r="U43" s="15">
        <v>8.6</v>
      </c>
      <c r="V43" s="15">
        <v>54</v>
      </c>
      <c r="W43" s="15">
        <v>69</v>
      </c>
      <c r="X43" s="15">
        <v>51.3</v>
      </c>
      <c r="Y43" s="15">
        <v>49.8</v>
      </c>
      <c r="Z43" s="15">
        <v>45.2</v>
      </c>
      <c r="AA43" s="15">
        <v>0.5</v>
      </c>
      <c r="AB43" s="15">
        <v>0.4</v>
      </c>
      <c r="AC43" s="15">
        <v>0.9</v>
      </c>
      <c r="AD43" s="15">
        <v>2.7</v>
      </c>
      <c r="AE43" s="15">
        <v>11.6</v>
      </c>
      <c r="AF43" s="15">
        <v>5.6</v>
      </c>
      <c r="AG43" s="15">
        <v>19.3</v>
      </c>
      <c r="AH43" s="15">
        <v>36.299999999999997</v>
      </c>
      <c r="AI43" s="15">
        <v>47.9</v>
      </c>
      <c r="AJ43" s="15">
        <v>29.6</v>
      </c>
      <c r="AK43" s="15">
        <v>88.3</v>
      </c>
      <c r="AL43" s="15">
        <v>20.5</v>
      </c>
      <c r="AM43" s="15">
        <v>8.3000000000000007</v>
      </c>
      <c r="AN43" s="15">
        <v>91.3</v>
      </c>
      <c r="AO43" s="15">
        <v>50.3</v>
      </c>
      <c r="AP43" s="15">
        <v>66.599999999999994</v>
      </c>
      <c r="AQ43" s="15">
        <v>1259</v>
      </c>
      <c r="AR43" s="15">
        <v>2.1</v>
      </c>
      <c r="AS43" s="15">
        <v>16.7</v>
      </c>
      <c r="AT43" s="15">
        <v>76.400000000000006</v>
      </c>
      <c r="AU43" s="15">
        <v>70.3</v>
      </c>
      <c r="AV43" s="15">
        <v>2.6</v>
      </c>
      <c r="AW43" s="15">
        <v>73.8</v>
      </c>
      <c r="AX43" s="15">
        <v>5.0999999999999996</v>
      </c>
      <c r="AY43" s="15">
        <v>38</v>
      </c>
      <c r="AZ43" s="15">
        <v>3.9</v>
      </c>
      <c r="BA43" s="15">
        <v>50.2</v>
      </c>
      <c r="BB43" s="15">
        <v>90.3</v>
      </c>
      <c r="BC43" s="15">
        <v>61.5</v>
      </c>
      <c r="BD43" s="15">
        <v>70.7</v>
      </c>
      <c r="BE43" s="15">
        <v>77.7</v>
      </c>
      <c r="BF43" s="15">
        <v>53.4</v>
      </c>
      <c r="BG43" s="15">
        <v>58.6</v>
      </c>
      <c r="BH43" s="15">
        <v>98.3</v>
      </c>
      <c r="BI43" s="15">
        <v>1</v>
      </c>
      <c r="BJ43" s="15">
        <v>9.4</v>
      </c>
      <c r="BK43" s="15">
        <v>52.5</v>
      </c>
      <c r="BL43" s="15">
        <v>26.8</v>
      </c>
      <c r="BM43" s="15">
        <v>67</v>
      </c>
      <c r="BN43" s="15">
        <v>2.4</v>
      </c>
      <c r="BO43" s="15">
        <v>68.3</v>
      </c>
      <c r="BP43" s="15">
        <v>35.5</v>
      </c>
      <c r="BQ43" s="15">
        <v>59.6</v>
      </c>
      <c r="BR43" s="15">
        <v>35.700000000000003</v>
      </c>
      <c r="BS43" s="15">
        <v>6.2</v>
      </c>
      <c r="BT43" s="15">
        <v>5.0999999999999996</v>
      </c>
      <c r="BU43" s="15">
        <v>6</v>
      </c>
      <c r="BV43" s="15">
        <v>43.6</v>
      </c>
      <c r="BW43" s="15">
        <v>27.1</v>
      </c>
      <c r="BX43" s="15">
        <v>9.6</v>
      </c>
      <c r="BY43" s="15">
        <v>45</v>
      </c>
      <c r="BZ43" s="15">
        <v>31.8</v>
      </c>
      <c r="CA43" s="15">
        <v>31.1</v>
      </c>
      <c r="CB43" s="15">
        <v>9.1</v>
      </c>
      <c r="CC43" s="15">
        <v>7.8</v>
      </c>
      <c r="CD43" s="15">
        <v>69.900000000000006</v>
      </c>
      <c r="CE43" s="15">
        <v>53.7</v>
      </c>
      <c r="CF43" s="15">
        <v>56.4</v>
      </c>
      <c r="CG43" s="15">
        <v>53.8</v>
      </c>
      <c r="CH43" s="15">
        <v>27.4</v>
      </c>
      <c r="CI43" s="15">
        <v>4.5999999999999996</v>
      </c>
      <c r="CJ43" s="15">
        <v>1.7</v>
      </c>
      <c r="CK43" s="15">
        <v>6</v>
      </c>
      <c r="CL43" s="15">
        <v>2.4</v>
      </c>
      <c r="CM43" s="15">
        <v>5.9</v>
      </c>
      <c r="CN43" s="15">
        <v>1.1000000000000001</v>
      </c>
      <c r="CO43" s="15">
        <v>0.6</v>
      </c>
      <c r="CP43" s="15">
        <v>7.3</v>
      </c>
      <c r="CQ43" s="15">
        <v>1.8</v>
      </c>
      <c r="CR43" s="15">
        <v>0.5</v>
      </c>
      <c r="CS43" s="15">
        <v>21.8</v>
      </c>
      <c r="CT43" s="15">
        <v>10.199999999999999</v>
      </c>
      <c r="CU43" s="15">
        <v>11</v>
      </c>
      <c r="CV43" s="15">
        <v>12.1</v>
      </c>
      <c r="CW43" s="15">
        <v>24.4</v>
      </c>
      <c r="CX43" s="15">
        <v>38.200000000000003</v>
      </c>
      <c r="CY43" s="15">
        <v>64.8</v>
      </c>
      <c r="CZ43" s="15">
        <v>80.8</v>
      </c>
      <c r="DA43" s="15">
        <v>33.5</v>
      </c>
      <c r="DB43" s="15">
        <v>35.4</v>
      </c>
      <c r="DC43" s="15">
        <v>3.6</v>
      </c>
      <c r="DD43" s="15">
        <v>44.7</v>
      </c>
      <c r="DE43" s="15">
        <v>31.4</v>
      </c>
      <c r="DF43" s="15">
        <v>19.100000000000001</v>
      </c>
      <c r="DG43" s="15">
        <v>26.4</v>
      </c>
      <c r="DH43" s="15">
        <v>12.1</v>
      </c>
      <c r="DI43" s="15">
        <v>62.4</v>
      </c>
      <c r="DJ43" s="15">
        <v>2.1</v>
      </c>
      <c r="DK43" s="15">
        <v>30.3</v>
      </c>
      <c r="DL43" s="15">
        <v>36.9</v>
      </c>
      <c r="DM43" s="15">
        <v>37.4</v>
      </c>
    </row>
    <row r="44" spans="1:117" s="15" customFormat="1" x14ac:dyDescent="0.25">
      <c r="A44" s="15" t="s">
        <v>133</v>
      </c>
      <c r="B44" s="15" t="s">
        <v>118</v>
      </c>
      <c r="C44" s="15" t="s">
        <v>122</v>
      </c>
      <c r="D44" s="15">
        <v>78.099999999999994</v>
      </c>
      <c r="E44" s="15">
        <v>26.9</v>
      </c>
      <c r="F44" s="15">
        <v>933</v>
      </c>
      <c r="G44" s="15">
        <v>899</v>
      </c>
      <c r="H44" s="15">
        <v>92.2</v>
      </c>
      <c r="I44" s="15">
        <v>97.9</v>
      </c>
      <c r="J44" s="15">
        <v>96.8</v>
      </c>
      <c r="K44" s="15">
        <v>66.599999999999994</v>
      </c>
      <c r="L44" s="15">
        <v>74.8</v>
      </c>
      <c r="M44" s="15">
        <v>97.9</v>
      </c>
      <c r="N44" s="15">
        <v>23</v>
      </c>
      <c r="O44" s="15">
        <v>77.5</v>
      </c>
      <c r="P44" s="15">
        <v>88.7</v>
      </c>
      <c r="Q44" s="15">
        <v>43.6</v>
      </c>
      <c r="R44" s="15">
        <v>16.600000000000001</v>
      </c>
      <c r="S44" s="15">
        <v>24.6</v>
      </c>
      <c r="T44" s="15">
        <v>2</v>
      </c>
      <c r="U44" s="15">
        <v>3.9</v>
      </c>
      <c r="V44" s="15">
        <v>44</v>
      </c>
      <c r="W44" s="15">
        <v>52</v>
      </c>
      <c r="X44" s="15">
        <v>51.6</v>
      </c>
      <c r="Y44" s="15">
        <v>49</v>
      </c>
      <c r="Z44" s="15">
        <v>35</v>
      </c>
      <c r="AA44" s="15">
        <v>0.4</v>
      </c>
      <c r="AB44" s="15">
        <v>0.9</v>
      </c>
      <c r="AC44" s="15">
        <v>2.2000000000000002</v>
      </c>
      <c r="AD44" s="15">
        <v>10.3</v>
      </c>
      <c r="AE44" s="15">
        <v>13.5</v>
      </c>
      <c r="AF44" s="15">
        <v>6</v>
      </c>
      <c r="AG44" s="15">
        <v>22.9</v>
      </c>
      <c r="AH44" s="15">
        <v>49</v>
      </c>
      <c r="AI44" s="15">
        <v>66.5</v>
      </c>
      <c r="AJ44" s="15">
        <v>51.6</v>
      </c>
      <c r="AK44" s="15">
        <v>93.8</v>
      </c>
      <c r="AL44" s="15">
        <v>31.6</v>
      </c>
      <c r="AM44" s="15">
        <v>19.5</v>
      </c>
      <c r="AN44" s="15">
        <v>94.3</v>
      </c>
      <c r="AO44" s="15">
        <v>67.099999999999994</v>
      </c>
      <c r="AP44" s="15">
        <v>49.3</v>
      </c>
      <c r="AQ44" s="15">
        <v>1746</v>
      </c>
      <c r="AR44" s="15">
        <v>6.7</v>
      </c>
      <c r="AS44" s="15">
        <v>19.600000000000001</v>
      </c>
      <c r="AT44" s="15">
        <v>93.8</v>
      </c>
      <c r="AU44" s="15">
        <v>66.900000000000006</v>
      </c>
      <c r="AV44" s="15">
        <v>1.5</v>
      </c>
      <c r="AW44" s="15">
        <v>90.4</v>
      </c>
      <c r="AX44" s="15">
        <v>19.100000000000001</v>
      </c>
      <c r="AY44" s="15">
        <v>42.7</v>
      </c>
      <c r="AZ44" s="15">
        <v>11.4</v>
      </c>
      <c r="BA44" s="15">
        <v>63</v>
      </c>
      <c r="BB44" s="15">
        <v>95</v>
      </c>
      <c r="BC44" s="15">
        <v>69.5</v>
      </c>
      <c r="BD44" s="15">
        <v>80.8</v>
      </c>
      <c r="BE44" s="15">
        <v>85.1</v>
      </c>
      <c r="BF44" s="15">
        <v>64.3</v>
      </c>
      <c r="BG44" s="15">
        <v>65.599999999999994</v>
      </c>
      <c r="BH44" s="15">
        <v>88.9</v>
      </c>
      <c r="BI44" s="15">
        <v>10.8</v>
      </c>
      <c r="BJ44" s="15">
        <v>9.6999999999999993</v>
      </c>
      <c r="BK44" s="15">
        <v>62.8</v>
      </c>
      <c r="BL44" s="15">
        <v>26.1</v>
      </c>
      <c r="BM44" s="15">
        <v>71.5</v>
      </c>
      <c r="BN44" s="15">
        <v>1.3</v>
      </c>
      <c r="BO44" s="15">
        <v>79.599999999999994</v>
      </c>
      <c r="BP44" s="15">
        <v>31.6</v>
      </c>
      <c r="BQ44" s="15">
        <v>54.2</v>
      </c>
      <c r="BR44" s="15">
        <v>45.3</v>
      </c>
      <c r="BS44" s="15">
        <v>8.9</v>
      </c>
      <c r="BT44" s="15">
        <v>4.4000000000000004</v>
      </c>
      <c r="BU44" s="15">
        <v>8.1999999999999993</v>
      </c>
      <c r="BV44" s="15">
        <v>37.5</v>
      </c>
      <c r="BW44" s="15">
        <v>22</v>
      </c>
      <c r="BX44" s="15">
        <v>8.1</v>
      </c>
      <c r="BY44" s="15">
        <v>36.5</v>
      </c>
      <c r="BZ44" s="15">
        <v>20.6</v>
      </c>
      <c r="CA44" s="15">
        <v>22.5</v>
      </c>
      <c r="CB44" s="15">
        <v>23.8</v>
      </c>
      <c r="CC44" s="15">
        <v>17.600000000000001</v>
      </c>
      <c r="CD44" s="15">
        <v>66.3</v>
      </c>
      <c r="CE44" s="15">
        <v>49.7</v>
      </c>
      <c r="CF44" s="15">
        <v>49.2</v>
      </c>
      <c r="CG44" s="15">
        <v>49.7</v>
      </c>
      <c r="CH44" s="15">
        <v>21.4</v>
      </c>
      <c r="CI44" s="15">
        <v>6.2</v>
      </c>
      <c r="CJ44" s="15">
        <v>3</v>
      </c>
      <c r="CK44" s="15">
        <v>8.1</v>
      </c>
      <c r="CL44" s="15">
        <v>3.9</v>
      </c>
      <c r="CM44" s="15">
        <v>6.5</v>
      </c>
      <c r="CN44" s="15">
        <v>1.4</v>
      </c>
      <c r="CO44" s="15">
        <v>0.7</v>
      </c>
      <c r="CP44" s="15">
        <v>10.199999999999999</v>
      </c>
      <c r="CQ44" s="15">
        <v>2.5</v>
      </c>
      <c r="CR44" s="15">
        <v>1.2</v>
      </c>
      <c r="CS44" s="15">
        <v>29.1</v>
      </c>
      <c r="CT44" s="15">
        <v>10.9</v>
      </c>
      <c r="CU44" s="15">
        <v>15.2</v>
      </c>
      <c r="CV44" s="15">
        <v>31.1</v>
      </c>
      <c r="CW44" s="15">
        <v>39.700000000000003</v>
      </c>
      <c r="CX44" s="15">
        <v>65.2</v>
      </c>
      <c r="CY44" s="15">
        <v>81.400000000000006</v>
      </c>
      <c r="CZ44" s="15">
        <v>87.7</v>
      </c>
      <c r="DA44" s="15">
        <v>22.1</v>
      </c>
      <c r="DB44" s="15">
        <v>27.3</v>
      </c>
      <c r="DC44" s="15">
        <v>2.5</v>
      </c>
      <c r="DD44" s="15">
        <v>41</v>
      </c>
      <c r="DE44" s="15">
        <v>50.1</v>
      </c>
      <c r="DF44" s="15">
        <v>49.5</v>
      </c>
      <c r="DG44" s="15">
        <v>65.400000000000006</v>
      </c>
      <c r="DH44" s="15">
        <v>6.5</v>
      </c>
      <c r="DI44" s="15">
        <v>53.1</v>
      </c>
      <c r="DJ44" s="15">
        <v>0.6</v>
      </c>
      <c r="DK44" s="15">
        <v>28.3</v>
      </c>
      <c r="DL44" s="15">
        <v>45.6</v>
      </c>
      <c r="DM44" s="15">
        <v>36.6</v>
      </c>
    </row>
    <row r="45" spans="1:117" x14ac:dyDescent="0.25">
      <c r="A45" s="34" t="s">
        <v>133</v>
      </c>
      <c r="B45" s="34" t="s">
        <v>123</v>
      </c>
      <c r="C45" s="34" t="s">
        <v>119</v>
      </c>
      <c r="D45" s="34">
        <v>52</v>
      </c>
      <c r="E45" s="34">
        <v>37.299999999999997</v>
      </c>
      <c r="F45" s="34">
        <v>961</v>
      </c>
      <c r="G45" s="34">
        <v>960</v>
      </c>
      <c r="H45" s="34">
        <v>29.7</v>
      </c>
      <c r="I45" s="34">
        <v>71.400000000000006</v>
      </c>
      <c r="J45" s="34">
        <v>74.2</v>
      </c>
      <c r="K45" s="34">
        <v>18.7</v>
      </c>
      <c r="L45" s="34">
        <v>18.3</v>
      </c>
      <c r="M45" s="34">
        <v>58.8</v>
      </c>
      <c r="N45" s="34">
        <v>4.8</v>
      </c>
      <c r="O45" s="34">
        <v>44.4</v>
      </c>
      <c r="P45" s="34">
        <v>73.5</v>
      </c>
      <c r="Q45" s="34">
        <v>14</v>
      </c>
      <c r="R45" s="34">
        <v>53</v>
      </c>
      <c r="S45" s="34">
        <v>59.4</v>
      </c>
      <c r="T45" s="34">
        <v>3.1</v>
      </c>
      <c r="U45" s="34">
        <v>13.6</v>
      </c>
      <c r="V45" s="34">
        <v>69</v>
      </c>
      <c r="W45" s="34">
        <v>93</v>
      </c>
      <c r="X45" s="34">
        <v>55.9</v>
      </c>
      <c r="Y45" s="34">
        <v>52.8</v>
      </c>
      <c r="Z45" s="34">
        <v>44.3</v>
      </c>
      <c r="AA45" s="34">
        <v>1.3</v>
      </c>
      <c r="AB45" s="34">
        <v>0.7</v>
      </c>
      <c r="AC45" s="34">
        <v>1.7</v>
      </c>
      <c r="AD45" s="34">
        <v>4.8</v>
      </c>
      <c r="AE45" s="34">
        <v>12.1</v>
      </c>
      <c r="AF45" s="34">
        <v>5.4</v>
      </c>
      <c r="AG45" s="34">
        <v>15.9</v>
      </c>
      <c r="AH45" s="34">
        <v>47.1</v>
      </c>
      <c r="AI45" s="34">
        <v>39.299999999999997</v>
      </c>
      <c r="AJ45" s="34">
        <v>22.3</v>
      </c>
      <c r="AK45" s="34">
        <v>70.7</v>
      </c>
      <c r="AL45" s="34">
        <v>7.1</v>
      </c>
      <c r="AM45" s="34">
        <v>4.7</v>
      </c>
      <c r="AN45" s="34" t="s">
        <v>120</v>
      </c>
      <c r="AO45" s="34">
        <v>24.9</v>
      </c>
      <c r="AP45" s="34" t="s">
        <v>120</v>
      </c>
      <c r="AQ45" s="34" t="s">
        <v>120</v>
      </c>
      <c r="AR45" s="34">
        <v>0.2</v>
      </c>
      <c r="AS45" s="34" t="s">
        <v>120</v>
      </c>
      <c r="AT45" s="34">
        <v>26.2</v>
      </c>
      <c r="AU45" s="34">
        <v>18.399999999999999</v>
      </c>
      <c r="AV45" s="34">
        <v>6.6</v>
      </c>
      <c r="AW45" s="34">
        <v>32.700000000000003</v>
      </c>
      <c r="AX45" s="34">
        <v>3.5</v>
      </c>
      <c r="AY45" s="34">
        <v>28.8</v>
      </c>
      <c r="AZ45" s="34">
        <v>6.8</v>
      </c>
      <c r="BA45" s="34">
        <v>40.299999999999997</v>
      </c>
      <c r="BB45" s="34">
        <v>80.5</v>
      </c>
      <c r="BC45" s="34">
        <v>75.599999999999994</v>
      </c>
      <c r="BD45" s="34">
        <v>49.8</v>
      </c>
      <c r="BE45" s="34">
        <v>61.4</v>
      </c>
      <c r="BF45" s="34" t="s">
        <v>120</v>
      </c>
      <c r="BG45" s="34">
        <v>12.5</v>
      </c>
      <c r="BH45" s="34">
        <v>86.7</v>
      </c>
      <c r="BI45" s="34">
        <v>6.7</v>
      </c>
      <c r="BJ45" s="34">
        <v>12.1</v>
      </c>
      <c r="BK45" s="34">
        <v>29.8</v>
      </c>
      <c r="BL45" s="34" t="s">
        <v>120</v>
      </c>
      <c r="BM45" s="34">
        <v>58.5</v>
      </c>
      <c r="BN45" s="34">
        <v>3.7</v>
      </c>
      <c r="BO45" s="34">
        <v>65.099999999999994</v>
      </c>
      <c r="BP45" s="34">
        <v>14.9</v>
      </c>
      <c r="BQ45" s="34">
        <v>21.6</v>
      </c>
      <c r="BR45" s="34">
        <v>46</v>
      </c>
      <c r="BS45" s="34" t="s">
        <v>120</v>
      </c>
      <c r="BT45" s="34" t="s">
        <v>120</v>
      </c>
      <c r="BU45" s="34" t="s">
        <v>120</v>
      </c>
      <c r="BV45" s="34">
        <v>50</v>
      </c>
      <c r="BW45" s="34">
        <v>35</v>
      </c>
      <c r="BX45" s="34">
        <v>12.6</v>
      </c>
      <c r="BY45" s="34">
        <v>60</v>
      </c>
      <c r="BZ45" s="34">
        <v>41.7</v>
      </c>
      <c r="CA45" s="34">
        <v>41.6</v>
      </c>
      <c r="CB45" s="34">
        <v>7.6</v>
      </c>
      <c r="CC45" s="34">
        <v>4.3</v>
      </c>
      <c r="CD45" s="34">
        <v>74</v>
      </c>
      <c r="CE45" s="34">
        <v>55.8</v>
      </c>
      <c r="CF45" s="34">
        <v>57.9</v>
      </c>
      <c r="CG45" s="34">
        <v>55.9</v>
      </c>
      <c r="CH45" s="34">
        <v>25.4</v>
      </c>
      <c r="CI45" s="34" t="s">
        <v>120</v>
      </c>
      <c r="CJ45" s="34" t="s">
        <v>120</v>
      </c>
      <c r="CK45" s="34" t="s">
        <v>120</v>
      </c>
      <c r="CL45" s="34" t="s">
        <v>120</v>
      </c>
      <c r="CM45" s="34" t="s">
        <v>120</v>
      </c>
      <c r="CN45" s="34" t="s">
        <v>120</v>
      </c>
      <c r="CO45" s="34" t="s">
        <v>120</v>
      </c>
      <c r="CP45" s="34" t="s">
        <v>120</v>
      </c>
      <c r="CQ45" s="34" t="s">
        <v>120</v>
      </c>
      <c r="CR45" s="34" t="s">
        <v>120</v>
      </c>
      <c r="CS45" s="34" t="s">
        <v>120</v>
      </c>
      <c r="CT45" s="34" t="s">
        <v>120</v>
      </c>
      <c r="CU45" s="34" t="s">
        <v>120</v>
      </c>
      <c r="CV45" s="34">
        <v>20.3</v>
      </c>
      <c r="CW45" s="34">
        <v>38.9</v>
      </c>
      <c r="CX45" s="34">
        <v>37.799999999999997</v>
      </c>
      <c r="CY45" s="34">
        <v>67.099999999999994</v>
      </c>
      <c r="CZ45" s="34">
        <v>68.5</v>
      </c>
      <c r="DA45" s="34">
        <v>32.799999999999997</v>
      </c>
      <c r="DB45" s="34">
        <v>45.7</v>
      </c>
      <c r="DC45" s="34" t="s">
        <v>120</v>
      </c>
      <c r="DD45" s="34" t="s">
        <v>120</v>
      </c>
      <c r="DE45" s="34">
        <v>8.9</v>
      </c>
      <c r="DF45" s="34" t="s">
        <v>120</v>
      </c>
      <c r="DG45" s="34" t="s">
        <v>120</v>
      </c>
      <c r="DH45" s="34">
        <v>16</v>
      </c>
      <c r="DI45" s="34">
        <v>68.5</v>
      </c>
      <c r="DJ45" s="34">
        <v>2.1</v>
      </c>
      <c r="DK45" s="34">
        <v>30.8</v>
      </c>
      <c r="DL45" s="34" t="s">
        <v>120</v>
      </c>
      <c r="DM45" s="34" t="s">
        <v>120</v>
      </c>
    </row>
    <row r="46" spans="1:117" x14ac:dyDescent="0.25">
      <c r="A46" s="34" t="s">
        <v>134</v>
      </c>
      <c r="B46" s="34" t="s">
        <v>118</v>
      </c>
      <c r="C46" s="34" t="s">
        <v>119</v>
      </c>
      <c r="D46" s="34">
        <v>77.400000000000006</v>
      </c>
      <c r="E46" s="34">
        <v>24.5</v>
      </c>
      <c r="F46" s="34">
        <v>952</v>
      </c>
      <c r="G46" s="34">
        <v>924</v>
      </c>
      <c r="H46" s="34">
        <v>95.1</v>
      </c>
      <c r="I46" s="34">
        <v>92.5</v>
      </c>
      <c r="J46" s="34">
        <v>91.5</v>
      </c>
      <c r="K46" s="34">
        <v>51.9</v>
      </c>
      <c r="L46" s="34">
        <v>59.9</v>
      </c>
      <c r="M46" s="34">
        <v>96.4</v>
      </c>
      <c r="N46" s="34">
        <v>15</v>
      </c>
      <c r="O46" s="34">
        <v>80.3</v>
      </c>
      <c r="P46" s="34">
        <v>92.8</v>
      </c>
      <c r="Q46" s="35">
        <v>42</v>
      </c>
      <c r="R46" s="34">
        <v>25.1</v>
      </c>
      <c r="S46" s="34">
        <v>16.7</v>
      </c>
      <c r="T46" s="34">
        <v>1.9</v>
      </c>
      <c r="U46" s="34">
        <v>8.3000000000000007</v>
      </c>
      <c r="V46" s="34">
        <v>24</v>
      </c>
      <c r="W46" s="34">
        <v>29</v>
      </c>
      <c r="X46" s="34">
        <v>64.8</v>
      </c>
      <c r="Y46" s="34">
        <v>62.6</v>
      </c>
      <c r="Z46" s="34">
        <v>50.7</v>
      </c>
      <c r="AA46" s="34">
        <v>0.4</v>
      </c>
      <c r="AB46" s="34">
        <v>1.6</v>
      </c>
      <c r="AC46" s="34">
        <v>2.4</v>
      </c>
      <c r="AD46" s="34">
        <v>7.1</v>
      </c>
      <c r="AE46" s="34">
        <v>9.6999999999999993</v>
      </c>
      <c r="AF46" s="34">
        <v>4.3</v>
      </c>
      <c r="AG46" s="34">
        <v>18.5</v>
      </c>
      <c r="AH46" s="34">
        <v>36.1</v>
      </c>
      <c r="AI46" s="34">
        <v>67.599999999999994</v>
      </c>
      <c r="AJ46" s="34">
        <v>72.2</v>
      </c>
      <c r="AK46" s="34">
        <v>90.4</v>
      </c>
      <c r="AL46" s="34">
        <v>40.6</v>
      </c>
      <c r="AM46" s="34">
        <v>32.4</v>
      </c>
      <c r="AN46" s="34">
        <v>90.9</v>
      </c>
      <c r="AO46" s="34">
        <v>78.5</v>
      </c>
      <c r="AP46" s="34">
        <v>8.6999999999999993</v>
      </c>
      <c r="AQ46" s="34">
        <v>3487</v>
      </c>
      <c r="AR46" s="34">
        <v>6.4</v>
      </c>
      <c r="AS46" s="34">
        <v>30.5</v>
      </c>
      <c r="AT46" s="34">
        <v>90.3</v>
      </c>
      <c r="AU46" s="34">
        <v>48.9</v>
      </c>
      <c r="AV46" s="34">
        <v>3.6</v>
      </c>
      <c r="AW46" s="34">
        <v>91.1</v>
      </c>
      <c r="AX46" s="34">
        <v>20.100000000000001</v>
      </c>
      <c r="AY46" s="34">
        <v>33.1</v>
      </c>
      <c r="AZ46" s="34">
        <v>13.1</v>
      </c>
      <c r="BA46" s="34">
        <v>56.3</v>
      </c>
      <c r="BB46" s="34">
        <v>90</v>
      </c>
      <c r="BC46" s="34">
        <v>67</v>
      </c>
      <c r="BD46" s="34">
        <v>74.900000000000006</v>
      </c>
      <c r="BE46" s="34">
        <v>82.8</v>
      </c>
      <c r="BF46" s="34">
        <v>60.8</v>
      </c>
      <c r="BG46" s="34">
        <v>70.5</v>
      </c>
      <c r="BH46" s="34">
        <v>86.2</v>
      </c>
      <c r="BI46" s="34">
        <v>13.6</v>
      </c>
      <c r="BJ46" s="34">
        <v>8.5</v>
      </c>
      <c r="BK46" s="34">
        <v>60.5</v>
      </c>
      <c r="BL46" s="34">
        <v>13</v>
      </c>
      <c r="BM46" s="34">
        <v>77.599999999999994</v>
      </c>
      <c r="BN46" s="34">
        <v>2.4</v>
      </c>
      <c r="BO46" s="34">
        <v>84.7</v>
      </c>
      <c r="BP46" s="34">
        <v>57.5</v>
      </c>
      <c r="BQ46" s="34">
        <v>56.6</v>
      </c>
      <c r="BR46" s="34">
        <v>43.3</v>
      </c>
      <c r="BS46" s="34">
        <v>5.3</v>
      </c>
      <c r="BT46" s="34">
        <v>12.2</v>
      </c>
      <c r="BU46" s="34">
        <v>6.5</v>
      </c>
      <c r="BV46" s="34">
        <v>34.4</v>
      </c>
      <c r="BW46" s="34">
        <v>25.6</v>
      </c>
      <c r="BX46" s="34">
        <v>9.4</v>
      </c>
      <c r="BY46" s="34">
        <v>36</v>
      </c>
      <c r="BZ46" s="34">
        <v>23.5</v>
      </c>
      <c r="CA46" s="34">
        <v>19.100000000000001</v>
      </c>
      <c r="CB46" s="34">
        <v>23.4</v>
      </c>
      <c r="CC46" s="34">
        <v>23.8</v>
      </c>
      <c r="CD46" s="34">
        <v>53.8</v>
      </c>
      <c r="CE46" s="34">
        <v>47.9</v>
      </c>
      <c r="CF46" s="34">
        <v>49.3</v>
      </c>
      <c r="CG46" s="34">
        <v>48</v>
      </c>
      <c r="CH46" s="34">
        <v>17.600000000000001</v>
      </c>
      <c r="CI46" s="34">
        <v>5</v>
      </c>
      <c r="CJ46" s="34">
        <v>2.2999999999999998</v>
      </c>
      <c r="CK46" s="34">
        <v>5.9</v>
      </c>
      <c r="CL46" s="34">
        <v>2.5</v>
      </c>
      <c r="CM46" s="34">
        <v>7.1</v>
      </c>
      <c r="CN46" s="34">
        <v>1.4</v>
      </c>
      <c r="CO46" s="34">
        <v>0.6</v>
      </c>
      <c r="CP46" s="34">
        <v>11.5</v>
      </c>
      <c r="CQ46" s="34">
        <v>3.6</v>
      </c>
      <c r="CR46" s="34">
        <v>0.8</v>
      </c>
      <c r="CS46" s="34">
        <v>42.5</v>
      </c>
      <c r="CT46" s="34">
        <v>22.1</v>
      </c>
      <c r="CU46" s="34">
        <v>16.399999999999999</v>
      </c>
      <c r="CV46" s="34">
        <v>30</v>
      </c>
      <c r="CW46" s="34">
        <v>44.4</v>
      </c>
      <c r="CX46" s="34">
        <v>67.900000000000006</v>
      </c>
      <c r="CY46" s="34">
        <v>86.2</v>
      </c>
      <c r="CZ46" s="34">
        <v>89.3</v>
      </c>
      <c r="DA46" s="34">
        <v>28.9</v>
      </c>
      <c r="DB46" s="34">
        <v>21.4</v>
      </c>
      <c r="DC46" s="34">
        <v>2.9</v>
      </c>
      <c r="DD46" s="34">
        <v>34.299999999999997</v>
      </c>
      <c r="DE46" s="34">
        <v>45.3</v>
      </c>
      <c r="DF46" s="34">
        <v>45.6</v>
      </c>
      <c r="DG46" s="34">
        <v>66.099999999999994</v>
      </c>
      <c r="DH46" s="34">
        <v>5.8</v>
      </c>
      <c r="DI46" s="34">
        <v>36.5</v>
      </c>
      <c r="DJ46" s="34">
        <v>0.2</v>
      </c>
      <c r="DK46" s="34">
        <v>20.5</v>
      </c>
      <c r="DL46" s="34">
        <v>28</v>
      </c>
      <c r="DM46" s="34">
        <v>31.1</v>
      </c>
    </row>
    <row r="47" spans="1:117" s="15" customFormat="1" x14ac:dyDescent="0.25">
      <c r="A47" s="15" t="s">
        <v>134</v>
      </c>
      <c r="B47" s="15" t="s">
        <v>118</v>
      </c>
      <c r="C47" s="15" t="s">
        <v>121</v>
      </c>
      <c r="D47" s="15">
        <v>70.3</v>
      </c>
      <c r="E47" s="15">
        <v>25.6</v>
      </c>
      <c r="F47" s="15">
        <v>967</v>
      </c>
      <c r="G47" s="15">
        <v>927</v>
      </c>
      <c r="H47" s="15">
        <v>94.6</v>
      </c>
      <c r="I47" s="15">
        <v>90</v>
      </c>
      <c r="J47" s="15">
        <v>85.6</v>
      </c>
      <c r="K47" s="15">
        <v>44.2</v>
      </c>
      <c r="L47" s="15">
        <v>33.700000000000003</v>
      </c>
      <c r="M47" s="15">
        <v>94.4</v>
      </c>
      <c r="N47" s="15">
        <v>13.8</v>
      </c>
      <c r="O47" s="15">
        <v>74.8</v>
      </c>
      <c r="P47" s="15">
        <v>91.2</v>
      </c>
      <c r="Q47" s="15">
        <v>32.6</v>
      </c>
      <c r="R47" s="15">
        <v>31.5</v>
      </c>
      <c r="S47" s="15">
        <v>17.5</v>
      </c>
      <c r="T47" s="15">
        <v>2.1</v>
      </c>
      <c r="U47" s="15">
        <v>10.4</v>
      </c>
      <c r="V47" s="15">
        <v>24</v>
      </c>
      <c r="W47" s="15">
        <v>30</v>
      </c>
      <c r="X47" s="15">
        <v>65.5</v>
      </c>
      <c r="Y47" s="15">
        <v>64.2</v>
      </c>
      <c r="Z47" s="15">
        <v>55.9</v>
      </c>
      <c r="AA47" s="15">
        <v>0.7</v>
      </c>
      <c r="AB47" s="15">
        <v>1.1000000000000001</v>
      </c>
      <c r="AC47" s="15">
        <v>1.7</v>
      </c>
      <c r="AD47" s="15">
        <v>4.5999999999999996</v>
      </c>
      <c r="AE47" s="15">
        <v>8.6</v>
      </c>
      <c r="AF47" s="15">
        <v>4.2</v>
      </c>
      <c r="AG47" s="15">
        <v>19.3</v>
      </c>
      <c r="AH47" s="15">
        <v>32.4</v>
      </c>
      <c r="AI47" s="15">
        <v>66.8</v>
      </c>
      <c r="AJ47" s="15">
        <v>69.400000000000006</v>
      </c>
      <c r="AK47" s="15">
        <v>90.7</v>
      </c>
      <c r="AL47" s="15">
        <v>37.9</v>
      </c>
      <c r="AM47" s="15">
        <v>29.6</v>
      </c>
      <c r="AN47" s="15">
        <v>92.7</v>
      </c>
      <c r="AO47" s="15">
        <v>75.7</v>
      </c>
      <c r="AP47" s="15">
        <v>11</v>
      </c>
      <c r="AQ47" s="15">
        <v>3653</v>
      </c>
      <c r="AR47" s="15">
        <v>6.9</v>
      </c>
      <c r="AS47" s="15">
        <v>31.6</v>
      </c>
      <c r="AT47" s="15">
        <v>86.7</v>
      </c>
      <c r="AU47" s="15">
        <v>50.9</v>
      </c>
      <c r="AV47" s="15">
        <v>4.5999999999999996</v>
      </c>
      <c r="AW47" s="15">
        <v>88.1</v>
      </c>
      <c r="AX47" s="15">
        <v>15.2</v>
      </c>
      <c r="AY47" s="15">
        <v>27.5</v>
      </c>
      <c r="AZ47" s="15">
        <v>10.5</v>
      </c>
      <c r="BA47" s="15">
        <v>56.7</v>
      </c>
      <c r="BB47" s="15">
        <v>89.8</v>
      </c>
      <c r="BC47" s="15">
        <v>69.099999999999994</v>
      </c>
      <c r="BD47" s="15">
        <v>74.8</v>
      </c>
      <c r="BE47" s="15">
        <v>82.9</v>
      </c>
      <c r="BF47" s="15">
        <v>63.5</v>
      </c>
      <c r="BG47" s="15">
        <v>69.2</v>
      </c>
      <c r="BH47" s="15">
        <v>92.3</v>
      </c>
      <c r="BI47" s="15">
        <v>7.6</v>
      </c>
      <c r="BJ47" s="15">
        <v>9.9</v>
      </c>
      <c r="BK47" s="15">
        <v>58.8</v>
      </c>
      <c r="BL47" s="15">
        <v>11.9</v>
      </c>
      <c r="BM47" s="15">
        <v>78.7</v>
      </c>
      <c r="BN47" s="15">
        <v>2.2000000000000002</v>
      </c>
      <c r="BO47" s="15">
        <v>83</v>
      </c>
      <c r="BP47" s="15">
        <v>59.5</v>
      </c>
      <c r="BQ47" s="15">
        <v>60.6</v>
      </c>
      <c r="BR47" s="15">
        <v>38.799999999999997</v>
      </c>
      <c r="BS47" s="15">
        <v>4.0999999999999996</v>
      </c>
      <c r="BT47" s="15">
        <v>10</v>
      </c>
      <c r="BU47" s="15">
        <v>5</v>
      </c>
      <c r="BV47" s="15">
        <v>38.4</v>
      </c>
      <c r="BW47" s="15">
        <v>26.1</v>
      </c>
      <c r="BX47" s="15">
        <v>9.4</v>
      </c>
      <c r="BY47" s="15">
        <v>40</v>
      </c>
      <c r="BZ47" s="15">
        <v>30</v>
      </c>
      <c r="CA47" s="15">
        <v>23.7</v>
      </c>
      <c r="CB47" s="15">
        <v>14.6</v>
      </c>
      <c r="CC47" s="15">
        <v>16.399999999999999</v>
      </c>
      <c r="CD47" s="15">
        <v>54</v>
      </c>
      <c r="CE47" s="15">
        <v>47.7</v>
      </c>
      <c r="CF47" s="15">
        <v>49.9</v>
      </c>
      <c r="CG47" s="15">
        <v>47.8</v>
      </c>
      <c r="CH47" s="15">
        <v>19.7</v>
      </c>
      <c r="CI47" s="15">
        <v>4.4000000000000004</v>
      </c>
      <c r="CJ47" s="15">
        <v>1.8</v>
      </c>
      <c r="CK47" s="15">
        <v>5.4</v>
      </c>
      <c r="CL47" s="15">
        <v>2.4</v>
      </c>
      <c r="CM47" s="15">
        <v>6.6</v>
      </c>
      <c r="CN47" s="15">
        <v>1.4</v>
      </c>
      <c r="CO47" s="15">
        <v>0.7</v>
      </c>
      <c r="CP47" s="15">
        <v>11</v>
      </c>
      <c r="CQ47" s="15">
        <v>2.7</v>
      </c>
      <c r="CR47" s="15">
        <v>0.8</v>
      </c>
      <c r="CS47" s="15">
        <v>44.4</v>
      </c>
      <c r="CT47" s="15">
        <v>21.7</v>
      </c>
      <c r="CU47" s="15">
        <v>15.3</v>
      </c>
      <c r="CV47" s="15">
        <v>22.2</v>
      </c>
      <c r="CW47" s="15">
        <v>41.3</v>
      </c>
      <c r="CX47" s="15">
        <v>61.2</v>
      </c>
      <c r="CY47" s="15">
        <v>82.3</v>
      </c>
      <c r="CZ47" s="15">
        <v>89.4</v>
      </c>
      <c r="DA47" s="15">
        <v>35.5</v>
      </c>
      <c r="DB47" s="15">
        <v>26.2</v>
      </c>
      <c r="DC47" s="15">
        <v>3.4</v>
      </c>
      <c r="DD47" s="15">
        <v>33.299999999999997</v>
      </c>
      <c r="DE47" s="15">
        <v>38.700000000000003</v>
      </c>
      <c r="DF47" s="15">
        <v>30.9</v>
      </c>
      <c r="DG47" s="15">
        <v>55.7</v>
      </c>
      <c r="DH47" s="15">
        <v>7.4</v>
      </c>
      <c r="DI47" s="15">
        <v>39.299999999999997</v>
      </c>
      <c r="DJ47" s="15">
        <v>0.2</v>
      </c>
      <c r="DK47" s="15">
        <v>18</v>
      </c>
      <c r="DL47" s="15">
        <v>28.9</v>
      </c>
      <c r="DM47" s="15">
        <v>35.1</v>
      </c>
    </row>
    <row r="48" spans="1:117" s="15" customFormat="1" x14ac:dyDescent="0.25">
      <c r="A48" s="15" t="s">
        <v>134</v>
      </c>
      <c r="B48" s="15" t="s">
        <v>118</v>
      </c>
      <c r="C48" s="15" t="s">
        <v>122</v>
      </c>
      <c r="D48" s="15">
        <v>85.3</v>
      </c>
      <c r="E48" s="15">
        <v>23.3</v>
      </c>
      <c r="F48" s="15">
        <v>935</v>
      </c>
      <c r="G48" s="15">
        <v>920</v>
      </c>
      <c r="H48" s="15">
        <v>95.8</v>
      </c>
      <c r="I48" s="15">
        <v>95.1</v>
      </c>
      <c r="J48" s="15">
        <v>97.7</v>
      </c>
      <c r="K48" s="15">
        <v>59.8</v>
      </c>
      <c r="L48" s="15">
        <v>87.1</v>
      </c>
      <c r="M48" s="15">
        <v>98.5</v>
      </c>
      <c r="N48" s="15">
        <v>16.2</v>
      </c>
      <c r="O48" s="15">
        <v>85.9</v>
      </c>
      <c r="P48" s="15">
        <v>94.4</v>
      </c>
      <c r="Q48" s="15">
        <v>51.6</v>
      </c>
      <c r="R48" s="15">
        <v>18.8</v>
      </c>
      <c r="S48" s="15">
        <v>16</v>
      </c>
      <c r="T48" s="15">
        <v>1.7</v>
      </c>
      <c r="U48" s="15">
        <v>6</v>
      </c>
      <c r="V48" s="15">
        <v>23</v>
      </c>
      <c r="W48" s="15">
        <v>27</v>
      </c>
      <c r="X48" s="15">
        <v>63.9</v>
      </c>
      <c r="Y48" s="15">
        <v>60.7</v>
      </c>
      <c r="Z48" s="15">
        <v>44.8</v>
      </c>
      <c r="AA48" s="15">
        <v>0.2</v>
      </c>
      <c r="AB48" s="15">
        <v>2.2999999999999998</v>
      </c>
      <c r="AC48" s="15">
        <v>3.1</v>
      </c>
      <c r="AD48" s="15">
        <v>9.9</v>
      </c>
      <c r="AE48" s="15">
        <v>11</v>
      </c>
      <c r="AF48" s="15">
        <v>4.4000000000000004</v>
      </c>
      <c r="AG48" s="15">
        <v>17.8</v>
      </c>
      <c r="AH48" s="15">
        <v>40.9</v>
      </c>
      <c r="AI48" s="15">
        <v>68.7</v>
      </c>
      <c r="AJ48" s="15">
        <v>75.599999999999994</v>
      </c>
      <c r="AK48" s="15">
        <v>90</v>
      </c>
      <c r="AL48" s="15">
        <v>43.9</v>
      </c>
      <c r="AM48" s="15">
        <v>35.700000000000003</v>
      </c>
      <c r="AN48" s="15">
        <v>88.8</v>
      </c>
      <c r="AO48" s="15">
        <v>82</v>
      </c>
      <c r="AP48" s="15">
        <v>6.2</v>
      </c>
      <c r="AQ48" s="15">
        <v>3257</v>
      </c>
      <c r="AR48" s="15">
        <v>4.9000000000000004</v>
      </c>
      <c r="AS48" s="15">
        <v>29.3</v>
      </c>
      <c r="AT48" s="15">
        <v>94.8</v>
      </c>
      <c r="AU48" s="15">
        <v>46.4</v>
      </c>
      <c r="AV48" s="15">
        <v>2.2999999999999998</v>
      </c>
      <c r="AW48" s="15">
        <v>95</v>
      </c>
      <c r="AX48" s="15">
        <v>26.3</v>
      </c>
      <c r="AY48" s="15">
        <v>38.4</v>
      </c>
      <c r="AZ48" s="15">
        <v>16.600000000000001</v>
      </c>
      <c r="BA48" s="15">
        <v>55.8</v>
      </c>
      <c r="BB48" s="15">
        <v>90.3</v>
      </c>
      <c r="BC48" s="15">
        <v>64.400000000000006</v>
      </c>
      <c r="BD48" s="15">
        <v>75</v>
      </c>
      <c r="BE48" s="15">
        <v>82.6</v>
      </c>
      <c r="BF48" s="15">
        <v>57.3</v>
      </c>
      <c r="BG48" s="15">
        <v>72.2</v>
      </c>
      <c r="BH48" s="15">
        <v>78.5</v>
      </c>
      <c r="BI48" s="15">
        <v>21.3</v>
      </c>
      <c r="BJ48" s="15">
        <v>6.8</v>
      </c>
      <c r="BK48" s="15">
        <v>63.8</v>
      </c>
      <c r="BL48" s="15">
        <v>15.2</v>
      </c>
      <c r="BM48" s="15">
        <v>75.599999999999994</v>
      </c>
      <c r="BN48" s="15">
        <v>2.5</v>
      </c>
      <c r="BO48" s="15">
        <v>87</v>
      </c>
      <c r="BP48" s="15">
        <v>55</v>
      </c>
      <c r="BQ48" s="15">
        <v>51.3</v>
      </c>
      <c r="BR48" s="15">
        <v>48.8</v>
      </c>
      <c r="BS48" s="15">
        <v>6.9</v>
      </c>
      <c r="BT48" s="15">
        <v>13.8</v>
      </c>
      <c r="BU48" s="15">
        <v>8.5</v>
      </c>
      <c r="BV48" s="15">
        <v>29.3</v>
      </c>
      <c r="BW48" s="15">
        <v>24.9</v>
      </c>
      <c r="BX48" s="15">
        <v>9.5</v>
      </c>
      <c r="BY48" s="15">
        <v>30.7</v>
      </c>
      <c r="BZ48" s="15">
        <v>16.8</v>
      </c>
      <c r="CA48" s="15">
        <v>14.5</v>
      </c>
      <c r="CB48" s="15">
        <v>32.4</v>
      </c>
      <c r="CC48" s="15">
        <v>31.2</v>
      </c>
      <c r="CD48" s="15">
        <v>53.6</v>
      </c>
      <c r="CE48" s="15">
        <v>48.2</v>
      </c>
      <c r="CF48" s="15">
        <v>48.5</v>
      </c>
      <c r="CG48" s="15">
        <v>48.2</v>
      </c>
      <c r="CH48" s="15">
        <v>15.5</v>
      </c>
      <c r="CI48" s="15">
        <v>5.7</v>
      </c>
      <c r="CJ48" s="15">
        <v>2.7</v>
      </c>
      <c r="CK48" s="15">
        <v>6.5</v>
      </c>
      <c r="CL48" s="15">
        <v>2.6</v>
      </c>
      <c r="CM48" s="15">
        <v>7.6</v>
      </c>
      <c r="CN48" s="15">
        <v>1.4</v>
      </c>
      <c r="CO48" s="15">
        <v>0.5</v>
      </c>
      <c r="CP48" s="15">
        <v>12.1</v>
      </c>
      <c r="CQ48" s="15">
        <v>4.4000000000000004</v>
      </c>
      <c r="CR48" s="15">
        <v>0.8</v>
      </c>
      <c r="CS48" s="15">
        <v>40.5</v>
      </c>
      <c r="CT48" s="15">
        <v>22.4</v>
      </c>
      <c r="CU48" s="15">
        <v>17.600000000000001</v>
      </c>
      <c r="CV48" s="15">
        <v>37.799999999999997</v>
      </c>
      <c r="CW48" s="15">
        <v>47.4</v>
      </c>
      <c r="CX48" s="15">
        <v>74.7</v>
      </c>
      <c r="CY48" s="15">
        <v>90</v>
      </c>
      <c r="CZ48" s="15">
        <v>89.3</v>
      </c>
      <c r="DA48" s="15">
        <v>22.2</v>
      </c>
      <c r="DB48" s="15">
        <v>16.399999999999999</v>
      </c>
      <c r="DC48" s="15">
        <v>2.2999999999999998</v>
      </c>
      <c r="DD48" s="15">
        <v>35.200000000000003</v>
      </c>
      <c r="DE48" s="15">
        <v>52</v>
      </c>
      <c r="DF48" s="15">
        <v>60.4</v>
      </c>
      <c r="DG48" s="15">
        <v>77</v>
      </c>
      <c r="DH48" s="15">
        <v>4.2</v>
      </c>
      <c r="DI48" s="15">
        <v>33.9</v>
      </c>
      <c r="DJ48" s="15">
        <v>0.2</v>
      </c>
      <c r="DK48" s="15">
        <v>22.8</v>
      </c>
      <c r="DL48" s="15">
        <v>26.3</v>
      </c>
      <c r="DM48" s="15">
        <v>26.7</v>
      </c>
    </row>
    <row r="49" spans="1:117" x14ac:dyDescent="0.25">
      <c r="A49" s="34" t="s">
        <v>134</v>
      </c>
      <c r="B49" s="34" t="s">
        <v>123</v>
      </c>
      <c r="C49" s="34" t="s">
        <v>119</v>
      </c>
      <c r="D49" s="34">
        <v>70.3</v>
      </c>
      <c r="E49" s="34">
        <v>30.6</v>
      </c>
      <c r="F49" s="34">
        <v>972</v>
      </c>
      <c r="G49" s="34">
        <v>867</v>
      </c>
      <c r="H49" s="34">
        <v>80</v>
      </c>
      <c r="I49" s="34">
        <v>83.5</v>
      </c>
      <c r="J49" s="34">
        <v>92.7</v>
      </c>
      <c r="K49" s="34">
        <v>31.6</v>
      </c>
      <c r="L49" s="34">
        <v>43.9</v>
      </c>
      <c r="M49" s="34">
        <v>74.2</v>
      </c>
      <c r="N49" s="34">
        <v>7.1</v>
      </c>
      <c r="O49" s="34">
        <v>70.3</v>
      </c>
      <c r="P49" s="34">
        <v>88.3</v>
      </c>
      <c r="Q49" s="34">
        <v>30.7</v>
      </c>
      <c r="R49" s="34">
        <v>39</v>
      </c>
      <c r="S49" s="34">
        <v>20.7</v>
      </c>
      <c r="T49" s="34">
        <v>2.1</v>
      </c>
      <c r="U49" s="34">
        <v>13.8</v>
      </c>
      <c r="V49" s="34">
        <v>37</v>
      </c>
      <c r="W49" s="34">
        <v>46</v>
      </c>
      <c r="X49" s="34">
        <v>66.900000000000006</v>
      </c>
      <c r="Y49" s="34">
        <v>64.900000000000006</v>
      </c>
      <c r="Z49" s="34">
        <v>51.1</v>
      </c>
      <c r="AA49" s="34">
        <v>2.1</v>
      </c>
      <c r="AB49" s="34">
        <v>3</v>
      </c>
      <c r="AC49" s="34">
        <v>2.4</v>
      </c>
      <c r="AD49" s="34">
        <v>6.2</v>
      </c>
      <c r="AE49" s="34">
        <v>10</v>
      </c>
      <c r="AF49" s="34">
        <v>5.3</v>
      </c>
      <c r="AG49" s="34">
        <v>8.5</v>
      </c>
      <c r="AH49" s="34">
        <v>32.6</v>
      </c>
      <c r="AI49" s="34">
        <v>62.1</v>
      </c>
      <c r="AJ49" s="34">
        <v>59.8</v>
      </c>
      <c r="AK49" s="34">
        <v>85.1</v>
      </c>
      <c r="AL49" s="34">
        <v>18.600000000000001</v>
      </c>
      <c r="AM49" s="34">
        <v>14.7</v>
      </c>
      <c r="AN49" s="34" t="s">
        <v>120</v>
      </c>
      <c r="AO49" s="34">
        <v>57.1</v>
      </c>
      <c r="AP49" s="34" t="s">
        <v>120</v>
      </c>
      <c r="AQ49" s="34" t="s">
        <v>120</v>
      </c>
      <c r="AR49" s="34">
        <v>0.7</v>
      </c>
      <c r="AS49" s="34" t="s">
        <v>120</v>
      </c>
      <c r="AT49" s="34">
        <v>64.599999999999994</v>
      </c>
      <c r="AU49" s="34">
        <v>26.5</v>
      </c>
      <c r="AV49" s="34">
        <v>4.5999999999999996</v>
      </c>
      <c r="AW49" s="34">
        <v>68.8</v>
      </c>
      <c r="AX49" s="34">
        <v>11.6</v>
      </c>
      <c r="AY49" s="34">
        <v>22.3</v>
      </c>
      <c r="AZ49" s="34">
        <v>11.6</v>
      </c>
      <c r="BA49" s="34">
        <v>58.8</v>
      </c>
      <c r="BB49" s="34">
        <v>95.3</v>
      </c>
      <c r="BC49" s="34">
        <v>73.400000000000006</v>
      </c>
      <c r="BD49" s="34">
        <v>76.099999999999994</v>
      </c>
      <c r="BE49" s="34">
        <v>84.7</v>
      </c>
      <c r="BF49" s="34" t="s">
        <v>120</v>
      </c>
      <c r="BG49" s="34">
        <v>23.3</v>
      </c>
      <c r="BH49" s="34">
        <v>79.599999999999994</v>
      </c>
      <c r="BI49" s="34">
        <v>18.2</v>
      </c>
      <c r="BJ49" s="34">
        <v>8.1</v>
      </c>
      <c r="BK49" s="34">
        <v>38.5</v>
      </c>
      <c r="BL49" s="34" t="s">
        <v>120</v>
      </c>
      <c r="BM49" s="34">
        <v>78</v>
      </c>
      <c r="BN49" s="34">
        <v>4.5999999999999996</v>
      </c>
      <c r="BO49" s="34">
        <v>79.599999999999994</v>
      </c>
      <c r="BP49" s="34">
        <v>51.8</v>
      </c>
      <c r="BQ49" s="34">
        <v>53</v>
      </c>
      <c r="BR49" s="34">
        <v>45.5</v>
      </c>
      <c r="BS49" s="34" t="s">
        <v>120</v>
      </c>
      <c r="BT49" s="34" t="s">
        <v>120</v>
      </c>
      <c r="BU49" s="34" t="s">
        <v>120</v>
      </c>
      <c r="BV49" s="34">
        <v>46.3</v>
      </c>
      <c r="BW49" s="34">
        <v>16.5</v>
      </c>
      <c r="BX49" s="34">
        <v>5.2</v>
      </c>
      <c r="BY49" s="34">
        <v>37</v>
      </c>
      <c r="BZ49" s="34">
        <v>36.200000000000003</v>
      </c>
      <c r="CA49" s="34">
        <v>33.5</v>
      </c>
      <c r="CB49" s="34">
        <v>14.5</v>
      </c>
      <c r="CC49" s="34">
        <v>11.9</v>
      </c>
      <c r="CD49" s="34">
        <v>63.4</v>
      </c>
      <c r="CE49" s="34">
        <v>48</v>
      </c>
      <c r="CF49" s="34">
        <v>57.8</v>
      </c>
      <c r="CG49" s="34">
        <v>48.4</v>
      </c>
      <c r="CH49" s="34">
        <v>16.8</v>
      </c>
      <c r="CI49" s="34" t="s">
        <v>120</v>
      </c>
      <c r="CJ49" s="34" t="s">
        <v>120</v>
      </c>
      <c r="CK49" s="34" t="s">
        <v>120</v>
      </c>
      <c r="CL49" s="34" t="s">
        <v>120</v>
      </c>
      <c r="CM49" s="34" t="s">
        <v>120</v>
      </c>
      <c r="CN49" s="34" t="s">
        <v>120</v>
      </c>
      <c r="CO49" s="34" t="s">
        <v>120</v>
      </c>
      <c r="CP49" s="34" t="s">
        <v>120</v>
      </c>
      <c r="CQ49" s="34" t="s">
        <v>120</v>
      </c>
      <c r="CR49" s="34" t="s">
        <v>120</v>
      </c>
      <c r="CS49" s="34" t="s">
        <v>120</v>
      </c>
      <c r="CT49" s="34" t="s">
        <v>120</v>
      </c>
      <c r="CU49" s="34" t="s">
        <v>120</v>
      </c>
      <c r="CV49" s="34">
        <v>29.5</v>
      </c>
      <c r="CW49" s="34">
        <v>52.5</v>
      </c>
      <c r="CX49" s="34">
        <v>46.9</v>
      </c>
      <c r="CY49" s="34">
        <v>80.400000000000006</v>
      </c>
      <c r="CZ49" s="34">
        <v>84.9</v>
      </c>
      <c r="DA49" s="34">
        <v>35.200000000000003</v>
      </c>
      <c r="DB49" s="34">
        <v>30.7</v>
      </c>
      <c r="DC49" s="34" t="s">
        <v>120</v>
      </c>
      <c r="DD49" s="34" t="s">
        <v>120</v>
      </c>
      <c r="DE49" s="34">
        <v>20.3</v>
      </c>
      <c r="DF49" s="34" t="s">
        <v>120</v>
      </c>
      <c r="DG49" s="34" t="s">
        <v>120</v>
      </c>
      <c r="DH49" s="34">
        <v>10.5</v>
      </c>
      <c r="DI49" s="34">
        <v>48.3</v>
      </c>
      <c r="DJ49" s="34">
        <v>0.4</v>
      </c>
      <c r="DK49" s="34">
        <v>24</v>
      </c>
      <c r="DL49" s="34" t="s">
        <v>120</v>
      </c>
      <c r="DM49" s="34" t="s">
        <v>120</v>
      </c>
    </row>
    <row r="50" spans="1:117" x14ac:dyDescent="0.25">
      <c r="A50" s="34" t="s">
        <v>135</v>
      </c>
      <c r="B50" s="34" t="s">
        <v>118</v>
      </c>
      <c r="C50" s="34" t="s">
        <v>119</v>
      </c>
      <c r="D50" s="34">
        <v>67.8</v>
      </c>
      <c r="E50" s="34">
        <v>26.6</v>
      </c>
      <c r="F50" s="34">
        <v>1036</v>
      </c>
      <c r="G50" s="34">
        <v>933</v>
      </c>
      <c r="H50" s="34">
        <v>82.1</v>
      </c>
      <c r="I50" s="34">
        <v>85.5</v>
      </c>
      <c r="J50" s="34">
        <v>88.8</v>
      </c>
      <c r="K50" s="34">
        <v>29.4</v>
      </c>
      <c r="L50" s="34">
        <v>19.2</v>
      </c>
      <c r="M50" s="34">
        <v>93</v>
      </c>
      <c r="N50" s="34">
        <v>47.7</v>
      </c>
      <c r="O50" s="34">
        <v>67.400000000000006</v>
      </c>
      <c r="P50" s="34">
        <v>84.3</v>
      </c>
      <c r="Q50" s="35">
        <v>26.7</v>
      </c>
      <c r="R50" s="34">
        <v>21.3</v>
      </c>
      <c r="S50" s="34">
        <v>11</v>
      </c>
      <c r="T50" s="34">
        <v>2.1</v>
      </c>
      <c r="U50" s="34">
        <v>7.6</v>
      </c>
      <c r="V50" s="34">
        <v>40</v>
      </c>
      <c r="W50" s="34">
        <v>49</v>
      </c>
      <c r="X50" s="34">
        <v>57.3</v>
      </c>
      <c r="Y50" s="34">
        <v>45.4</v>
      </c>
      <c r="Z50" s="34">
        <v>28.3</v>
      </c>
      <c r="AA50" s="34">
        <v>0.2</v>
      </c>
      <c r="AB50" s="34">
        <v>1.1000000000000001</v>
      </c>
      <c r="AC50" s="34">
        <v>12</v>
      </c>
      <c r="AD50" s="34">
        <v>3.4</v>
      </c>
      <c r="AE50" s="34">
        <v>13.6</v>
      </c>
      <c r="AF50" s="34">
        <v>4.7</v>
      </c>
      <c r="AG50" s="34">
        <v>23</v>
      </c>
      <c r="AH50" s="34">
        <v>61.6</v>
      </c>
      <c r="AI50" s="34">
        <v>64.099999999999994</v>
      </c>
      <c r="AJ50" s="34">
        <v>62</v>
      </c>
      <c r="AK50" s="34">
        <v>94.5</v>
      </c>
      <c r="AL50" s="34">
        <v>36.5</v>
      </c>
      <c r="AM50" s="34">
        <v>23.1</v>
      </c>
      <c r="AN50" s="34">
        <v>97.2</v>
      </c>
      <c r="AO50" s="34">
        <v>73.3</v>
      </c>
      <c r="AP50" s="34">
        <v>72.599999999999994</v>
      </c>
      <c r="AQ50" s="34">
        <v>4225</v>
      </c>
      <c r="AR50" s="34">
        <v>6.9</v>
      </c>
      <c r="AS50" s="34">
        <v>29.5</v>
      </c>
      <c r="AT50" s="34">
        <v>85.4</v>
      </c>
      <c r="AU50" s="34">
        <v>75.900000000000006</v>
      </c>
      <c r="AV50" s="34">
        <v>3.3</v>
      </c>
      <c r="AW50" s="34">
        <v>86.6</v>
      </c>
      <c r="AX50" s="34">
        <v>13.8</v>
      </c>
      <c r="AY50" s="34">
        <v>53.7</v>
      </c>
      <c r="AZ50" s="34">
        <v>11.5</v>
      </c>
      <c r="BA50" s="34">
        <v>78.599999999999994</v>
      </c>
      <c r="BB50" s="34">
        <v>94.1</v>
      </c>
      <c r="BC50" s="34">
        <v>82.8</v>
      </c>
      <c r="BD50" s="34">
        <v>89.2</v>
      </c>
      <c r="BE50" s="34">
        <v>87.9</v>
      </c>
      <c r="BF50" s="34">
        <v>83.2</v>
      </c>
      <c r="BG50" s="34">
        <v>69.099999999999994</v>
      </c>
      <c r="BH50" s="34">
        <v>98.3</v>
      </c>
      <c r="BI50" s="34">
        <v>1</v>
      </c>
      <c r="BJ50" s="34">
        <v>9.8000000000000007</v>
      </c>
      <c r="BK50" s="34">
        <v>68.599999999999994</v>
      </c>
      <c r="BL50" s="34">
        <v>17</v>
      </c>
      <c r="BM50" s="34">
        <v>68.599999999999994</v>
      </c>
      <c r="BN50" s="34">
        <v>2.4</v>
      </c>
      <c r="BO50" s="34">
        <v>0</v>
      </c>
      <c r="BP50" s="34">
        <v>68.599999999999994</v>
      </c>
      <c r="BQ50" s="34">
        <v>65.599999999999994</v>
      </c>
      <c r="BR50" s="34">
        <v>54.9</v>
      </c>
      <c r="BS50" s="34">
        <v>8.9</v>
      </c>
      <c r="BT50" s="34">
        <v>5</v>
      </c>
      <c r="BU50" s="34">
        <v>8.5</v>
      </c>
      <c r="BV50" s="34">
        <v>34.1</v>
      </c>
      <c r="BW50" s="34">
        <v>20.399999999999999</v>
      </c>
      <c r="BX50" s="34">
        <v>6.4</v>
      </c>
      <c r="BY50" s="34">
        <v>34.4</v>
      </c>
      <c r="BZ50" s="34">
        <v>26.4</v>
      </c>
      <c r="CA50" s="34">
        <v>19.5</v>
      </c>
      <c r="CB50" s="34">
        <v>16.5</v>
      </c>
      <c r="CC50" s="34">
        <v>17.2</v>
      </c>
      <c r="CD50" s="34">
        <v>44.6</v>
      </c>
      <c r="CE50" s="34">
        <v>51.2</v>
      </c>
      <c r="CF50" s="34">
        <v>47.6</v>
      </c>
      <c r="CG50" s="34">
        <v>51</v>
      </c>
      <c r="CH50" s="34">
        <v>28.4</v>
      </c>
      <c r="CI50" s="34">
        <v>7.3</v>
      </c>
      <c r="CJ50" s="34">
        <v>3.4</v>
      </c>
      <c r="CK50" s="34">
        <v>10.7</v>
      </c>
      <c r="CL50" s="34">
        <v>5.8</v>
      </c>
      <c r="CM50" s="34">
        <v>6.9</v>
      </c>
      <c r="CN50" s="34">
        <v>1.4</v>
      </c>
      <c r="CO50" s="34">
        <v>0.7</v>
      </c>
      <c r="CP50" s="34">
        <v>9.6999999999999993</v>
      </c>
      <c r="CQ50" s="34">
        <v>2</v>
      </c>
      <c r="CR50" s="34">
        <v>0.8</v>
      </c>
      <c r="CS50" s="34">
        <v>28.4</v>
      </c>
      <c r="CT50" s="34">
        <v>6.1</v>
      </c>
      <c r="CU50" s="34">
        <v>7.1</v>
      </c>
      <c r="CV50" s="34">
        <v>20.3</v>
      </c>
      <c r="CW50" s="34">
        <v>32.799999999999997</v>
      </c>
      <c r="CX50" s="34">
        <v>59.4</v>
      </c>
      <c r="CY50" s="34">
        <v>80.3</v>
      </c>
      <c r="CZ50" s="34">
        <v>81.8</v>
      </c>
      <c r="DA50" s="34">
        <v>22.5</v>
      </c>
      <c r="DB50" s="34">
        <v>35.200000000000003</v>
      </c>
      <c r="DC50" s="34">
        <v>3.2</v>
      </c>
      <c r="DD50" s="34">
        <v>63.5</v>
      </c>
      <c r="DE50" s="34">
        <v>56.2</v>
      </c>
      <c r="DF50" s="34">
        <v>39.200000000000003</v>
      </c>
      <c r="DG50" s="34">
        <v>47.4</v>
      </c>
      <c r="DH50" s="34">
        <v>17.3</v>
      </c>
      <c r="DI50" s="34">
        <v>55.9</v>
      </c>
      <c r="DJ50" s="34">
        <v>2.4</v>
      </c>
      <c r="DK50" s="34">
        <v>39.299999999999997</v>
      </c>
      <c r="DL50" s="34">
        <v>17.5</v>
      </c>
      <c r="DM50" s="34">
        <v>35</v>
      </c>
    </row>
    <row r="51" spans="1:117" s="15" customFormat="1" x14ac:dyDescent="0.25">
      <c r="A51" s="15" t="s">
        <v>135</v>
      </c>
      <c r="B51" s="15" t="s">
        <v>118</v>
      </c>
      <c r="C51" s="15" t="s">
        <v>121</v>
      </c>
      <c r="D51" s="15">
        <v>65.3</v>
      </c>
      <c r="E51" s="15">
        <v>27.2</v>
      </c>
      <c r="F51" s="15">
        <v>1044</v>
      </c>
      <c r="G51" s="15">
        <v>927</v>
      </c>
      <c r="H51" s="15">
        <v>80.7</v>
      </c>
      <c r="I51" s="15">
        <v>83.8</v>
      </c>
      <c r="J51" s="15">
        <v>87.5</v>
      </c>
      <c r="K51" s="15">
        <v>23</v>
      </c>
      <c r="L51" s="15">
        <v>10.7</v>
      </c>
      <c r="M51" s="15">
        <v>92</v>
      </c>
      <c r="N51" s="15">
        <v>51.9</v>
      </c>
      <c r="O51" s="15">
        <v>64.5</v>
      </c>
      <c r="P51" s="15">
        <v>81.900000000000006</v>
      </c>
      <c r="Q51" s="15">
        <v>23</v>
      </c>
      <c r="R51" s="15">
        <v>21.7</v>
      </c>
      <c r="S51" s="15">
        <v>11.7</v>
      </c>
      <c r="T51" s="15">
        <v>2.1</v>
      </c>
      <c r="U51" s="15">
        <v>8</v>
      </c>
      <c r="V51" s="15">
        <v>43</v>
      </c>
      <c r="W51" s="15">
        <v>53</v>
      </c>
      <c r="X51" s="15">
        <v>56.5</v>
      </c>
      <c r="Y51" s="15">
        <v>44.8</v>
      </c>
      <c r="Z51" s="15">
        <v>28.7</v>
      </c>
      <c r="AA51" s="15">
        <v>0.2</v>
      </c>
      <c r="AB51" s="15">
        <v>1.1000000000000001</v>
      </c>
      <c r="AC51" s="15">
        <v>11.9</v>
      </c>
      <c r="AD51" s="15">
        <v>2.5</v>
      </c>
      <c r="AE51" s="15">
        <v>13.7</v>
      </c>
      <c r="AF51" s="15">
        <v>5</v>
      </c>
      <c r="AG51" s="15">
        <v>23.1</v>
      </c>
      <c r="AH51" s="15">
        <v>61.4</v>
      </c>
      <c r="AI51" s="15">
        <v>63.1</v>
      </c>
      <c r="AJ51" s="15">
        <v>60.6</v>
      </c>
      <c r="AK51" s="15">
        <v>94.1</v>
      </c>
      <c r="AL51" s="15">
        <v>35.799999999999997</v>
      </c>
      <c r="AM51" s="15">
        <v>22.3</v>
      </c>
      <c r="AN51" s="15">
        <v>97.2</v>
      </c>
      <c r="AO51" s="15">
        <v>73.3</v>
      </c>
      <c r="AP51" s="15">
        <v>75.5</v>
      </c>
      <c r="AQ51" s="15">
        <v>4125</v>
      </c>
      <c r="AR51" s="15">
        <v>7.3</v>
      </c>
      <c r="AS51" s="15">
        <v>30.3</v>
      </c>
      <c r="AT51" s="15">
        <v>84.7</v>
      </c>
      <c r="AU51" s="15">
        <v>77.400000000000006</v>
      </c>
      <c r="AV51" s="15">
        <v>3.6</v>
      </c>
      <c r="AW51" s="15">
        <v>86.1</v>
      </c>
      <c r="AX51" s="15">
        <v>12.1</v>
      </c>
      <c r="AY51" s="15">
        <v>56</v>
      </c>
      <c r="AZ51" s="15">
        <v>10.4</v>
      </c>
      <c r="BA51" s="15">
        <v>79.2</v>
      </c>
      <c r="BB51" s="15">
        <v>94.2</v>
      </c>
      <c r="BC51" s="15">
        <v>83.3</v>
      </c>
      <c r="BD51" s="15">
        <v>89.6</v>
      </c>
      <c r="BE51" s="15">
        <v>88.5</v>
      </c>
      <c r="BF51" s="15">
        <v>84</v>
      </c>
      <c r="BG51" s="15">
        <v>68.099999999999994</v>
      </c>
      <c r="BH51" s="15">
        <v>99.2</v>
      </c>
      <c r="BI51" s="15">
        <v>0.1</v>
      </c>
      <c r="BJ51" s="15">
        <v>10.199999999999999</v>
      </c>
      <c r="BK51" s="15">
        <v>68.599999999999994</v>
      </c>
      <c r="BL51" s="15">
        <v>17.5</v>
      </c>
      <c r="BM51" s="15">
        <v>68.900000000000006</v>
      </c>
      <c r="BN51" s="15">
        <v>2.5</v>
      </c>
      <c r="BO51" s="15">
        <v>0</v>
      </c>
      <c r="BP51" s="15">
        <v>68.8</v>
      </c>
      <c r="BQ51" s="15">
        <v>65.8</v>
      </c>
      <c r="BR51" s="15">
        <v>54.4</v>
      </c>
      <c r="BS51" s="15">
        <v>8.8000000000000007</v>
      </c>
      <c r="BT51" s="15">
        <v>5.0999999999999996</v>
      </c>
      <c r="BU51" s="15">
        <v>8.5</v>
      </c>
      <c r="BV51" s="15">
        <v>35.299999999999997</v>
      </c>
      <c r="BW51" s="15">
        <v>20.9</v>
      </c>
      <c r="BX51" s="15">
        <v>6.4</v>
      </c>
      <c r="BY51" s="15">
        <v>35.799999999999997</v>
      </c>
      <c r="BZ51" s="15">
        <v>28.7</v>
      </c>
      <c r="CA51" s="15">
        <v>21.4</v>
      </c>
      <c r="CB51" s="15">
        <v>13.2</v>
      </c>
      <c r="CC51" s="15">
        <v>13.3</v>
      </c>
      <c r="CD51" s="15">
        <v>45.7</v>
      </c>
      <c r="CE51" s="15">
        <v>51.9</v>
      </c>
      <c r="CF51" s="15">
        <v>47.8</v>
      </c>
      <c r="CG51" s="15">
        <v>51.8</v>
      </c>
      <c r="CH51" s="15">
        <v>31.5</v>
      </c>
      <c r="CI51" s="15">
        <v>7.2</v>
      </c>
      <c r="CJ51" s="15">
        <v>3.2</v>
      </c>
      <c r="CK51" s="15">
        <v>10.7</v>
      </c>
      <c r="CL51" s="15">
        <v>5.4</v>
      </c>
      <c r="CM51" s="15">
        <v>6.7</v>
      </c>
      <c r="CN51" s="15">
        <v>1.3</v>
      </c>
      <c r="CO51" s="15">
        <v>0.7</v>
      </c>
      <c r="CP51" s="15">
        <v>8.8000000000000007</v>
      </c>
      <c r="CQ51" s="15">
        <v>1.5</v>
      </c>
      <c r="CR51" s="15">
        <v>0.7</v>
      </c>
      <c r="CS51" s="15">
        <v>28</v>
      </c>
      <c r="CT51" s="15">
        <v>5.9</v>
      </c>
      <c r="CU51" s="15">
        <v>6.4</v>
      </c>
      <c r="CV51" s="15">
        <v>18.600000000000001</v>
      </c>
      <c r="CW51" s="15">
        <v>32.200000000000003</v>
      </c>
      <c r="CX51" s="15">
        <v>57.3</v>
      </c>
      <c r="CY51" s="15">
        <v>79.7</v>
      </c>
      <c r="CZ51" s="15">
        <v>81.099999999999994</v>
      </c>
      <c r="DA51" s="15">
        <v>23.2</v>
      </c>
      <c r="DB51" s="15">
        <v>37.9</v>
      </c>
      <c r="DC51" s="15">
        <v>3.8</v>
      </c>
      <c r="DD51" s="15">
        <v>65.2</v>
      </c>
      <c r="DE51" s="15">
        <v>53.7</v>
      </c>
      <c r="DF51" s="15">
        <v>32.5</v>
      </c>
      <c r="DG51" s="15">
        <v>42.8</v>
      </c>
      <c r="DH51" s="15">
        <v>18.899999999999999</v>
      </c>
      <c r="DI51" s="15">
        <v>58.8</v>
      </c>
      <c r="DJ51" s="15">
        <v>2.6</v>
      </c>
      <c r="DK51" s="15">
        <v>41.3</v>
      </c>
      <c r="DL51" s="15">
        <v>16.8</v>
      </c>
      <c r="DM51" s="15">
        <v>33.200000000000003</v>
      </c>
    </row>
    <row r="52" spans="1:117" s="15" customFormat="1" x14ac:dyDescent="0.25">
      <c r="A52" s="15" t="s">
        <v>135</v>
      </c>
      <c r="B52" s="15" t="s">
        <v>118</v>
      </c>
      <c r="C52" s="15" t="s">
        <v>122</v>
      </c>
      <c r="D52" s="15">
        <v>80</v>
      </c>
      <c r="E52" s="15">
        <v>23.5</v>
      </c>
      <c r="F52" s="15">
        <v>999</v>
      </c>
      <c r="G52" s="15">
        <v>966</v>
      </c>
      <c r="H52" s="15">
        <v>90</v>
      </c>
      <c r="I52" s="15">
        <v>94.3</v>
      </c>
      <c r="J52" s="15">
        <v>95.3</v>
      </c>
      <c r="K52" s="15">
        <v>61</v>
      </c>
      <c r="L52" s="15">
        <v>60.8</v>
      </c>
      <c r="M52" s="15">
        <v>97.8</v>
      </c>
      <c r="N52" s="15">
        <v>27</v>
      </c>
      <c r="O52" s="15">
        <v>80.7</v>
      </c>
      <c r="P52" s="15">
        <v>93</v>
      </c>
      <c r="Q52" s="15">
        <v>43.9</v>
      </c>
      <c r="R52" s="15">
        <v>19.5</v>
      </c>
      <c r="S52" s="15">
        <v>8.1</v>
      </c>
      <c r="T52" s="15">
        <v>1.7</v>
      </c>
      <c r="U52" s="15">
        <v>5.8</v>
      </c>
      <c r="V52" s="15">
        <v>21</v>
      </c>
      <c r="W52" s="15">
        <v>25</v>
      </c>
      <c r="X52" s="15">
        <v>61.3</v>
      </c>
      <c r="Y52" s="15">
        <v>48.3</v>
      </c>
      <c r="Z52" s="15">
        <v>25.9</v>
      </c>
      <c r="AA52" s="15">
        <v>0.1</v>
      </c>
      <c r="AB52" s="15">
        <v>1.3</v>
      </c>
      <c r="AC52" s="15">
        <v>12.4</v>
      </c>
      <c r="AD52" s="15">
        <v>7.9</v>
      </c>
      <c r="AE52" s="15">
        <v>13.5</v>
      </c>
      <c r="AF52" s="15">
        <v>3.5</v>
      </c>
      <c r="AG52" s="15">
        <v>22.5</v>
      </c>
      <c r="AH52" s="15">
        <v>62.6</v>
      </c>
      <c r="AI52" s="15">
        <v>69.599999999999994</v>
      </c>
      <c r="AJ52" s="15">
        <v>69.7</v>
      </c>
      <c r="AK52" s="15">
        <v>96.5</v>
      </c>
      <c r="AL52" s="15">
        <v>46.5</v>
      </c>
      <c r="AM52" s="15">
        <v>27.1</v>
      </c>
      <c r="AN52" s="15">
        <v>97.2</v>
      </c>
      <c r="AO52" s="15">
        <v>73.599999999999994</v>
      </c>
      <c r="AP52" s="15">
        <v>57.6</v>
      </c>
      <c r="AQ52" s="15">
        <v>4900</v>
      </c>
      <c r="AR52" s="15">
        <v>4</v>
      </c>
      <c r="AS52" s="15">
        <v>25</v>
      </c>
      <c r="AT52" s="15">
        <v>89.7</v>
      </c>
      <c r="AU52" s="15">
        <v>66.900000000000006</v>
      </c>
      <c r="AV52" s="15">
        <v>1.3</v>
      </c>
      <c r="AW52" s="15">
        <v>89.7</v>
      </c>
      <c r="AX52" s="15">
        <v>24.1</v>
      </c>
      <c r="AY52" s="15">
        <v>49.5</v>
      </c>
      <c r="AZ52" s="15">
        <v>19.100000000000001</v>
      </c>
      <c r="BA52" s="15">
        <v>75</v>
      </c>
      <c r="BB52" s="15">
        <v>93.3</v>
      </c>
      <c r="BC52" s="15">
        <v>79.900000000000006</v>
      </c>
      <c r="BD52" s="15">
        <v>87.4</v>
      </c>
      <c r="BE52" s="15">
        <v>84.7</v>
      </c>
      <c r="BF52" s="15">
        <v>78.8</v>
      </c>
      <c r="BG52" s="15">
        <v>74.8</v>
      </c>
      <c r="BH52" s="15">
        <v>93.2</v>
      </c>
      <c r="BI52" s="15">
        <v>6.2</v>
      </c>
      <c r="BJ52" s="15">
        <v>7.3</v>
      </c>
      <c r="BK52" s="15">
        <v>68.599999999999994</v>
      </c>
      <c r="BL52" s="15">
        <v>13.5</v>
      </c>
      <c r="BM52" s="15">
        <v>65.8</v>
      </c>
      <c r="BN52" s="15">
        <v>1.9</v>
      </c>
      <c r="BO52" s="15">
        <v>0</v>
      </c>
      <c r="BP52" s="15">
        <v>67.599999999999994</v>
      </c>
      <c r="BQ52" s="15">
        <v>64.3</v>
      </c>
      <c r="BR52" s="15">
        <v>57.5</v>
      </c>
      <c r="BS52" s="15">
        <v>9.4</v>
      </c>
      <c r="BT52" s="15">
        <v>4.7</v>
      </c>
      <c r="BU52" s="15">
        <v>8.9</v>
      </c>
      <c r="BV52" s="15">
        <v>27.2</v>
      </c>
      <c r="BW52" s="15">
        <v>17</v>
      </c>
      <c r="BX52" s="15">
        <v>6.3</v>
      </c>
      <c r="BY52" s="15">
        <v>26.2</v>
      </c>
      <c r="BZ52" s="15">
        <v>15.8</v>
      </c>
      <c r="CA52" s="15">
        <v>12.6</v>
      </c>
      <c r="CB52" s="15">
        <v>32</v>
      </c>
      <c r="CC52" s="15">
        <v>32.4</v>
      </c>
      <c r="CD52" s="15">
        <v>38.1</v>
      </c>
      <c r="CE52" s="15">
        <v>47.7</v>
      </c>
      <c r="CF52" s="15">
        <v>46.2</v>
      </c>
      <c r="CG52" s="15">
        <v>47.6</v>
      </c>
      <c r="CH52" s="15">
        <v>16.2</v>
      </c>
      <c r="CI52" s="15">
        <v>7.7</v>
      </c>
      <c r="CJ52" s="15">
        <v>4.2</v>
      </c>
      <c r="CK52" s="15">
        <v>10.9</v>
      </c>
      <c r="CL52" s="15">
        <v>7.2</v>
      </c>
      <c r="CM52" s="15">
        <v>7.8</v>
      </c>
      <c r="CN52" s="15">
        <v>1.8</v>
      </c>
      <c r="CO52" s="15">
        <v>0.6</v>
      </c>
      <c r="CP52" s="15">
        <v>13.1</v>
      </c>
      <c r="CQ52" s="15">
        <v>3.7</v>
      </c>
      <c r="CR52" s="15">
        <v>0.9</v>
      </c>
      <c r="CS52" s="15">
        <v>30.1</v>
      </c>
      <c r="CT52" s="15">
        <v>7</v>
      </c>
      <c r="CU52" s="15">
        <v>9.9</v>
      </c>
      <c r="CV52" s="15">
        <v>26.4</v>
      </c>
      <c r="CW52" s="15">
        <v>35.200000000000003</v>
      </c>
      <c r="CX52" s="15">
        <v>67.400000000000006</v>
      </c>
      <c r="CY52" s="15">
        <v>82.8</v>
      </c>
      <c r="CZ52" s="15">
        <v>84.6</v>
      </c>
      <c r="DA52" s="15">
        <v>19.7</v>
      </c>
      <c r="DB52" s="15">
        <v>24.8</v>
      </c>
      <c r="DC52" s="15">
        <v>0.9</v>
      </c>
      <c r="DD52" s="15">
        <v>56.8</v>
      </c>
      <c r="DE52" s="15">
        <v>65.900000000000006</v>
      </c>
      <c r="DF52" s="15">
        <v>64.7</v>
      </c>
      <c r="DG52" s="15">
        <v>70</v>
      </c>
      <c r="DH52" s="15">
        <v>10</v>
      </c>
      <c r="DI52" s="15">
        <v>45.3</v>
      </c>
      <c r="DJ52" s="15">
        <v>1.3</v>
      </c>
      <c r="DK52" s="15">
        <v>32.200000000000003</v>
      </c>
      <c r="DL52" s="15">
        <v>23.7</v>
      </c>
      <c r="DM52" s="15">
        <v>43.7</v>
      </c>
    </row>
    <row r="53" spans="1:117" x14ac:dyDescent="0.25">
      <c r="A53" s="34" t="s">
        <v>135</v>
      </c>
      <c r="B53" s="34" t="s">
        <v>123</v>
      </c>
      <c r="C53" s="34" t="s">
        <v>119</v>
      </c>
      <c r="D53" s="34">
        <v>57.6</v>
      </c>
      <c r="E53" s="34">
        <v>32.1</v>
      </c>
      <c r="F53" s="34">
        <v>1034</v>
      </c>
      <c r="G53" s="34">
        <v>734</v>
      </c>
      <c r="H53" s="34">
        <v>57</v>
      </c>
      <c r="I53" s="34">
        <v>45.4</v>
      </c>
      <c r="J53" s="34">
        <v>78.400000000000006</v>
      </c>
      <c r="K53" s="34">
        <v>15.3</v>
      </c>
      <c r="L53" s="34">
        <v>9.8000000000000007</v>
      </c>
      <c r="M53" s="34">
        <v>76.099999999999994</v>
      </c>
      <c r="N53" s="34">
        <v>1.6</v>
      </c>
      <c r="O53" s="34">
        <v>52.2</v>
      </c>
      <c r="P53" s="34">
        <v>74.099999999999994</v>
      </c>
      <c r="Q53" s="34">
        <v>15.6</v>
      </c>
      <c r="R53" s="34">
        <v>37.200000000000003</v>
      </c>
      <c r="S53" s="34">
        <v>22.2</v>
      </c>
      <c r="T53" s="34">
        <v>2.4</v>
      </c>
      <c r="U53" s="34">
        <v>14.5</v>
      </c>
      <c r="V53" s="34">
        <v>65</v>
      </c>
      <c r="W53" s="34">
        <v>91</v>
      </c>
      <c r="X53" s="34">
        <v>50.7</v>
      </c>
      <c r="Y53" s="34">
        <v>44.7</v>
      </c>
      <c r="Z53" s="34">
        <v>33.1</v>
      </c>
      <c r="AA53" s="34">
        <v>1</v>
      </c>
      <c r="AB53" s="34">
        <v>0.5</v>
      </c>
      <c r="AC53" s="34">
        <v>7</v>
      </c>
      <c r="AD53" s="34">
        <v>3</v>
      </c>
      <c r="AE53" s="34">
        <v>16</v>
      </c>
      <c r="AF53" s="34">
        <v>6.6</v>
      </c>
      <c r="AG53" s="34">
        <v>8.6</v>
      </c>
      <c r="AH53" s="34">
        <v>22.7</v>
      </c>
      <c r="AI53" s="34">
        <v>48.3</v>
      </c>
      <c r="AJ53" s="34">
        <v>36.9</v>
      </c>
      <c r="AK53" s="34">
        <v>83.3</v>
      </c>
      <c r="AL53" s="34">
        <v>13.2</v>
      </c>
      <c r="AM53" s="34">
        <v>12.3</v>
      </c>
      <c r="AN53" s="34" t="s">
        <v>120</v>
      </c>
      <c r="AO53" s="34">
        <v>31.7</v>
      </c>
      <c r="AP53" s="34" t="s">
        <v>120</v>
      </c>
      <c r="AQ53" s="34" t="s">
        <v>120</v>
      </c>
      <c r="AR53" s="34">
        <v>0.2</v>
      </c>
      <c r="AS53" s="34" t="s">
        <v>120</v>
      </c>
      <c r="AT53" s="34">
        <v>35.6</v>
      </c>
      <c r="AU53" s="34">
        <v>28.8</v>
      </c>
      <c r="AV53" s="34">
        <v>8.3000000000000007</v>
      </c>
      <c r="AW53" s="34">
        <v>44</v>
      </c>
      <c r="AX53" s="34">
        <v>5.0999999999999996</v>
      </c>
      <c r="AY53" s="34">
        <v>32.4</v>
      </c>
      <c r="AZ53" s="34">
        <v>10</v>
      </c>
      <c r="BA53" s="34">
        <v>51.8</v>
      </c>
      <c r="BB53" s="34">
        <v>83.6</v>
      </c>
      <c r="BC53" s="34">
        <v>65.099999999999994</v>
      </c>
      <c r="BD53" s="34">
        <v>67.900000000000006</v>
      </c>
      <c r="BE53" s="34">
        <v>66.5</v>
      </c>
      <c r="BF53" s="34" t="s">
        <v>120</v>
      </c>
      <c r="BG53" s="34">
        <v>20.399999999999999</v>
      </c>
      <c r="BH53" s="34">
        <v>86.4</v>
      </c>
      <c r="BI53" s="34">
        <v>2.5</v>
      </c>
      <c r="BJ53" s="34">
        <v>11.8</v>
      </c>
      <c r="BK53" s="34">
        <v>39.799999999999997</v>
      </c>
      <c r="BL53" s="34" t="s">
        <v>120</v>
      </c>
      <c r="BM53" s="34">
        <v>56.2</v>
      </c>
      <c r="BN53" s="34">
        <v>2.8</v>
      </c>
      <c r="BO53" s="34">
        <v>0</v>
      </c>
      <c r="BP53" s="34">
        <v>54.4</v>
      </c>
      <c r="BQ53" s="34">
        <v>50.8</v>
      </c>
      <c r="BR53" s="34">
        <v>65.5</v>
      </c>
      <c r="BS53" s="34" t="s">
        <v>120</v>
      </c>
      <c r="BT53" s="34" t="s">
        <v>120</v>
      </c>
      <c r="BU53" s="34" t="s">
        <v>120</v>
      </c>
      <c r="BV53" s="34">
        <v>45</v>
      </c>
      <c r="BW53" s="34">
        <v>19.600000000000001</v>
      </c>
      <c r="BX53" s="34">
        <v>5.2</v>
      </c>
      <c r="BY53" s="34">
        <v>40.700000000000003</v>
      </c>
      <c r="BZ53" s="34">
        <v>41.4</v>
      </c>
      <c r="CA53" s="34">
        <v>35.700000000000003</v>
      </c>
      <c r="CB53" s="34">
        <v>6.6</v>
      </c>
      <c r="CC53" s="34">
        <v>6</v>
      </c>
      <c r="CD53" s="34">
        <v>65</v>
      </c>
      <c r="CE53" s="34">
        <v>60.9</v>
      </c>
      <c r="CF53" s="34">
        <v>68.099999999999994</v>
      </c>
      <c r="CG53" s="34">
        <v>61.1</v>
      </c>
      <c r="CH53" s="34">
        <v>33.9</v>
      </c>
      <c r="CI53" s="34" t="s">
        <v>120</v>
      </c>
      <c r="CJ53" s="34" t="s">
        <v>120</v>
      </c>
      <c r="CK53" s="34" t="s">
        <v>120</v>
      </c>
      <c r="CL53" s="34" t="s">
        <v>120</v>
      </c>
      <c r="CM53" s="34" t="s">
        <v>120</v>
      </c>
      <c r="CN53" s="34" t="s">
        <v>120</v>
      </c>
      <c r="CO53" s="34" t="s">
        <v>120</v>
      </c>
      <c r="CP53" s="34" t="s">
        <v>120</v>
      </c>
      <c r="CQ53" s="34" t="s">
        <v>120</v>
      </c>
      <c r="CR53" s="34" t="s">
        <v>120</v>
      </c>
      <c r="CS53" s="34" t="s">
        <v>120</v>
      </c>
      <c r="CT53" s="34" t="s">
        <v>120</v>
      </c>
      <c r="CU53" s="34" t="s">
        <v>120</v>
      </c>
      <c r="CV53" s="34">
        <v>11.3</v>
      </c>
      <c r="CW53" s="34">
        <v>24.5</v>
      </c>
      <c r="CX53" s="34">
        <v>33</v>
      </c>
      <c r="CY53" s="34">
        <v>64.900000000000006</v>
      </c>
      <c r="CZ53" s="34">
        <v>80.3</v>
      </c>
      <c r="DA53" s="34">
        <v>27.9</v>
      </c>
      <c r="DB53" s="34">
        <v>38.4</v>
      </c>
      <c r="DC53" s="34" t="s">
        <v>120</v>
      </c>
      <c r="DD53" s="34" t="s">
        <v>120</v>
      </c>
      <c r="DE53" s="34">
        <v>9.8000000000000007</v>
      </c>
      <c r="DF53" s="34" t="s">
        <v>120</v>
      </c>
      <c r="DG53" s="34" t="s">
        <v>120</v>
      </c>
      <c r="DH53" s="34">
        <v>31.4</v>
      </c>
      <c r="DI53" s="34">
        <v>68.8</v>
      </c>
      <c r="DJ53" s="34">
        <v>7.3</v>
      </c>
      <c r="DK53" s="34">
        <v>39.6</v>
      </c>
      <c r="DL53" s="34" t="s">
        <v>120</v>
      </c>
      <c r="DM53" s="34" t="s">
        <v>120</v>
      </c>
    </row>
    <row r="54" spans="1:117" x14ac:dyDescent="0.25">
      <c r="A54" s="34" t="s">
        <v>136</v>
      </c>
      <c r="B54" s="34" t="s">
        <v>118</v>
      </c>
      <c r="C54" s="34" t="s">
        <v>119</v>
      </c>
      <c r="D54" s="34">
        <v>76</v>
      </c>
      <c r="E54" s="34">
        <v>23.2</v>
      </c>
      <c r="F54" s="34">
        <v>905</v>
      </c>
      <c r="G54" s="34">
        <v>860</v>
      </c>
      <c r="H54" s="34">
        <v>98.3</v>
      </c>
      <c r="I54" s="34">
        <v>99.6</v>
      </c>
      <c r="J54" s="34">
        <v>99.1</v>
      </c>
      <c r="K54" s="34">
        <v>81.5</v>
      </c>
      <c r="L54" s="34">
        <v>65.900000000000006</v>
      </c>
      <c r="M54" s="34">
        <v>98.4</v>
      </c>
      <c r="N54" s="34">
        <v>21.2</v>
      </c>
      <c r="O54" s="34">
        <v>81.400000000000006</v>
      </c>
      <c r="P54" s="34">
        <v>87.5</v>
      </c>
      <c r="Q54" s="35">
        <v>55.1</v>
      </c>
      <c r="R54" s="34">
        <v>7.6</v>
      </c>
      <c r="S54" s="34">
        <v>11.1</v>
      </c>
      <c r="T54" s="34">
        <v>1.6</v>
      </c>
      <c r="U54" s="34">
        <v>2.6</v>
      </c>
      <c r="V54" s="34">
        <v>29</v>
      </c>
      <c r="W54" s="34">
        <v>33</v>
      </c>
      <c r="X54" s="34">
        <v>75.8</v>
      </c>
      <c r="Y54" s="34">
        <v>66.3</v>
      </c>
      <c r="Z54" s="34">
        <v>37.5</v>
      </c>
      <c r="AA54" s="34">
        <v>0.6</v>
      </c>
      <c r="AB54" s="34">
        <v>6.8</v>
      </c>
      <c r="AC54" s="34">
        <v>2.5</v>
      </c>
      <c r="AD54" s="34">
        <v>18.899999999999999</v>
      </c>
      <c r="AE54" s="34">
        <v>6.2</v>
      </c>
      <c r="AF54" s="34">
        <v>2.4</v>
      </c>
      <c r="AG54" s="34">
        <v>29.4</v>
      </c>
      <c r="AH54" s="34">
        <v>79.2</v>
      </c>
      <c r="AI54" s="34">
        <v>75.599999999999994</v>
      </c>
      <c r="AJ54" s="34">
        <v>68.5</v>
      </c>
      <c r="AK54" s="34">
        <v>92.9</v>
      </c>
      <c r="AL54" s="34">
        <v>42.6</v>
      </c>
      <c r="AM54" s="34">
        <v>30.7</v>
      </c>
      <c r="AN54" s="34">
        <v>95.1</v>
      </c>
      <c r="AO54" s="34">
        <v>87.2</v>
      </c>
      <c r="AP54" s="34">
        <v>19.100000000000001</v>
      </c>
      <c r="AQ54" s="34">
        <v>1890</v>
      </c>
      <c r="AR54" s="34">
        <v>2.8</v>
      </c>
      <c r="AS54" s="34">
        <v>47.2</v>
      </c>
      <c r="AT54" s="34">
        <v>90.5</v>
      </c>
      <c r="AU54" s="34">
        <v>51.7</v>
      </c>
      <c r="AV54" s="34">
        <v>4.5</v>
      </c>
      <c r="AW54" s="34">
        <v>94.1</v>
      </c>
      <c r="AX54" s="34">
        <v>24.6</v>
      </c>
      <c r="AY54" s="34">
        <v>39.700000000000003</v>
      </c>
      <c r="AZ54" s="34">
        <v>17.8</v>
      </c>
      <c r="BA54" s="34">
        <v>89.1</v>
      </c>
      <c r="BB54" s="34">
        <v>98.2</v>
      </c>
      <c r="BC54" s="34">
        <v>93.7</v>
      </c>
      <c r="BD54" s="34">
        <v>94.5</v>
      </c>
      <c r="BE54" s="34">
        <v>93.1</v>
      </c>
      <c r="BF54" s="34">
        <v>91</v>
      </c>
      <c r="BG54" s="34">
        <v>70.599999999999994</v>
      </c>
      <c r="BH54" s="34">
        <v>89</v>
      </c>
      <c r="BI54" s="34">
        <v>11</v>
      </c>
      <c r="BJ54" s="34">
        <v>6.6</v>
      </c>
      <c r="BK54" s="34">
        <v>66.2</v>
      </c>
      <c r="BL54" s="34">
        <v>26.7</v>
      </c>
      <c r="BM54" s="34">
        <v>87.2</v>
      </c>
      <c r="BN54" s="34">
        <v>4.0999999999999996</v>
      </c>
      <c r="BO54" s="34">
        <v>90.3</v>
      </c>
      <c r="BP54" s="34">
        <v>30.7</v>
      </c>
      <c r="BQ54" s="34">
        <v>53</v>
      </c>
      <c r="BR54" s="34">
        <v>41.1</v>
      </c>
      <c r="BS54" s="34">
        <v>5.7</v>
      </c>
      <c r="BT54" s="34">
        <v>6.7</v>
      </c>
      <c r="BU54" s="34">
        <v>5.9</v>
      </c>
      <c r="BV54" s="34">
        <v>25.7</v>
      </c>
      <c r="BW54" s="34">
        <v>15.6</v>
      </c>
      <c r="BX54" s="34">
        <v>5.6</v>
      </c>
      <c r="BY54" s="34">
        <v>21.6</v>
      </c>
      <c r="BZ54" s="34">
        <v>11.7</v>
      </c>
      <c r="CA54" s="34">
        <v>10.9</v>
      </c>
      <c r="CB54" s="34">
        <v>31.3</v>
      </c>
      <c r="CC54" s="34">
        <v>27.8</v>
      </c>
      <c r="CD54" s="34">
        <v>56.6</v>
      </c>
      <c r="CE54" s="34">
        <v>54</v>
      </c>
      <c r="CF54" s="34">
        <v>42</v>
      </c>
      <c r="CG54" s="34">
        <v>53.5</v>
      </c>
      <c r="CH54" s="34">
        <v>25.9</v>
      </c>
      <c r="CI54" s="34">
        <v>6.1</v>
      </c>
      <c r="CJ54" s="34">
        <v>2.6</v>
      </c>
      <c r="CK54" s="34">
        <v>6.7</v>
      </c>
      <c r="CL54" s="34">
        <v>2.9</v>
      </c>
      <c r="CM54" s="34">
        <v>10.5</v>
      </c>
      <c r="CN54" s="34">
        <v>2</v>
      </c>
      <c r="CO54" s="34">
        <v>0.7</v>
      </c>
      <c r="CP54" s="34">
        <v>17.399999999999999</v>
      </c>
      <c r="CQ54" s="34">
        <v>3.1</v>
      </c>
      <c r="CR54" s="34">
        <v>1.3</v>
      </c>
      <c r="CS54" s="34">
        <v>38</v>
      </c>
      <c r="CT54" s="34">
        <v>21.1</v>
      </c>
      <c r="CU54" s="34">
        <v>37.6</v>
      </c>
      <c r="CV54" s="34">
        <v>49.3</v>
      </c>
      <c r="CW54" s="34">
        <v>62.3</v>
      </c>
      <c r="CX54" s="34">
        <v>87.7</v>
      </c>
      <c r="CY54" s="34">
        <v>94.1</v>
      </c>
      <c r="CZ54" s="34">
        <v>90.2</v>
      </c>
      <c r="DA54" s="34">
        <v>18.5</v>
      </c>
      <c r="DB54" s="34">
        <v>20.5</v>
      </c>
      <c r="DC54" s="34">
        <v>2.2999999999999998</v>
      </c>
      <c r="DD54" s="34">
        <v>32.1</v>
      </c>
      <c r="DE54" s="34">
        <v>58.8</v>
      </c>
      <c r="DF54" s="34">
        <v>57.2</v>
      </c>
      <c r="DG54" s="34">
        <v>84.4</v>
      </c>
      <c r="DH54" s="34">
        <v>0.1</v>
      </c>
      <c r="DI54" s="34">
        <v>19.2</v>
      </c>
      <c r="DJ54" s="34">
        <v>0.1</v>
      </c>
      <c r="DK54" s="34">
        <v>34</v>
      </c>
      <c r="DL54" s="34">
        <v>16</v>
      </c>
      <c r="DM54" s="34">
        <v>24.4</v>
      </c>
    </row>
    <row r="55" spans="1:117" s="15" customFormat="1" x14ac:dyDescent="0.25">
      <c r="A55" s="15" t="s">
        <v>136</v>
      </c>
      <c r="B55" s="15" t="s">
        <v>118</v>
      </c>
      <c r="C55" s="15" t="s">
        <v>121</v>
      </c>
      <c r="D55" s="15">
        <v>71.400000000000006</v>
      </c>
      <c r="E55" s="15">
        <v>23.3</v>
      </c>
      <c r="F55" s="15">
        <v>913</v>
      </c>
      <c r="G55" s="15">
        <v>909</v>
      </c>
      <c r="H55" s="15">
        <v>99</v>
      </c>
      <c r="I55" s="15">
        <v>99.6</v>
      </c>
      <c r="J55" s="15">
        <v>99</v>
      </c>
      <c r="K55" s="15">
        <v>79.099999999999994</v>
      </c>
      <c r="L55" s="15">
        <v>49.4</v>
      </c>
      <c r="M55" s="15">
        <v>98.1</v>
      </c>
      <c r="N55" s="15">
        <v>22.1</v>
      </c>
      <c r="O55" s="15">
        <v>78.400000000000006</v>
      </c>
      <c r="P55" s="15">
        <v>85.2</v>
      </c>
      <c r="Q55" s="15">
        <v>47.4</v>
      </c>
      <c r="R55" s="15">
        <v>8.1</v>
      </c>
      <c r="S55" s="15">
        <v>12.6</v>
      </c>
      <c r="T55" s="15">
        <v>1.6</v>
      </c>
      <c r="U55" s="15">
        <v>2.6</v>
      </c>
      <c r="V55" s="15">
        <v>34</v>
      </c>
      <c r="W55" s="15">
        <v>39</v>
      </c>
      <c r="X55" s="15">
        <v>75.400000000000006</v>
      </c>
      <c r="Y55" s="15">
        <v>67.099999999999994</v>
      </c>
      <c r="Z55" s="15">
        <v>41.2</v>
      </c>
      <c r="AA55" s="15">
        <v>0.7</v>
      </c>
      <c r="AB55" s="15">
        <v>6</v>
      </c>
      <c r="AC55" s="15">
        <v>2.5</v>
      </c>
      <c r="AD55" s="15">
        <v>16.5</v>
      </c>
      <c r="AE55" s="15">
        <v>6.8</v>
      </c>
      <c r="AF55" s="15">
        <v>2.6</v>
      </c>
      <c r="AG55" s="15">
        <v>30.6</v>
      </c>
      <c r="AH55" s="15">
        <v>77.3</v>
      </c>
      <c r="AI55" s="15">
        <v>75.3</v>
      </c>
      <c r="AJ55" s="15">
        <v>67.8</v>
      </c>
      <c r="AK55" s="15">
        <v>92.1</v>
      </c>
      <c r="AL55" s="15">
        <v>40</v>
      </c>
      <c r="AM55" s="15">
        <v>27.9</v>
      </c>
      <c r="AN55" s="15">
        <v>95.8</v>
      </c>
      <c r="AO55" s="15">
        <v>87.7</v>
      </c>
      <c r="AP55" s="15">
        <v>22.7</v>
      </c>
      <c r="AQ55" s="15">
        <v>2043</v>
      </c>
      <c r="AR55" s="15">
        <v>3.4</v>
      </c>
      <c r="AS55" s="15">
        <v>47.6</v>
      </c>
      <c r="AT55" s="15">
        <v>91.5</v>
      </c>
      <c r="AU55" s="15">
        <v>58.5</v>
      </c>
      <c r="AV55" s="15">
        <v>4.2</v>
      </c>
      <c r="AW55" s="15">
        <v>95</v>
      </c>
      <c r="AX55" s="15">
        <v>23.7</v>
      </c>
      <c r="AY55" s="15">
        <v>38.9</v>
      </c>
      <c r="AZ55" s="15">
        <v>18.600000000000001</v>
      </c>
      <c r="BA55" s="15">
        <v>89.3</v>
      </c>
      <c r="BB55" s="15">
        <v>98.5</v>
      </c>
      <c r="BC55" s="15">
        <v>94.8</v>
      </c>
      <c r="BD55" s="15">
        <v>95.7</v>
      </c>
      <c r="BE55" s="15">
        <v>93.3</v>
      </c>
      <c r="BF55" s="15">
        <v>92.2</v>
      </c>
      <c r="BG55" s="15">
        <v>71.5</v>
      </c>
      <c r="BH55" s="15">
        <v>94.3</v>
      </c>
      <c r="BI55" s="15">
        <v>5.7</v>
      </c>
      <c r="BJ55" s="15">
        <v>5.9</v>
      </c>
      <c r="BK55" s="15">
        <v>67.3</v>
      </c>
      <c r="BL55" s="15">
        <v>25.5</v>
      </c>
      <c r="BM55" s="15">
        <v>88.1</v>
      </c>
      <c r="BN55" s="15">
        <v>3.9</v>
      </c>
      <c r="BO55" s="15">
        <v>90.7</v>
      </c>
      <c r="BP55" s="15">
        <v>31.6</v>
      </c>
      <c r="BQ55" s="15">
        <v>51.7</v>
      </c>
      <c r="BR55" s="15">
        <v>38.1</v>
      </c>
      <c r="BS55" s="15">
        <v>5</v>
      </c>
      <c r="BT55" s="15">
        <v>6.4</v>
      </c>
      <c r="BU55" s="15">
        <v>5.2</v>
      </c>
      <c r="BV55" s="15">
        <v>24.5</v>
      </c>
      <c r="BW55" s="15">
        <v>16.100000000000001</v>
      </c>
      <c r="BX55" s="15">
        <v>5.9</v>
      </c>
      <c r="BY55" s="15">
        <v>21.1</v>
      </c>
      <c r="BZ55" s="15">
        <v>13.5</v>
      </c>
      <c r="CA55" s="15">
        <v>12.3</v>
      </c>
      <c r="CB55" s="15">
        <v>30.6</v>
      </c>
      <c r="CC55" s="15">
        <v>25</v>
      </c>
      <c r="CD55" s="15">
        <v>57.2</v>
      </c>
      <c r="CE55" s="15">
        <v>54.7</v>
      </c>
      <c r="CF55" s="15">
        <v>46.5</v>
      </c>
      <c r="CG55" s="15">
        <v>54.4</v>
      </c>
      <c r="CH55" s="15">
        <v>27.1</v>
      </c>
      <c r="CI55" s="15">
        <v>6.3</v>
      </c>
      <c r="CJ55" s="15">
        <v>2.7</v>
      </c>
      <c r="CK55" s="15">
        <v>6.6</v>
      </c>
      <c r="CL55" s="15">
        <v>2.7</v>
      </c>
      <c r="CM55" s="15">
        <v>11.1</v>
      </c>
      <c r="CN55" s="15">
        <v>2.1</v>
      </c>
      <c r="CO55" s="15">
        <v>0.8</v>
      </c>
      <c r="CP55" s="15">
        <v>18.899999999999999</v>
      </c>
      <c r="CQ55" s="15">
        <v>3</v>
      </c>
      <c r="CR55" s="15">
        <v>1.3</v>
      </c>
      <c r="CS55" s="15">
        <v>38.4</v>
      </c>
      <c r="CT55" s="15">
        <v>20.2</v>
      </c>
      <c r="CU55" s="15">
        <v>34.5</v>
      </c>
      <c r="CV55" s="15">
        <v>47.1</v>
      </c>
      <c r="CW55" s="15">
        <v>59.9</v>
      </c>
      <c r="CX55" s="15">
        <v>86.4</v>
      </c>
      <c r="CY55" s="15">
        <v>92.6</v>
      </c>
      <c r="CZ55" s="15">
        <v>90.5</v>
      </c>
      <c r="DA55" s="15">
        <v>19.100000000000001</v>
      </c>
      <c r="DB55" s="15">
        <v>20.9</v>
      </c>
      <c r="DC55" s="15">
        <v>2.2999999999999998</v>
      </c>
      <c r="DD55" s="15">
        <v>30.9</v>
      </c>
      <c r="DE55" s="15">
        <v>54.9</v>
      </c>
      <c r="DF55" s="15">
        <v>47.9</v>
      </c>
      <c r="DG55" s="15">
        <v>80.7</v>
      </c>
      <c r="DH55" s="15">
        <v>0.1</v>
      </c>
      <c r="DI55" s="15">
        <v>20.7</v>
      </c>
      <c r="DJ55" s="15">
        <v>0</v>
      </c>
      <c r="DK55" s="15">
        <v>36.9</v>
      </c>
      <c r="DL55" s="15" t="s">
        <v>120</v>
      </c>
      <c r="DM55" s="15">
        <v>27.3</v>
      </c>
    </row>
    <row r="56" spans="1:117" s="15" customFormat="1" x14ac:dyDescent="0.25">
      <c r="A56" s="15" t="s">
        <v>136</v>
      </c>
      <c r="B56" s="15" t="s">
        <v>118</v>
      </c>
      <c r="C56" s="15" t="s">
        <v>122</v>
      </c>
      <c r="D56" s="15">
        <v>83.1</v>
      </c>
      <c r="E56" s="15">
        <v>23.1</v>
      </c>
      <c r="F56" s="15">
        <v>893</v>
      </c>
      <c r="G56" s="15">
        <v>792</v>
      </c>
      <c r="H56" s="15">
        <v>97.3</v>
      </c>
      <c r="I56" s="15">
        <v>99.6</v>
      </c>
      <c r="J56" s="15">
        <v>99.3</v>
      </c>
      <c r="K56" s="15">
        <v>85</v>
      </c>
      <c r="L56" s="15">
        <v>89.8</v>
      </c>
      <c r="M56" s="15">
        <v>98.9</v>
      </c>
      <c r="N56" s="15">
        <v>19.8</v>
      </c>
      <c r="O56" s="15">
        <v>86.1</v>
      </c>
      <c r="P56" s="15">
        <v>90.8</v>
      </c>
      <c r="Q56" s="15">
        <v>66.900000000000006</v>
      </c>
      <c r="R56" s="15">
        <v>6.9</v>
      </c>
      <c r="S56" s="15">
        <v>9</v>
      </c>
      <c r="T56" s="15">
        <v>1.6</v>
      </c>
      <c r="U56" s="15">
        <v>2.5</v>
      </c>
      <c r="V56" s="15">
        <v>22</v>
      </c>
      <c r="W56" s="15">
        <v>25</v>
      </c>
      <c r="X56" s="15">
        <v>76.400000000000006</v>
      </c>
      <c r="Y56" s="15">
        <v>65.3</v>
      </c>
      <c r="Z56" s="15">
        <v>32</v>
      </c>
      <c r="AA56" s="15">
        <v>0.4</v>
      </c>
      <c r="AB56" s="15">
        <v>7.8</v>
      </c>
      <c r="AC56" s="15">
        <v>2.5</v>
      </c>
      <c r="AD56" s="15">
        <v>22.4</v>
      </c>
      <c r="AE56" s="15">
        <v>5.4</v>
      </c>
      <c r="AF56" s="15">
        <v>1.9</v>
      </c>
      <c r="AG56" s="15">
        <v>27.3</v>
      </c>
      <c r="AH56" s="15">
        <v>82.2</v>
      </c>
      <c r="AI56" s="15">
        <v>76</v>
      </c>
      <c r="AJ56" s="15">
        <v>69.400000000000006</v>
      </c>
      <c r="AK56" s="15">
        <v>94</v>
      </c>
      <c r="AL56" s="15">
        <v>40.799999999999997</v>
      </c>
      <c r="AM56" s="15">
        <v>34.799999999999997</v>
      </c>
      <c r="AN56" s="15">
        <v>93.9</v>
      </c>
      <c r="AO56" s="15">
        <v>86.6</v>
      </c>
      <c r="AP56" s="15">
        <v>13.8</v>
      </c>
      <c r="AQ56" s="15">
        <v>1576</v>
      </c>
      <c r="AR56" s="15">
        <v>2.2000000000000002</v>
      </c>
      <c r="AS56" s="15">
        <v>46.7</v>
      </c>
      <c r="AT56" s="15">
        <v>89</v>
      </c>
      <c r="AU56" s="15">
        <v>41.3</v>
      </c>
      <c r="AV56" s="15">
        <v>5</v>
      </c>
      <c r="AW56" s="15">
        <v>92.7</v>
      </c>
      <c r="AX56" s="15">
        <v>25.8</v>
      </c>
      <c r="AY56" s="15">
        <v>40.4</v>
      </c>
      <c r="AZ56" s="15">
        <v>15.9</v>
      </c>
      <c r="BA56" s="15">
        <v>88.7</v>
      </c>
      <c r="BB56" s="15">
        <v>97.7</v>
      </c>
      <c r="BC56" s="15">
        <v>92</v>
      </c>
      <c r="BD56" s="15">
        <v>92.6</v>
      </c>
      <c r="BE56" s="15">
        <v>92.7</v>
      </c>
      <c r="BF56" s="15">
        <v>89.1</v>
      </c>
      <c r="BG56" s="15">
        <v>69.3</v>
      </c>
      <c r="BH56" s="15">
        <v>80.400000000000006</v>
      </c>
      <c r="BI56" s="15">
        <v>19.600000000000001</v>
      </c>
      <c r="BJ56" s="15">
        <v>7.6</v>
      </c>
      <c r="BK56" s="15">
        <v>64.900000000000006</v>
      </c>
      <c r="BL56" s="15">
        <v>28.1</v>
      </c>
      <c r="BM56" s="15">
        <v>86.2</v>
      </c>
      <c r="BN56" s="15">
        <v>4.4000000000000004</v>
      </c>
      <c r="BO56" s="15">
        <v>89.7</v>
      </c>
      <c r="BP56" s="15">
        <v>29.4</v>
      </c>
      <c r="BQ56" s="15">
        <v>54.8</v>
      </c>
      <c r="BR56" s="15">
        <v>46.3</v>
      </c>
      <c r="BS56" s="15">
        <v>6.9</v>
      </c>
      <c r="BT56" s="15">
        <v>7.1</v>
      </c>
      <c r="BU56" s="15">
        <v>7</v>
      </c>
      <c r="BV56" s="15">
        <v>27.6</v>
      </c>
      <c r="BW56" s="15">
        <v>15</v>
      </c>
      <c r="BX56" s="15">
        <v>5</v>
      </c>
      <c r="BY56" s="15">
        <v>22.4</v>
      </c>
      <c r="BZ56" s="15">
        <v>9</v>
      </c>
      <c r="CA56" s="15">
        <v>8.9</v>
      </c>
      <c r="CB56" s="15">
        <v>32.4</v>
      </c>
      <c r="CC56" s="15">
        <v>32.1</v>
      </c>
      <c r="CD56" s="15">
        <v>55.7</v>
      </c>
      <c r="CE56" s="15">
        <v>52.9</v>
      </c>
      <c r="CF56" s="15">
        <v>34.700000000000003</v>
      </c>
      <c r="CG56" s="15">
        <v>52.3</v>
      </c>
      <c r="CH56" s="15">
        <v>24.1</v>
      </c>
      <c r="CI56" s="15">
        <v>5.7</v>
      </c>
      <c r="CJ56" s="15">
        <v>2.5</v>
      </c>
      <c r="CK56" s="15">
        <v>6.8</v>
      </c>
      <c r="CL56" s="15">
        <v>3.3</v>
      </c>
      <c r="CM56" s="15">
        <v>9.6999999999999993</v>
      </c>
      <c r="CN56" s="15">
        <v>1.8</v>
      </c>
      <c r="CO56" s="15">
        <v>0.5</v>
      </c>
      <c r="CP56" s="15">
        <v>15.2</v>
      </c>
      <c r="CQ56" s="15">
        <v>3.1</v>
      </c>
      <c r="CR56" s="15">
        <v>1.5</v>
      </c>
      <c r="CS56" s="15">
        <v>37.4</v>
      </c>
      <c r="CT56" s="15">
        <v>22.5</v>
      </c>
      <c r="CU56" s="15">
        <v>42.3</v>
      </c>
      <c r="CV56" s="15">
        <v>52.7</v>
      </c>
      <c r="CW56" s="15">
        <v>65.8</v>
      </c>
      <c r="CX56" s="15">
        <v>89.8</v>
      </c>
      <c r="CY56" s="15">
        <v>96.4</v>
      </c>
      <c r="CZ56" s="15">
        <v>89.6</v>
      </c>
      <c r="DA56" s="15">
        <v>17.5</v>
      </c>
      <c r="DB56" s="15">
        <v>19.7</v>
      </c>
      <c r="DC56" s="15">
        <v>2.2000000000000002</v>
      </c>
      <c r="DD56" s="15">
        <v>33.9</v>
      </c>
      <c r="DE56" s="15">
        <v>65</v>
      </c>
      <c r="DF56" s="15">
        <v>71.900000000000006</v>
      </c>
      <c r="DG56" s="15">
        <v>91.2</v>
      </c>
      <c r="DH56" s="15">
        <v>0.1</v>
      </c>
      <c r="DI56" s="15">
        <v>17.100000000000001</v>
      </c>
      <c r="DJ56" s="15">
        <v>0.1</v>
      </c>
      <c r="DK56" s="15">
        <v>29.7</v>
      </c>
      <c r="DL56" s="15" t="s">
        <v>120</v>
      </c>
      <c r="DM56" s="15">
        <v>19.3</v>
      </c>
    </row>
    <row r="57" spans="1:117" x14ac:dyDescent="0.25">
      <c r="A57" s="34" t="s">
        <v>136</v>
      </c>
      <c r="B57" s="34" t="s">
        <v>123</v>
      </c>
      <c r="C57" s="34" t="s">
        <v>119</v>
      </c>
      <c r="D57" s="34">
        <v>66.900000000000006</v>
      </c>
      <c r="E57" s="34">
        <v>29.6</v>
      </c>
      <c r="F57" s="34">
        <v>882</v>
      </c>
      <c r="G57" s="34">
        <v>963</v>
      </c>
      <c r="H57" s="34">
        <v>76.8</v>
      </c>
      <c r="I57" s="34">
        <v>96.3</v>
      </c>
      <c r="J57" s="34">
        <v>99.4</v>
      </c>
      <c r="K57" s="34">
        <v>50.5</v>
      </c>
      <c r="L57" s="34">
        <v>40.200000000000003</v>
      </c>
      <c r="M57" s="34">
        <v>85.8</v>
      </c>
      <c r="N57" s="34">
        <v>6.8</v>
      </c>
      <c r="O57" s="34">
        <v>68.7</v>
      </c>
      <c r="P57" s="34">
        <v>82.9</v>
      </c>
      <c r="Q57" s="34">
        <v>38.4</v>
      </c>
      <c r="R57" s="34">
        <v>19.7</v>
      </c>
      <c r="S57" s="34">
        <v>27.2</v>
      </c>
      <c r="T57" s="34">
        <v>2</v>
      </c>
      <c r="U57" s="34">
        <v>5.5</v>
      </c>
      <c r="V57" s="34">
        <v>42</v>
      </c>
      <c r="W57" s="34">
        <v>52</v>
      </c>
      <c r="X57" s="34">
        <v>63.3</v>
      </c>
      <c r="Y57" s="34">
        <v>56.1</v>
      </c>
      <c r="Z57" s="34">
        <v>30.8</v>
      </c>
      <c r="AA57" s="34">
        <v>1.2</v>
      </c>
      <c r="AB57" s="34">
        <v>5.5</v>
      </c>
      <c r="AC57" s="34">
        <v>2.9</v>
      </c>
      <c r="AD57" s="34">
        <v>15.5</v>
      </c>
      <c r="AE57" s="34">
        <v>9</v>
      </c>
      <c r="AF57" s="34">
        <v>2.7</v>
      </c>
      <c r="AG57" s="34">
        <v>7.8</v>
      </c>
      <c r="AH57" s="34">
        <v>39.4</v>
      </c>
      <c r="AI57" s="34">
        <v>60.4</v>
      </c>
      <c r="AJ57" s="34">
        <v>60.2</v>
      </c>
      <c r="AK57" s="34">
        <v>83.8</v>
      </c>
      <c r="AL57" s="34">
        <v>22.5</v>
      </c>
      <c r="AM57" s="34">
        <v>11.8</v>
      </c>
      <c r="AN57" s="34" t="s">
        <v>120</v>
      </c>
      <c r="AO57" s="34">
        <v>53.1</v>
      </c>
      <c r="AP57" s="34" t="s">
        <v>120</v>
      </c>
      <c r="AQ57" s="34" t="s">
        <v>120</v>
      </c>
      <c r="AR57" s="34">
        <v>0.2</v>
      </c>
      <c r="AS57" s="34" t="s">
        <v>120</v>
      </c>
      <c r="AT57" s="34">
        <v>51.3</v>
      </c>
      <c r="AU57" s="34">
        <v>12.3</v>
      </c>
      <c r="AV57" s="34">
        <v>16.8</v>
      </c>
      <c r="AW57" s="34">
        <v>68.2</v>
      </c>
      <c r="AX57" s="34">
        <v>16.5</v>
      </c>
      <c r="AY57" s="34">
        <v>31.5</v>
      </c>
      <c r="AZ57" s="34">
        <v>34.299999999999997</v>
      </c>
      <c r="BA57" s="34">
        <v>60.1</v>
      </c>
      <c r="BB57" s="34">
        <v>88</v>
      </c>
      <c r="BC57" s="34">
        <v>75.900000000000006</v>
      </c>
      <c r="BD57" s="34">
        <v>70.5</v>
      </c>
      <c r="BE57" s="34">
        <v>78</v>
      </c>
      <c r="BF57" s="34" t="s">
        <v>120</v>
      </c>
      <c r="BG57" s="34">
        <v>14.6</v>
      </c>
      <c r="BH57" s="34">
        <v>85.5</v>
      </c>
      <c r="BI57" s="34">
        <v>14.5</v>
      </c>
      <c r="BJ57" s="34">
        <v>7.8</v>
      </c>
      <c r="BK57" s="34">
        <v>34.1</v>
      </c>
      <c r="BL57" s="34" t="s">
        <v>120</v>
      </c>
      <c r="BM57" s="34">
        <v>76.2</v>
      </c>
      <c r="BN57" s="34">
        <v>6.9</v>
      </c>
      <c r="BO57" s="34">
        <v>85.1</v>
      </c>
      <c r="BP57" s="34">
        <v>10.3</v>
      </c>
      <c r="BQ57" s="34">
        <v>35.700000000000003</v>
      </c>
      <c r="BR57" s="34">
        <v>50.9</v>
      </c>
      <c r="BS57" s="34" t="s">
        <v>120</v>
      </c>
      <c r="BT57" s="34" t="s">
        <v>120</v>
      </c>
      <c r="BU57" s="34" t="s">
        <v>120</v>
      </c>
      <c r="BV57" s="34">
        <v>36.700000000000003</v>
      </c>
      <c r="BW57" s="34">
        <v>9.1999999999999993</v>
      </c>
      <c r="BX57" s="34">
        <v>2.1</v>
      </c>
      <c r="BY57" s="34">
        <v>24.9</v>
      </c>
      <c r="BZ57" s="34">
        <v>18.899999999999999</v>
      </c>
      <c r="CA57" s="34">
        <v>20.6</v>
      </c>
      <c r="CB57" s="34">
        <v>29.9</v>
      </c>
      <c r="CC57" s="34">
        <v>22.2</v>
      </c>
      <c r="CD57" s="34">
        <v>66.400000000000006</v>
      </c>
      <c r="CE57" s="34">
        <v>37.9</v>
      </c>
      <c r="CF57" s="34">
        <v>41.6</v>
      </c>
      <c r="CG57" s="34">
        <v>38</v>
      </c>
      <c r="CH57" s="34">
        <v>13.6</v>
      </c>
      <c r="CI57" s="34" t="s">
        <v>120</v>
      </c>
      <c r="CJ57" s="34" t="s">
        <v>120</v>
      </c>
      <c r="CK57" s="34" t="s">
        <v>120</v>
      </c>
      <c r="CL57" s="34" t="s">
        <v>120</v>
      </c>
      <c r="CM57" s="34" t="s">
        <v>120</v>
      </c>
      <c r="CN57" s="34" t="s">
        <v>120</v>
      </c>
      <c r="CO57" s="34" t="s">
        <v>120</v>
      </c>
      <c r="CP57" s="34" t="s">
        <v>120</v>
      </c>
      <c r="CQ57" s="34" t="s">
        <v>120</v>
      </c>
      <c r="CR57" s="34" t="s">
        <v>120</v>
      </c>
      <c r="CS57" s="34" t="s">
        <v>120</v>
      </c>
      <c r="CT57" s="34" t="s">
        <v>120</v>
      </c>
      <c r="CU57" s="34" t="s">
        <v>120</v>
      </c>
      <c r="CV57" s="34">
        <v>23</v>
      </c>
      <c r="CW57" s="34">
        <v>35</v>
      </c>
      <c r="CX57" s="34">
        <v>53.7</v>
      </c>
      <c r="CY57" s="34">
        <v>81.2</v>
      </c>
      <c r="CZ57" s="34">
        <v>87.9</v>
      </c>
      <c r="DA57" s="34">
        <v>20.2</v>
      </c>
      <c r="DB57" s="34">
        <v>25.4</v>
      </c>
      <c r="DC57" s="34" t="s">
        <v>120</v>
      </c>
      <c r="DD57" s="34" t="s">
        <v>120</v>
      </c>
      <c r="DE57" s="34">
        <v>14.6</v>
      </c>
      <c r="DF57" s="34" t="s">
        <v>120</v>
      </c>
      <c r="DG57" s="34" t="s">
        <v>120</v>
      </c>
      <c r="DH57" s="34">
        <v>0.8</v>
      </c>
      <c r="DI57" s="34">
        <v>33.799999999999997</v>
      </c>
      <c r="DJ57" s="34">
        <v>0.2</v>
      </c>
      <c r="DK57" s="34">
        <v>43.4</v>
      </c>
      <c r="DL57" s="34" t="s">
        <v>120</v>
      </c>
      <c r="DM57" s="34" t="s">
        <v>120</v>
      </c>
    </row>
    <row r="58" spans="1:117" x14ac:dyDescent="0.25">
      <c r="A58" s="34" t="s">
        <v>137</v>
      </c>
      <c r="B58" s="34" t="s">
        <v>118</v>
      </c>
      <c r="C58" s="34" t="s">
        <v>119</v>
      </c>
      <c r="D58" s="34">
        <v>57.2</v>
      </c>
      <c r="E58" s="34">
        <v>31.2</v>
      </c>
      <c r="F58" s="34">
        <v>973</v>
      </c>
      <c r="G58" s="34">
        <v>887</v>
      </c>
      <c r="H58" s="34">
        <v>66.599999999999994</v>
      </c>
      <c r="I58" s="34">
        <v>91</v>
      </c>
      <c r="J58" s="34">
        <v>85.5</v>
      </c>
      <c r="K58" s="34">
        <v>45</v>
      </c>
      <c r="L58" s="34">
        <v>31.8</v>
      </c>
      <c r="M58" s="34">
        <v>93.5</v>
      </c>
      <c r="N58" s="34">
        <v>18.7</v>
      </c>
      <c r="O58" s="34">
        <v>56.5</v>
      </c>
      <c r="P58" s="34">
        <v>85.4</v>
      </c>
      <c r="Q58" s="35">
        <v>25.1</v>
      </c>
      <c r="R58" s="34">
        <v>35.4</v>
      </c>
      <c r="S58" s="34">
        <v>35.700000000000003</v>
      </c>
      <c r="T58" s="34">
        <v>2.4</v>
      </c>
      <c r="U58" s="34">
        <v>6.3</v>
      </c>
      <c r="V58" s="34">
        <v>41</v>
      </c>
      <c r="W58" s="34">
        <v>51</v>
      </c>
      <c r="X58" s="34">
        <v>59.7</v>
      </c>
      <c r="Y58" s="34">
        <v>53.5</v>
      </c>
      <c r="Z58" s="34">
        <v>40.700000000000003</v>
      </c>
      <c r="AA58" s="34">
        <v>0.2</v>
      </c>
      <c r="AB58" s="34">
        <v>1.2</v>
      </c>
      <c r="AC58" s="34">
        <v>2.4</v>
      </c>
      <c r="AD58" s="34">
        <v>8.6999999999999993</v>
      </c>
      <c r="AE58" s="34">
        <v>12.3</v>
      </c>
      <c r="AF58" s="34">
        <v>5.7</v>
      </c>
      <c r="AG58" s="34">
        <v>17.5</v>
      </c>
      <c r="AH58" s="34">
        <v>43.5</v>
      </c>
      <c r="AI58" s="34">
        <v>63</v>
      </c>
      <c r="AJ58" s="34">
        <v>38.5</v>
      </c>
      <c r="AK58" s="34">
        <v>89.7</v>
      </c>
      <c r="AL58" s="34">
        <v>17.3</v>
      </c>
      <c r="AM58" s="34">
        <v>9.6999999999999993</v>
      </c>
      <c r="AN58" s="34">
        <v>92.3</v>
      </c>
      <c r="AO58" s="34">
        <v>63.7</v>
      </c>
      <c r="AP58" s="34">
        <v>56.1</v>
      </c>
      <c r="AQ58" s="34">
        <v>3052</v>
      </c>
      <c r="AR58" s="34">
        <v>1.2</v>
      </c>
      <c r="AS58" s="34">
        <v>22.6</v>
      </c>
      <c r="AT58" s="34">
        <v>84</v>
      </c>
      <c r="AU58" s="34">
        <v>63.5</v>
      </c>
      <c r="AV58" s="34">
        <v>3.2</v>
      </c>
      <c r="AW58" s="34">
        <v>86.6</v>
      </c>
      <c r="AX58" s="34">
        <v>8.6</v>
      </c>
      <c r="AY58" s="34">
        <v>23.2</v>
      </c>
      <c r="AZ58" s="34">
        <v>6.1</v>
      </c>
      <c r="BA58" s="34">
        <v>54.8</v>
      </c>
      <c r="BB58" s="34">
        <v>88.8</v>
      </c>
      <c r="BC58" s="34">
        <v>65.400000000000006</v>
      </c>
      <c r="BD58" s="34">
        <v>71.599999999999994</v>
      </c>
      <c r="BE58" s="34">
        <v>78.099999999999994</v>
      </c>
      <c r="BF58" s="34">
        <v>53.1</v>
      </c>
      <c r="BG58" s="34">
        <v>39.6</v>
      </c>
      <c r="BH58" s="34">
        <v>94.4</v>
      </c>
      <c r="BI58" s="34">
        <v>4.4000000000000004</v>
      </c>
      <c r="BJ58" s="34">
        <v>7.4</v>
      </c>
      <c r="BK58" s="34">
        <v>56.2</v>
      </c>
      <c r="BL58" s="34">
        <v>17.5</v>
      </c>
      <c r="BM58" s="34">
        <v>73.900000000000006</v>
      </c>
      <c r="BN58" s="34">
        <v>2.1</v>
      </c>
      <c r="BO58" s="34">
        <v>82.6</v>
      </c>
      <c r="BP58" s="34">
        <v>28.4</v>
      </c>
      <c r="BQ58" s="34">
        <v>58.2</v>
      </c>
      <c r="BR58" s="34">
        <v>30.1</v>
      </c>
      <c r="BS58" s="34">
        <v>3.4</v>
      </c>
      <c r="BT58" s="34">
        <v>3.7</v>
      </c>
      <c r="BU58" s="34">
        <v>3.4</v>
      </c>
      <c r="BV58" s="34">
        <v>39.1</v>
      </c>
      <c r="BW58" s="34">
        <v>23</v>
      </c>
      <c r="BX58" s="34">
        <v>8.6</v>
      </c>
      <c r="BY58" s="34">
        <v>36.700000000000003</v>
      </c>
      <c r="BZ58" s="34">
        <v>27</v>
      </c>
      <c r="CA58" s="34">
        <v>22.7</v>
      </c>
      <c r="CB58" s="34">
        <v>14.1</v>
      </c>
      <c r="CC58" s="34">
        <v>13.2</v>
      </c>
      <c r="CD58" s="34">
        <v>60.3</v>
      </c>
      <c r="CE58" s="34">
        <v>46.8</v>
      </c>
      <c r="CF58" s="34">
        <v>46.6</v>
      </c>
      <c r="CG58" s="34">
        <v>46.8</v>
      </c>
      <c r="CH58" s="34">
        <v>17.2</v>
      </c>
      <c r="CI58" s="34">
        <v>3.5</v>
      </c>
      <c r="CJ58" s="34">
        <v>1.2</v>
      </c>
      <c r="CK58" s="34">
        <v>5.7</v>
      </c>
      <c r="CL58" s="34">
        <v>2.4</v>
      </c>
      <c r="CM58" s="34">
        <v>5.5</v>
      </c>
      <c r="CN58" s="34">
        <v>0.9</v>
      </c>
      <c r="CO58" s="34">
        <v>0.5</v>
      </c>
      <c r="CP58" s="34">
        <v>10.199999999999999</v>
      </c>
      <c r="CQ58" s="34">
        <v>1.7</v>
      </c>
      <c r="CR58" s="34">
        <v>0.5</v>
      </c>
      <c r="CS58" s="34">
        <v>18.899999999999999</v>
      </c>
      <c r="CT58" s="34">
        <v>4.8</v>
      </c>
      <c r="CU58" s="34">
        <v>8</v>
      </c>
      <c r="CV58" s="34">
        <v>19.100000000000001</v>
      </c>
      <c r="CW58" s="34">
        <v>37.4</v>
      </c>
      <c r="CX58" s="34">
        <v>50.4</v>
      </c>
      <c r="CY58" s="34">
        <v>79.099999999999994</v>
      </c>
      <c r="CZ58" s="34">
        <v>81.7</v>
      </c>
      <c r="DA58" s="34">
        <v>18.600000000000001</v>
      </c>
      <c r="DB58" s="34">
        <v>25.1</v>
      </c>
      <c r="DC58" s="34">
        <v>1.4</v>
      </c>
      <c r="DD58" s="34">
        <v>24.1</v>
      </c>
      <c r="DE58" s="34">
        <v>58.2</v>
      </c>
      <c r="DF58" s="34">
        <v>41.4</v>
      </c>
      <c r="DG58" s="34">
        <v>55.2</v>
      </c>
      <c r="DH58" s="34">
        <v>6.3</v>
      </c>
      <c r="DI58" s="34">
        <v>46.9</v>
      </c>
      <c r="DJ58" s="34">
        <v>0.1</v>
      </c>
      <c r="DK58" s="34">
        <v>15.9</v>
      </c>
      <c r="DL58" s="34">
        <v>37</v>
      </c>
      <c r="DM58" s="34">
        <v>25.8</v>
      </c>
    </row>
    <row r="59" spans="1:117" s="15" customFormat="1" x14ac:dyDescent="0.25">
      <c r="A59" s="15" t="s">
        <v>137</v>
      </c>
      <c r="B59" s="15" t="s">
        <v>118</v>
      </c>
      <c r="C59" s="15" t="s">
        <v>121</v>
      </c>
      <c r="D59" s="15">
        <v>52</v>
      </c>
      <c r="E59" s="15">
        <v>32.6</v>
      </c>
      <c r="F59" s="15">
        <v>989</v>
      </c>
      <c r="G59" s="15">
        <v>899</v>
      </c>
      <c r="H59" s="15">
        <v>62.5</v>
      </c>
      <c r="I59" s="15">
        <v>88.4</v>
      </c>
      <c r="J59" s="15">
        <v>83.3</v>
      </c>
      <c r="K59" s="15">
        <v>35.6</v>
      </c>
      <c r="L59" s="15">
        <v>15.2</v>
      </c>
      <c r="M59" s="15">
        <v>92</v>
      </c>
      <c r="N59" s="15">
        <v>18.5</v>
      </c>
      <c r="O59" s="15">
        <v>49.8</v>
      </c>
      <c r="P59" s="15">
        <v>82.6</v>
      </c>
      <c r="Q59" s="15">
        <v>18.8</v>
      </c>
      <c r="R59" s="15">
        <v>40.5</v>
      </c>
      <c r="S59" s="15">
        <v>44.7</v>
      </c>
      <c r="T59" s="15">
        <v>2.6</v>
      </c>
      <c r="U59" s="15">
        <v>6.9</v>
      </c>
      <c r="V59" s="15">
        <v>44</v>
      </c>
      <c r="W59" s="15">
        <v>54</v>
      </c>
      <c r="X59" s="15">
        <v>58.3</v>
      </c>
      <c r="Y59" s="15">
        <v>52.1</v>
      </c>
      <c r="Z59" s="15">
        <v>42.5</v>
      </c>
      <c r="AA59" s="15">
        <v>0.2</v>
      </c>
      <c r="AB59" s="15">
        <v>1</v>
      </c>
      <c r="AC59" s="15">
        <v>2.1</v>
      </c>
      <c r="AD59" s="15">
        <v>6.1</v>
      </c>
      <c r="AE59" s="15">
        <v>12.3</v>
      </c>
      <c r="AF59" s="15">
        <v>5.8</v>
      </c>
      <c r="AG59" s="15">
        <v>17.399999999999999</v>
      </c>
      <c r="AH59" s="15">
        <v>41.8</v>
      </c>
      <c r="AI59" s="15">
        <v>59.6</v>
      </c>
      <c r="AJ59" s="15">
        <v>34.1</v>
      </c>
      <c r="AK59" s="15">
        <v>88.6</v>
      </c>
      <c r="AL59" s="15">
        <v>14.8</v>
      </c>
      <c r="AM59" s="15">
        <v>7.4</v>
      </c>
      <c r="AN59" s="15">
        <v>92.6</v>
      </c>
      <c r="AO59" s="15">
        <v>61.5</v>
      </c>
      <c r="AP59" s="15">
        <v>59.1</v>
      </c>
      <c r="AQ59" s="15">
        <v>2969</v>
      </c>
      <c r="AR59" s="15">
        <v>0.8</v>
      </c>
      <c r="AS59" s="15">
        <v>22</v>
      </c>
      <c r="AT59" s="15">
        <v>82.3</v>
      </c>
      <c r="AU59" s="15">
        <v>65.099999999999994</v>
      </c>
      <c r="AV59" s="15">
        <v>3.3</v>
      </c>
      <c r="AW59" s="15">
        <v>84.9</v>
      </c>
      <c r="AX59" s="15">
        <v>6.5</v>
      </c>
      <c r="AY59" s="15">
        <v>20.399999999999999</v>
      </c>
      <c r="AZ59" s="15">
        <v>4.5999999999999996</v>
      </c>
      <c r="BA59" s="15">
        <v>53.1</v>
      </c>
      <c r="BB59" s="15">
        <v>87</v>
      </c>
      <c r="BC59" s="15">
        <v>64.5</v>
      </c>
      <c r="BD59" s="15">
        <v>69.8</v>
      </c>
      <c r="BE59" s="15">
        <v>75.8</v>
      </c>
      <c r="BF59" s="15">
        <v>51.7</v>
      </c>
      <c r="BG59" s="15">
        <v>37.5</v>
      </c>
      <c r="BH59" s="15">
        <v>96</v>
      </c>
      <c r="BI59" s="15">
        <v>2.4</v>
      </c>
      <c r="BJ59" s="15">
        <v>6.9</v>
      </c>
      <c r="BK59" s="15">
        <v>53.2</v>
      </c>
      <c r="BL59" s="15">
        <v>17</v>
      </c>
      <c r="BM59" s="15">
        <v>71.2</v>
      </c>
      <c r="BN59" s="15">
        <v>2.1</v>
      </c>
      <c r="BO59" s="15">
        <v>81.599999999999994</v>
      </c>
      <c r="BP59" s="15">
        <v>28.9</v>
      </c>
      <c r="BQ59" s="15">
        <v>57.5</v>
      </c>
      <c r="BR59" s="15">
        <v>28.9</v>
      </c>
      <c r="BS59" s="15">
        <v>3.3</v>
      </c>
      <c r="BT59" s="15">
        <v>3.4</v>
      </c>
      <c r="BU59" s="15">
        <v>3.3</v>
      </c>
      <c r="BV59" s="15">
        <v>40.799999999999997</v>
      </c>
      <c r="BW59" s="15">
        <v>23.4</v>
      </c>
      <c r="BX59" s="15">
        <v>8.6999999999999993</v>
      </c>
      <c r="BY59" s="15">
        <v>38.4</v>
      </c>
      <c r="BZ59" s="15">
        <v>29.9</v>
      </c>
      <c r="CA59" s="15">
        <v>25.1</v>
      </c>
      <c r="CB59" s="15">
        <v>10.7</v>
      </c>
      <c r="CC59" s="15">
        <v>10.6</v>
      </c>
      <c r="CD59" s="15">
        <v>61.6</v>
      </c>
      <c r="CE59" s="15">
        <v>49</v>
      </c>
      <c r="CF59" s="15">
        <v>48</v>
      </c>
      <c r="CG59" s="15">
        <v>49</v>
      </c>
      <c r="CH59" s="15">
        <v>18</v>
      </c>
      <c r="CI59" s="15">
        <v>3.3</v>
      </c>
      <c r="CJ59" s="15">
        <v>1.1000000000000001</v>
      </c>
      <c r="CK59" s="15">
        <v>5.7</v>
      </c>
      <c r="CL59" s="15">
        <v>2</v>
      </c>
      <c r="CM59" s="15">
        <v>5.2</v>
      </c>
      <c r="CN59" s="15">
        <v>0.7</v>
      </c>
      <c r="CO59" s="15">
        <v>0.5</v>
      </c>
      <c r="CP59" s="15">
        <v>9.6999999999999993</v>
      </c>
      <c r="CQ59" s="15">
        <v>1.6</v>
      </c>
      <c r="CR59" s="15">
        <v>0.4</v>
      </c>
      <c r="CS59" s="15">
        <v>18</v>
      </c>
      <c r="CT59" s="15">
        <v>4.7</v>
      </c>
      <c r="CU59" s="15">
        <v>7.1</v>
      </c>
      <c r="CV59" s="15">
        <v>14.7</v>
      </c>
      <c r="CW59" s="15">
        <v>34.1</v>
      </c>
      <c r="CX59" s="15">
        <v>43.8</v>
      </c>
      <c r="CY59" s="15">
        <v>75.400000000000006</v>
      </c>
      <c r="CZ59" s="15">
        <v>80.099999999999994</v>
      </c>
      <c r="DA59" s="15">
        <v>19.3</v>
      </c>
      <c r="DB59" s="15">
        <v>26.2</v>
      </c>
      <c r="DC59" s="15">
        <v>1.4</v>
      </c>
      <c r="DD59" s="15">
        <v>24.5</v>
      </c>
      <c r="DE59" s="15">
        <v>55.2</v>
      </c>
      <c r="DF59" s="15">
        <v>34.4</v>
      </c>
      <c r="DG59" s="15">
        <v>47.9</v>
      </c>
      <c r="DH59" s="15">
        <v>6.3</v>
      </c>
      <c r="DI59" s="15">
        <v>48.2</v>
      </c>
      <c r="DJ59" s="15">
        <v>0.1</v>
      </c>
      <c r="DK59" s="15">
        <v>14.5</v>
      </c>
      <c r="DL59" s="15">
        <v>36.4</v>
      </c>
      <c r="DM59" s="15">
        <v>26.3</v>
      </c>
    </row>
    <row r="60" spans="1:117" s="15" customFormat="1" x14ac:dyDescent="0.25">
      <c r="A60" s="15" t="s">
        <v>137</v>
      </c>
      <c r="B60" s="15" t="s">
        <v>118</v>
      </c>
      <c r="C60" s="15" t="s">
        <v>122</v>
      </c>
      <c r="D60" s="15">
        <v>73.7</v>
      </c>
      <c r="E60" s="15">
        <v>27.1</v>
      </c>
      <c r="F60" s="15">
        <v>928</v>
      </c>
      <c r="G60" s="15">
        <v>845</v>
      </c>
      <c r="H60" s="15">
        <v>81.5</v>
      </c>
      <c r="I60" s="15">
        <v>98.6</v>
      </c>
      <c r="J60" s="15">
        <v>91.7</v>
      </c>
      <c r="K60" s="15">
        <v>72.5</v>
      </c>
      <c r="L60" s="15">
        <v>80.400000000000006</v>
      </c>
      <c r="M60" s="15">
        <v>97.8</v>
      </c>
      <c r="N60" s="15">
        <v>19.399999999999999</v>
      </c>
      <c r="O60" s="15">
        <v>75.8</v>
      </c>
      <c r="P60" s="15">
        <v>92.4</v>
      </c>
      <c r="Q60" s="15">
        <v>43.1</v>
      </c>
      <c r="R60" s="15">
        <v>20.3</v>
      </c>
      <c r="S60" s="15">
        <v>16.399999999999999</v>
      </c>
      <c r="T60" s="15">
        <v>1.9</v>
      </c>
      <c r="U60" s="15">
        <v>4.5</v>
      </c>
      <c r="V60" s="15">
        <v>31</v>
      </c>
      <c r="W60" s="15">
        <v>37</v>
      </c>
      <c r="X60" s="15">
        <v>64.099999999999994</v>
      </c>
      <c r="Y60" s="15">
        <v>57.9</v>
      </c>
      <c r="Z60" s="15">
        <v>35.299999999999997</v>
      </c>
      <c r="AA60" s="15">
        <v>0.2</v>
      </c>
      <c r="AB60" s="15">
        <v>2.1</v>
      </c>
      <c r="AC60" s="15">
        <v>3.5</v>
      </c>
      <c r="AD60" s="15">
        <v>16.5</v>
      </c>
      <c r="AE60" s="15">
        <v>12.4</v>
      </c>
      <c r="AF60" s="15">
        <v>5.2</v>
      </c>
      <c r="AG60" s="15">
        <v>17.7</v>
      </c>
      <c r="AH60" s="15">
        <v>49.7</v>
      </c>
      <c r="AI60" s="15">
        <v>74.900000000000006</v>
      </c>
      <c r="AJ60" s="15">
        <v>53.8</v>
      </c>
      <c r="AK60" s="15">
        <v>93.5</v>
      </c>
      <c r="AL60" s="15">
        <v>25.6</v>
      </c>
      <c r="AM60" s="15">
        <v>17.5</v>
      </c>
      <c r="AN60" s="15">
        <v>91.3</v>
      </c>
      <c r="AO60" s="15">
        <v>71.3</v>
      </c>
      <c r="AP60" s="15">
        <v>46.6</v>
      </c>
      <c r="AQ60" s="15">
        <v>3387</v>
      </c>
      <c r="AR60" s="15">
        <v>4.0999999999999996</v>
      </c>
      <c r="AS60" s="15">
        <v>24.5</v>
      </c>
      <c r="AT60" s="15">
        <v>90.3</v>
      </c>
      <c r="AU60" s="15">
        <v>57.6</v>
      </c>
      <c r="AV60" s="15">
        <v>2.9</v>
      </c>
      <c r="AW60" s="15">
        <v>92.8</v>
      </c>
      <c r="AX60" s="15">
        <v>16.399999999999999</v>
      </c>
      <c r="AY60" s="15">
        <v>28.8</v>
      </c>
      <c r="AZ60" s="15">
        <v>12.2</v>
      </c>
      <c r="BA60" s="15">
        <v>60.9</v>
      </c>
      <c r="BB60" s="15">
        <v>95.3</v>
      </c>
      <c r="BC60" s="15">
        <v>68.5</v>
      </c>
      <c r="BD60" s="15">
        <v>78.400000000000006</v>
      </c>
      <c r="BE60" s="15">
        <v>86.5</v>
      </c>
      <c r="BF60" s="15">
        <v>58</v>
      </c>
      <c r="BG60" s="15">
        <v>47.3</v>
      </c>
      <c r="BH60" s="15">
        <v>88.8</v>
      </c>
      <c r="BI60" s="15">
        <v>11.1</v>
      </c>
      <c r="BJ60" s="15">
        <v>8.9</v>
      </c>
      <c r="BK60" s="15">
        <v>64.599999999999994</v>
      </c>
      <c r="BL60" s="15">
        <v>18.899999999999999</v>
      </c>
      <c r="BM60" s="15">
        <v>82</v>
      </c>
      <c r="BN60" s="15">
        <v>1.8</v>
      </c>
      <c r="BO60" s="15">
        <v>85.8</v>
      </c>
      <c r="BP60" s="15">
        <v>26.6</v>
      </c>
      <c r="BQ60" s="15">
        <v>61.3</v>
      </c>
      <c r="BR60" s="15">
        <v>34.700000000000003</v>
      </c>
      <c r="BS60" s="15">
        <v>3.5</v>
      </c>
      <c r="BT60" s="15">
        <v>4.7</v>
      </c>
      <c r="BU60" s="15">
        <v>3.8</v>
      </c>
      <c r="BV60" s="15">
        <v>33</v>
      </c>
      <c r="BW60" s="15">
        <v>21.6</v>
      </c>
      <c r="BX60" s="15">
        <v>7.9</v>
      </c>
      <c r="BY60" s="15">
        <v>30.7</v>
      </c>
      <c r="BZ60" s="15">
        <v>18.600000000000001</v>
      </c>
      <c r="CA60" s="15">
        <v>16.7</v>
      </c>
      <c r="CB60" s="15">
        <v>23.7</v>
      </c>
      <c r="CC60" s="15">
        <v>19.7</v>
      </c>
      <c r="CD60" s="15">
        <v>55.7</v>
      </c>
      <c r="CE60" s="15">
        <v>40.700000000000003</v>
      </c>
      <c r="CF60" s="15">
        <v>41.4</v>
      </c>
      <c r="CG60" s="15">
        <v>40.700000000000003</v>
      </c>
      <c r="CH60" s="15">
        <v>15.2</v>
      </c>
      <c r="CI60" s="15">
        <v>3.9</v>
      </c>
      <c r="CJ60" s="15">
        <v>1.7</v>
      </c>
      <c r="CK60" s="15">
        <v>5.8</v>
      </c>
      <c r="CL60" s="15">
        <v>3.3</v>
      </c>
      <c r="CM60" s="15">
        <v>6.4</v>
      </c>
      <c r="CN60" s="15">
        <v>1.5</v>
      </c>
      <c r="CO60" s="15">
        <v>0.6</v>
      </c>
      <c r="CP60" s="15">
        <v>11.6</v>
      </c>
      <c r="CQ60" s="15">
        <v>2</v>
      </c>
      <c r="CR60" s="15">
        <v>0.8</v>
      </c>
      <c r="CS60" s="15">
        <v>21.5</v>
      </c>
      <c r="CT60" s="15">
        <v>5.2</v>
      </c>
      <c r="CU60" s="15">
        <v>10.6</v>
      </c>
      <c r="CV60" s="15">
        <v>31.5</v>
      </c>
      <c r="CW60" s="15">
        <v>45.7</v>
      </c>
      <c r="CX60" s="15">
        <v>69.5</v>
      </c>
      <c r="CY60" s="15">
        <v>88.6</v>
      </c>
      <c r="CZ60" s="15">
        <v>86.5</v>
      </c>
      <c r="DA60" s="15">
        <v>16.8</v>
      </c>
      <c r="DB60" s="15">
        <v>22</v>
      </c>
      <c r="DC60" s="15">
        <v>1.3</v>
      </c>
      <c r="DD60" s="15">
        <v>22.8</v>
      </c>
      <c r="DE60" s="15">
        <v>66.8</v>
      </c>
      <c r="DF60" s="15">
        <v>61.2</v>
      </c>
      <c r="DG60" s="15">
        <v>78.8</v>
      </c>
      <c r="DH60" s="15">
        <v>6.4</v>
      </c>
      <c r="DI60" s="15">
        <v>43.8</v>
      </c>
      <c r="DJ60" s="15">
        <v>0.1</v>
      </c>
      <c r="DK60" s="15">
        <v>19.399999999999999</v>
      </c>
      <c r="DL60" s="15">
        <v>38.6</v>
      </c>
      <c r="DM60" s="15">
        <v>24.5</v>
      </c>
    </row>
    <row r="61" spans="1:117" x14ac:dyDescent="0.25">
      <c r="A61" s="34" t="s">
        <v>137</v>
      </c>
      <c r="B61" s="34" t="s">
        <v>123</v>
      </c>
      <c r="C61" s="34" t="s">
        <v>119</v>
      </c>
      <c r="D61" s="34">
        <v>43.9</v>
      </c>
      <c r="E61" s="34">
        <v>38.9</v>
      </c>
      <c r="F61" s="34">
        <v>957</v>
      </c>
      <c r="G61" s="34">
        <v>847</v>
      </c>
      <c r="H61" s="34">
        <v>16.399999999999999</v>
      </c>
      <c r="I61" s="34">
        <v>66.099999999999994</v>
      </c>
      <c r="J61" s="34">
        <v>81.8</v>
      </c>
      <c r="K61" s="34">
        <v>19.3</v>
      </c>
      <c r="L61" s="34">
        <v>20.7</v>
      </c>
      <c r="M61" s="34">
        <v>63.3</v>
      </c>
      <c r="N61" s="34">
        <v>4.5</v>
      </c>
      <c r="O61" s="34">
        <v>36.200000000000003</v>
      </c>
      <c r="P61" s="34">
        <v>73.900000000000006</v>
      </c>
      <c r="Q61" s="34">
        <v>11.7</v>
      </c>
      <c r="R61" s="34">
        <v>65.2</v>
      </c>
      <c r="S61" s="34">
        <v>57</v>
      </c>
      <c r="T61" s="34">
        <v>3.2</v>
      </c>
      <c r="U61" s="34">
        <v>16</v>
      </c>
      <c r="V61" s="34">
        <v>65</v>
      </c>
      <c r="W61" s="34">
        <v>85</v>
      </c>
      <c r="X61" s="34">
        <v>47.3</v>
      </c>
      <c r="Y61" s="34">
        <v>44.4</v>
      </c>
      <c r="Z61" s="34">
        <v>34.200000000000003</v>
      </c>
      <c r="AA61" s="34">
        <v>0.8</v>
      </c>
      <c r="AB61" s="34">
        <v>1.6</v>
      </c>
      <c r="AC61" s="34">
        <v>2</v>
      </c>
      <c r="AD61" s="34">
        <v>5.7</v>
      </c>
      <c r="AE61" s="34">
        <v>15.7</v>
      </c>
      <c r="AF61" s="34">
        <v>7.3</v>
      </c>
      <c r="AG61" s="34">
        <v>10.4</v>
      </c>
      <c r="AH61" s="34">
        <v>31.6</v>
      </c>
      <c r="AI61" s="34">
        <v>34</v>
      </c>
      <c r="AJ61" s="34">
        <v>23.4</v>
      </c>
      <c r="AK61" s="34">
        <v>65.2</v>
      </c>
      <c r="AL61" s="34">
        <v>8.6999999999999993</v>
      </c>
      <c r="AM61" s="34">
        <v>6.3</v>
      </c>
      <c r="AN61" s="34" t="s">
        <v>120</v>
      </c>
      <c r="AO61" s="34">
        <v>26.9</v>
      </c>
      <c r="AP61" s="34" t="s">
        <v>120</v>
      </c>
      <c r="AQ61" s="34" t="s">
        <v>120</v>
      </c>
      <c r="AR61" s="34">
        <v>0.1</v>
      </c>
      <c r="AS61" s="34" t="s">
        <v>120</v>
      </c>
      <c r="AT61" s="34">
        <v>29.6</v>
      </c>
      <c r="AU61" s="34">
        <v>19</v>
      </c>
      <c r="AV61" s="34">
        <v>11.5</v>
      </c>
      <c r="AW61" s="34">
        <v>41</v>
      </c>
      <c r="AX61" s="34">
        <v>3.8</v>
      </c>
      <c r="AY61" s="34">
        <v>14.9</v>
      </c>
      <c r="AZ61" s="34">
        <v>11.7</v>
      </c>
      <c r="BA61" s="34">
        <v>26.5</v>
      </c>
      <c r="BB61" s="34">
        <v>68.5</v>
      </c>
      <c r="BC61" s="34">
        <v>65.2</v>
      </c>
      <c r="BD61" s="34">
        <v>38.700000000000003</v>
      </c>
      <c r="BE61" s="34">
        <v>42.7</v>
      </c>
      <c r="BF61" s="34" t="s">
        <v>120</v>
      </c>
      <c r="BG61" s="34">
        <v>8.6</v>
      </c>
      <c r="BH61" s="34">
        <v>87.2</v>
      </c>
      <c r="BI61" s="34">
        <v>4.0999999999999996</v>
      </c>
      <c r="BJ61" s="34">
        <v>10.3</v>
      </c>
      <c r="BK61" s="34">
        <v>16.5</v>
      </c>
      <c r="BL61" s="34" t="s">
        <v>120</v>
      </c>
      <c r="BM61" s="34">
        <v>56.6</v>
      </c>
      <c r="BN61" s="34">
        <v>6.9</v>
      </c>
      <c r="BO61" s="34">
        <v>69.7</v>
      </c>
      <c r="BP61" s="34">
        <v>13.3</v>
      </c>
      <c r="BQ61" s="34">
        <v>33.200000000000003</v>
      </c>
      <c r="BR61" s="34">
        <v>38.700000000000003</v>
      </c>
      <c r="BS61" s="34" t="s">
        <v>120</v>
      </c>
      <c r="BT61" s="34" t="s">
        <v>120</v>
      </c>
      <c r="BU61" s="34" t="s">
        <v>120</v>
      </c>
      <c r="BV61" s="34">
        <v>43.7</v>
      </c>
      <c r="BW61" s="34">
        <v>20.399999999999999</v>
      </c>
      <c r="BX61" s="34">
        <v>7.3</v>
      </c>
      <c r="BY61" s="34">
        <v>39.9</v>
      </c>
      <c r="BZ61" s="34">
        <v>36.700000000000003</v>
      </c>
      <c r="CA61" s="34">
        <v>40.5</v>
      </c>
      <c r="CB61" s="34">
        <v>8.9</v>
      </c>
      <c r="CC61" s="34">
        <v>6.2</v>
      </c>
      <c r="CD61" s="34">
        <v>69.599999999999994</v>
      </c>
      <c r="CE61" s="34">
        <v>52.6</v>
      </c>
      <c r="CF61" s="34">
        <v>61.7</v>
      </c>
      <c r="CG61" s="34">
        <v>53.1</v>
      </c>
      <c r="CH61" s="34">
        <v>23.6</v>
      </c>
      <c r="CI61" s="34" t="s">
        <v>120</v>
      </c>
      <c r="CJ61" s="34" t="s">
        <v>120</v>
      </c>
      <c r="CK61" s="34" t="s">
        <v>120</v>
      </c>
      <c r="CL61" s="34" t="s">
        <v>120</v>
      </c>
      <c r="CM61" s="34" t="s">
        <v>120</v>
      </c>
      <c r="CN61" s="34" t="s">
        <v>120</v>
      </c>
      <c r="CO61" s="34" t="s">
        <v>120</v>
      </c>
      <c r="CP61" s="34" t="s">
        <v>120</v>
      </c>
      <c r="CQ61" s="34" t="s">
        <v>120</v>
      </c>
      <c r="CR61" s="34" t="s">
        <v>120</v>
      </c>
      <c r="CS61" s="34" t="s">
        <v>120</v>
      </c>
      <c r="CT61" s="34" t="s">
        <v>120</v>
      </c>
      <c r="CU61" s="34" t="s">
        <v>120</v>
      </c>
      <c r="CV61" s="34">
        <v>17.3</v>
      </c>
      <c r="CW61" s="34">
        <v>33.4</v>
      </c>
      <c r="CX61" s="34">
        <v>29.8</v>
      </c>
      <c r="CY61" s="34">
        <v>63.8</v>
      </c>
      <c r="CZ61" s="34">
        <v>65.099999999999994</v>
      </c>
      <c r="DA61" s="34">
        <v>27.2</v>
      </c>
      <c r="DB61" s="34">
        <v>46.3</v>
      </c>
      <c r="DC61" s="34" t="s">
        <v>120</v>
      </c>
      <c r="DD61" s="34" t="s">
        <v>120</v>
      </c>
      <c r="DE61" s="34">
        <v>7.6</v>
      </c>
      <c r="DF61" s="34" t="s">
        <v>120</v>
      </c>
      <c r="DG61" s="34" t="s">
        <v>120</v>
      </c>
      <c r="DH61" s="34">
        <v>7.8</v>
      </c>
      <c r="DI61" s="34">
        <v>60.4</v>
      </c>
      <c r="DJ61" s="34">
        <v>0.3</v>
      </c>
      <c r="DK61" s="34">
        <v>19.100000000000001</v>
      </c>
      <c r="DL61" s="34" t="s">
        <v>120</v>
      </c>
      <c r="DM61" s="34" t="s">
        <v>120</v>
      </c>
    </row>
    <row r="62" spans="1:117" x14ac:dyDescent="0.25">
      <c r="A62" s="34" t="s">
        <v>138</v>
      </c>
      <c r="B62" s="34" t="s">
        <v>118</v>
      </c>
      <c r="C62" s="34" t="s">
        <v>119</v>
      </c>
      <c r="D62" s="34">
        <v>77.2</v>
      </c>
      <c r="E62" s="34">
        <v>23.3</v>
      </c>
      <c r="F62" s="34">
        <v>1033</v>
      </c>
      <c r="G62" s="34">
        <v>954</v>
      </c>
      <c r="H62" s="34">
        <v>98.3</v>
      </c>
      <c r="I62" s="34">
        <v>98.8</v>
      </c>
      <c r="J62" s="34">
        <v>90.6</v>
      </c>
      <c r="K62" s="34">
        <v>52.2</v>
      </c>
      <c r="L62" s="34">
        <v>73</v>
      </c>
      <c r="M62" s="34">
        <v>82.8</v>
      </c>
      <c r="N62" s="34">
        <v>64.099999999999994</v>
      </c>
      <c r="O62" s="34">
        <v>79.400000000000006</v>
      </c>
      <c r="P62" s="34">
        <v>89.1</v>
      </c>
      <c r="Q62" s="35">
        <v>50.9</v>
      </c>
      <c r="R62" s="34">
        <v>15.7</v>
      </c>
      <c r="S62" s="34">
        <v>17</v>
      </c>
      <c r="T62" s="34">
        <v>1.7</v>
      </c>
      <c r="U62" s="34">
        <v>5</v>
      </c>
      <c r="V62" s="34">
        <v>21</v>
      </c>
      <c r="W62" s="34">
        <v>27</v>
      </c>
      <c r="X62" s="34">
        <v>53.2</v>
      </c>
      <c r="Y62" s="34">
        <v>52.6</v>
      </c>
      <c r="Z62" s="34">
        <v>49.4</v>
      </c>
      <c r="AA62" s="34">
        <v>0</v>
      </c>
      <c r="AB62" s="34">
        <v>1.9</v>
      </c>
      <c r="AC62" s="34">
        <v>0.2</v>
      </c>
      <c r="AD62" s="34">
        <v>0.8</v>
      </c>
      <c r="AE62" s="34">
        <v>10.1</v>
      </c>
      <c r="AF62" s="34">
        <v>4.8</v>
      </c>
      <c r="AG62" s="34">
        <v>30.2</v>
      </c>
      <c r="AH62" s="34">
        <v>76.7</v>
      </c>
      <c r="AI62" s="34">
        <v>64</v>
      </c>
      <c r="AJ62" s="34">
        <v>81.2</v>
      </c>
      <c r="AK62" s="34">
        <v>71</v>
      </c>
      <c r="AL62" s="34">
        <v>64</v>
      </c>
      <c r="AM62" s="34">
        <v>45</v>
      </c>
      <c r="AN62" s="34">
        <v>96</v>
      </c>
      <c r="AO62" s="34">
        <v>74.099999999999994</v>
      </c>
      <c r="AP62" s="34">
        <v>29.5</v>
      </c>
      <c r="AQ62" s="34">
        <v>2496</v>
      </c>
      <c r="AR62" s="34">
        <v>11.3</v>
      </c>
      <c r="AS62" s="34">
        <v>35.4</v>
      </c>
      <c r="AT62" s="34">
        <v>99</v>
      </c>
      <c r="AU62" s="34">
        <v>66.7</v>
      </c>
      <c r="AV62" s="34">
        <v>0.6</v>
      </c>
      <c r="AW62" s="34">
        <v>99.3</v>
      </c>
      <c r="AX62" s="34">
        <v>34.1</v>
      </c>
      <c r="AY62" s="34">
        <v>51.3</v>
      </c>
      <c r="AZ62" s="34">
        <v>26.3</v>
      </c>
      <c r="BA62" s="34">
        <v>69.7</v>
      </c>
      <c r="BB62" s="34">
        <v>94.9</v>
      </c>
      <c r="BC62" s="34">
        <v>82.3</v>
      </c>
      <c r="BD62" s="34">
        <v>84.5</v>
      </c>
      <c r="BE62" s="34">
        <v>85.1</v>
      </c>
      <c r="BF62" s="34">
        <v>68.2</v>
      </c>
      <c r="BG62" s="34">
        <v>68.3</v>
      </c>
      <c r="BH62" s="34">
        <v>86.1</v>
      </c>
      <c r="BI62" s="34">
        <v>14</v>
      </c>
      <c r="BJ62" s="34">
        <v>8</v>
      </c>
      <c r="BK62" s="34">
        <v>61.8</v>
      </c>
      <c r="BL62" s="34">
        <v>41.3</v>
      </c>
      <c r="BM62" s="34">
        <v>73.2</v>
      </c>
      <c r="BN62" s="34">
        <v>2.8</v>
      </c>
      <c r="BO62" s="34">
        <v>82.2</v>
      </c>
      <c r="BP62" s="34">
        <v>54.7</v>
      </c>
      <c r="BQ62" s="34">
        <v>48.3</v>
      </c>
      <c r="BR62" s="34">
        <v>67.5</v>
      </c>
      <c r="BS62" s="34">
        <v>21.4</v>
      </c>
      <c r="BT62" s="34">
        <v>47.1</v>
      </c>
      <c r="BU62" s="34">
        <v>30.7</v>
      </c>
      <c r="BV62" s="34">
        <v>27.1</v>
      </c>
      <c r="BW62" s="34">
        <v>19.7</v>
      </c>
      <c r="BX62" s="34">
        <v>7.9</v>
      </c>
      <c r="BY62" s="34">
        <v>23.8</v>
      </c>
      <c r="BZ62" s="34">
        <v>14.6</v>
      </c>
      <c r="CA62" s="34">
        <v>12.4</v>
      </c>
      <c r="CB62" s="34">
        <v>30.9</v>
      </c>
      <c r="CC62" s="34">
        <v>28.2</v>
      </c>
      <c r="CD62" s="34">
        <v>50.7</v>
      </c>
      <c r="CE62" s="34">
        <v>55.4</v>
      </c>
      <c r="CF62" s="34">
        <v>44.4</v>
      </c>
      <c r="CG62" s="34">
        <v>55.1</v>
      </c>
      <c r="CH62" s="34">
        <v>20.399999999999999</v>
      </c>
      <c r="CI62" s="34">
        <v>7.1</v>
      </c>
      <c r="CJ62" s="34">
        <v>3.9</v>
      </c>
      <c r="CK62" s="34">
        <v>9.6999999999999993</v>
      </c>
      <c r="CL62" s="34">
        <v>5.6</v>
      </c>
      <c r="CM62" s="34">
        <v>6.2</v>
      </c>
      <c r="CN62" s="34">
        <v>1.6</v>
      </c>
      <c r="CO62" s="34">
        <v>0.5</v>
      </c>
      <c r="CP62" s="34">
        <v>11.5</v>
      </c>
      <c r="CQ62" s="34">
        <v>2.8</v>
      </c>
      <c r="CR62" s="34">
        <v>1.2</v>
      </c>
      <c r="CS62" s="34">
        <v>23.1</v>
      </c>
      <c r="CT62" s="34">
        <v>15.4</v>
      </c>
      <c r="CU62" s="34">
        <v>12.1</v>
      </c>
      <c r="CV62" s="34">
        <v>16</v>
      </c>
      <c r="CW62" s="34">
        <v>10.9</v>
      </c>
      <c r="CX62" s="34">
        <v>64.7</v>
      </c>
      <c r="CY62" s="34">
        <v>79.7</v>
      </c>
      <c r="CZ62" s="34">
        <v>84</v>
      </c>
      <c r="DA62" s="34">
        <v>30.5</v>
      </c>
      <c r="DB62" s="34">
        <v>40.6</v>
      </c>
      <c r="DC62" s="34">
        <v>6.2</v>
      </c>
      <c r="DD62" s="34">
        <v>36.200000000000003</v>
      </c>
      <c r="DE62" s="34">
        <v>77</v>
      </c>
      <c r="DF62" s="34">
        <v>62</v>
      </c>
      <c r="DG62" s="34">
        <v>91.4</v>
      </c>
      <c r="DH62" s="34">
        <v>2.2000000000000002</v>
      </c>
      <c r="DI62" s="34">
        <v>31.7</v>
      </c>
      <c r="DJ62" s="34">
        <v>0.4</v>
      </c>
      <c r="DK62" s="34">
        <v>46.7</v>
      </c>
      <c r="DL62" s="34">
        <v>40.4</v>
      </c>
      <c r="DM62" s="34">
        <v>23.3</v>
      </c>
    </row>
    <row r="63" spans="1:117" s="15" customFormat="1" x14ac:dyDescent="0.25">
      <c r="A63" s="15" t="s">
        <v>138</v>
      </c>
      <c r="B63" s="15" t="s">
        <v>118</v>
      </c>
      <c r="C63" s="15" t="s">
        <v>121</v>
      </c>
      <c r="D63" s="15">
        <v>70.7</v>
      </c>
      <c r="E63" s="15">
        <v>24.1</v>
      </c>
      <c r="F63" s="15">
        <v>1047</v>
      </c>
      <c r="G63" s="15">
        <v>939</v>
      </c>
      <c r="H63" s="15">
        <v>98.2</v>
      </c>
      <c r="I63" s="15">
        <v>98.3</v>
      </c>
      <c r="J63" s="15">
        <v>94.5</v>
      </c>
      <c r="K63" s="15">
        <v>34</v>
      </c>
      <c r="L63" s="15">
        <v>58</v>
      </c>
      <c r="M63" s="15">
        <v>76.2</v>
      </c>
      <c r="N63" s="15">
        <v>69.099999999999994</v>
      </c>
      <c r="O63" s="15">
        <v>72.900000000000006</v>
      </c>
      <c r="P63" s="15">
        <v>86.2</v>
      </c>
      <c r="Q63" s="15">
        <v>42.9</v>
      </c>
      <c r="R63" s="15">
        <v>18.3</v>
      </c>
      <c r="S63" s="15">
        <v>15.2</v>
      </c>
      <c r="T63" s="15">
        <v>1.9</v>
      </c>
      <c r="U63" s="15">
        <v>6.3</v>
      </c>
      <c r="V63" s="15">
        <v>23</v>
      </c>
      <c r="W63" s="15">
        <v>31</v>
      </c>
      <c r="X63" s="15">
        <v>52.3</v>
      </c>
      <c r="Y63" s="15">
        <v>51.6</v>
      </c>
      <c r="Z63" s="15">
        <v>49.4</v>
      </c>
      <c r="AA63" s="15">
        <v>0</v>
      </c>
      <c r="AB63" s="15">
        <v>1.4</v>
      </c>
      <c r="AC63" s="15">
        <v>0.1</v>
      </c>
      <c r="AD63" s="15">
        <v>0.5</v>
      </c>
      <c r="AE63" s="15">
        <v>9.6</v>
      </c>
      <c r="AF63" s="15">
        <v>4.5</v>
      </c>
      <c r="AG63" s="15">
        <v>30.8</v>
      </c>
      <c r="AH63" s="15">
        <v>76.599999999999994</v>
      </c>
      <c r="AI63" s="15">
        <v>62.9</v>
      </c>
      <c r="AJ63" s="15">
        <v>81</v>
      </c>
      <c r="AK63" s="15">
        <v>69.7</v>
      </c>
      <c r="AL63" s="15">
        <v>62.9</v>
      </c>
      <c r="AM63" s="15">
        <v>43.8</v>
      </c>
      <c r="AN63" s="15">
        <v>96</v>
      </c>
      <c r="AO63" s="15">
        <v>73.8</v>
      </c>
      <c r="AP63" s="15">
        <v>33.6</v>
      </c>
      <c r="AQ63" s="15">
        <v>2511</v>
      </c>
      <c r="AR63" s="15">
        <v>13</v>
      </c>
      <c r="AS63" s="15">
        <v>35.799999999999997</v>
      </c>
      <c r="AT63" s="15">
        <v>98.7</v>
      </c>
      <c r="AU63" s="15">
        <v>73.8</v>
      </c>
      <c r="AV63" s="15">
        <v>0.6</v>
      </c>
      <c r="AW63" s="15">
        <v>99</v>
      </c>
      <c r="AX63" s="15">
        <v>32.299999999999997</v>
      </c>
      <c r="AY63" s="15">
        <v>55.2</v>
      </c>
      <c r="AZ63" s="15">
        <v>25.1</v>
      </c>
      <c r="BA63" s="15">
        <v>66.8</v>
      </c>
      <c r="BB63" s="15">
        <v>93.9</v>
      </c>
      <c r="BC63" s="15">
        <v>80.7</v>
      </c>
      <c r="BD63" s="15">
        <v>83.1</v>
      </c>
      <c r="BE63" s="15">
        <v>84.4</v>
      </c>
      <c r="BF63" s="15">
        <v>66.099999999999994</v>
      </c>
      <c r="BG63" s="15">
        <v>70.5</v>
      </c>
      <c r="BH63" s="15">
        <v>91.9</v>
      </c>
      <c r="BI63" s="15">
        <v>8.1</v>
      </c>
      <c r="BJ63" s="15">
        <v>7.8</v>
      </c>
      <c r="BK63" s="15">
        <v>58.7</v>
      </c>
      <c r="BL63" s="15">
        <v>36.299999999999997</v>
      </c>
      <c r="BM63" s="15">
        <v>72.5</v>
      </c>
      <c r="BN63" s="15">
        <v>2.9</v>
      </c>
      <c r="BO63" s="15">
        <v>81.099999999999994</v>
      </c>
      <c r="BP63" s="15">
        <v>54.2</v>
      </c>
      <c r="BQ63" s="15">
        <v>48.7</v>
      </c>
      <c r="BR63" s="15">
        <v>59.8</v>
      </c>
      <c r="BS63" s="15">
        <v>21.8</v>
      </c>
      <c r="BT63" s="15">
        <v>51.5</v>
      </c>
      <c r="BU63" s="15">
        <v>31.7</v>
      </c>
      <c r="BV63" s="15">
        <v>28.6</v>
      </c>
      <c r="BW63" s="15">
        <v>20.3</v>
      </c>
      <c r="BX63" s="15">
        <v>7.6</v>
      </c>
      <c r="BY63" s="15">
        <v>25.7</v>
      </c>
      <c r="BZ63" s="15">
        <v>18.5</v>
      </c>
      <c r="CA63" s="15">
        <v>14.3</v>
      </c>
      <c r="CB63" s="15">
        <v>25.4</v>
      </c>
      <c r="CC63" s="15">
        <v>25.6</v>
      </c>
      <c r="CD63" s="15">
        <v>52.5</v>
      </c>
      <c r="CE63" s="15">
        <v>56.9</v>
      </c>
      <c r="CF63" s="15">
        <v>52.1</v>
      </c>
      <c r="CG63" s="15">
        <v>56.8</v>
      </c>
      <c r="CH63" s="15">
        <v>24.3</v>
      </c>
      <c r="CI63" s="15">
        <v>6.3</v>
      </c>
      <c r="CJ63" s="15">
        <v>3.4</v>
      </c>
      <c r="CK63" s="15">
        <v>9.1999999999999993</v>
      </c>
      <c r="CL63" s="15">
        <v>5.3</v>
      </c>
      <c r="CM63" s="15">
        <v>5.5</v>
      </c>
      <c r="CN63" s="15">
        <v>1.2</v>
      </c>
      <c r="CO63" s="15">
        <v>0.5</v>
      </c>
      <c r="CP63" s="15">
        <v>10.8</v>
      </c>
      <c r="CQ63" s="15">
        <v>2.5</v>
      </c>
      <c r="CR63" s="15">
        <v>1.2</v>
      </c>
      <c r="CS63" s="15">
        <v>24.4</v>
      </c>
      <c r="CT63" s="15">
        <v>16.899999999999999</v>
      </c>
      <c r="CU63" s="15">
        <v>13</v>
      </c>
      <c r="CV63" s="15">
        <v>15.6</v>
      </c>
      <c r="CW63" s="15">
        <v>11.3</v>
      </c>
      <c r="CX63" s="15">
        <v>61.6</v>
      </c>
      <c r="CY63" s="15">
        <v>78.2</v>
      </c>
      <c r="CZ63" s="15">
        <v>84.7</v>
      </c>
      <c r="DA63" s="15">
        <v>35.700000000000003</v>
      </c>
      <c r="DB63" s="15">
        <v>44.2</v>
      </c>
      <c r="DC63" s="15">
        <v>7.5</v>
      </c>
      <c r="DD63" s="15">
        <v>37.9</v>
      </c>
      <c r="DE63" s="15">
        <v>78.3</v>
      </c>
      <c r="DF63" s="15">
        <v>53.4</v>
      </c>
      <c r="DG63" s="15">
        <v>89.5</v>
      </c>
      <c r="DH63" s="15">
        <v>3</v>
      </c>
      <c r="DI63" s="15">
        <v>31.2</v>
      </c>
      <c r="DJ63" s="15">
        <v>0.3</v>
      </c>
      <c r="DK63" s="15">
        <v>47.4</v>
      </c>
      <c r="DL63" s="15">
        <v>38.1</v>
      </c>
      <c r="DM63" s="15">
        <v>20.100000000000001</v>
      </c>
    </row>
    <row r="64" spans="1:117" s="15" customFormat="1" x14ac:dyDescent="0.25">
      <c r="A64" s="15" t="s">
        <v>138</v>
      </c>
      <c r="B64" s="15" t="s">
        <v>118</v>
      </c>
      <c r="C64" s="15" t="s">
        <v>122</v>
      </c>
      <c r="D64" s="15">
        <v>83.6</v>
      </c>
      <c r="E64" s="15">
        <v>22.4</v>
      </c>
      <c r="F64" s="15">
        <v>1020</v>
      </c>
      <c r="G64" s="15">
        <v>972</v>
      </c>
      <c r="H64" s="15">
        <v>98.5</v>
      </c>
      <c r="I64" s="15">
        <v>99.2</v>
      </c>
      <c r="J64" s="15">
        <v>86.9</v>
      </c>
      <c r="K64" s="15">
        <v>69.7</v>
      </c>
      <c r="L64" s="15">
        <v>87.4</v>
      </c>
      <c r="M64" s="15">
        <v>89.1</v>
      </c>
      <c r="N64" s="15">
        <v>59.2</v>
      </c>
      <c r="O64" s="15">
        <v>85.6</v>
      </c>
      <c r="P64" s="15">
        <v>91.7</v>
      </c>
      <c r="Q64" s="15">
        <v>58.6</v>
      </c>
      <c r="R64" s="15">
        <v>13</v>
      </c>
      <c r="S64" s="15">
        <v>18.399999999999999</v>
      </c>
      <c r="T64" s="15">
        <v>1.5</v>
      </c>
      <c r="U64" s="15">
        <v>3.7</v>
      </c>
      <c r="V64" s="15">
        <v>18</v>
      </c>
      <c r="W64" s="15">
        <v>24</v>
      </c>
      <c r="X64" s="15">
        <v>54.1</v>
      </c>
      <c r="Y64" s="15">
        <v>53.5</v>
      </c>
      <c r="Z64" s="15">
        <v>49.4</v>
      </c>
      <c r="AA64" s="15">
        <v>0</v>
      </c>
      <c r="AB64" s="15">
        <v>2.2999999999999998</v>
      </c>
      <c r="AC64" s="15">
        <v>0.4</v>
      </c>
      <c r="AD64" s="15">
        <v>1.2</v>
      </c>
      <c r="AE64" s="15">
        <v>10.6</v>
      </c>
      <c r="AF64" s="15">
        <v>5.0999999999999996</v>
      </c>
      <c r="AG64" s="15">
        <v>29.7</v>
      </c>
      <c r="AH64" s="15">
        <v>76.7</v>
      </c>
      <c r="AI64" s="15">
        <v>65.099999999999994</v>
      </c>
      <c r="AJ64" s="15">
        <v>81.3</v>
      </c>
      <c r="AK64" s="15">
        <v>72.400000000000006</v>
      </c>
      <c r="AL64" s="15">
        <v>65.099999999999994</v>
      </c>
      <c r="AM64" s="15">
        <v>46.3</v>
      </c>
      <c r="AN64" s="15">
        <v>96</v>
      </c>
      <c r="AO64" s="15">
        <v>74.3</v>
      </c>
      <c r="AP64" s="15">
        <v>25.3</v>
      </c>
      <c r="AQ64" s="15">
        <v>2476</v>
      </c>
      <c r="AR64" s="15" t="s">
        <v>120</v>
      </c>
      <c r="AS64" s="15">
        <v>34.9</v>
      </c>
      <c r="AT64" s="15">
        <v>99.2</v>
      </c>
      <c r="AU64" s="15">
        <v>58.7</v>
      </c>
      <c r="AV64" s="15">
        <v>0.6</v>
      </c>
      <c r="AW64" s="15">
        <v>99.6</v>
      </c>
      <c r="AX64" s="15">
        <v>36.1</v>
      </c>
      <c r="AY64" s="15">
        <v>48.6</v>
      </c>
      <c r="AZ64" s="15">
        <v>28</v>
      </c>
      <c r="BA64" s="15">
        <v>73.3</v>
      </c>
      <c r="BB64" s="15">
        <v>96.2</v>
      </c>
      <c r="BC64" s="15">
        <v>84.4</v>
      </c>
      <c r="BD64" s="15">
        <v>86.3</v>
      </c>
      <c r="BE64" s="15">
        <v>85.9</v>
      </c>
      <c r="BF64" s="15">
        <v>70.900000000000006</v>
      </c>
      <c r="BG64" s="15">
        <v>65.900000000000006</v>
      </c>
      <c r="BH64" s="15">
        <v>78.7</v>
      </c>
      <c r="BI64" s="15">
        <v>21.3</v>
      </c>
      <c r="BJ64" s="15">
        <v>8.1999999999999993</v>
      </c>
      <c r="BK64" s="15">
        <v>65</v>
      </c>
      <c r="BL64" s="15">
        <v>46.6</v>
      </c>
      <c r="BM64" s="15">
        <v>73.900000000000006</v>
      </c>
      <c r="BN64" s="15">
        <v>2.7</v>
      </c>
      <c r="BO64" s="15">
        <v>83.4</v>
      </c>
      <c r="BP64" s="15">
        <v>55.4</v>
      </c>
      <c r="BQ64" s="15">
        <v>47.8</v>
      </c>
      <c r="BR64" s="15">
        <v>76.400000000000006</v>
      </c>
      <c r="BS64" s="15">
        <v>20.9</v>
      </c>
      <c r="BT64" s="15">
        <v>42.6</v>
      </c>
      <c r="BU64" s="15">
        <v>29.4</v>
      </c>
      <c r="BV64" s="15">
        <v>25.5</v>
      </c>
      <c r="BW64" s="15">
        <v>19</v>
      </c>
      <c r="BX64" s="15">
        <v>8.1999999999999993</v>
      </c>
      <c r="BY64" s="15">
        <v>21.5</v>
      </c>
      <c r="BZ64" s="15">
        <v>10.9</v>
      </c>
      <c r="CA64" s="15">
        <v>10.7</v>
      </c>
      <c r="CB64" s="15">
        <v>36.200000000000003</v>
      </c>
      <c r="CC64" s="15">
        <v>30.6</v>
      </c>
      <c r="CD64" s="15">
        <v>48.6</v>
      </c>
      <c r="CE64" s="15">
        <v>53.9</v>
      </c>
      <c r="CF64" s="15">
        <v>37.200000000000003</v>
      </c>
      <c r="CG64" s="15">
        <v>53.4</v>
      </c>
      <c r="CH64" s="15">
        <v>16.899999999999999</v>
      </c>
      <c r="CI64" s="15">
        <v>8</v>
      </c>
      <c r="CJ64" s="15">
        <v>4.5</v>
      </c>
      <c r="CK64" s="15">
        <v>10.199999999999999</v>
      </c>
      <c r="CL64" s="15">
        <v>5.9</v>
      </c>
      <c r="CM64" s="15">
        <v>6.8</v>
      </c>
      <c r="CN64" s="15">
        <v>1.9</v>
      </c>
      <c r="CO64" s="15">
        <v>0.6</v>
      </c>
      <c r="CP64" s="15">
        <v>12.2</v>
      </c>
      <c r="CQ64" s="15">
        <v>3</v>
      </c>
      <c r="CR64" s="15">
        <v>1.2</v>
      </c>
      <c r="CS64" s="15">
        <v>21.7</v>
      </c>
      <c r="CT64" s="15">
        <v>14</v>
      </c>
      <c r="CU64" s="15">
        <v>11.2</v>
      </c>
      <c r="CV64" s="15">
        <v>16.399999999999999</v>
      </c>
      <c r="CW64" s="15">
        <v>10.6</v>
      </c>
      <c r="CX64" s="15">
        <v>67.8</v>
      </c>
      <c r="CY64" s="15">
        <v>81.2</v>
      </c>
      <c r="CZ64" s="15">
        <v>83.3</v>
      </c>
      <c r="DA64" s="15">
        <v>25.2</v>
      </c>
      <c r="DB64" s="15">
        <v>37.200000000000003</v>
      </c>
      <c r="DC64" s="15">
        <v>5</v>
      </c>
      <c r="DD64" s="15">
        <v>34.6</v>
      </c>
      <c r="DE64" s="15">
        <v>75.7</v>
      </c>
      <c r="DF64" s="15">
        <v>70.7</v>
      </c>
      <c r="DG64" s="15">
        <v>93.5</v>
      </c>
      <c r="DH64" s="15">
        <v>1.5</v>
      </c>
      <c r="DI64" s="15">
        <v>32.200000000000003</v>
      </c>
      <c r="DJ64" s="15">
        <v>0.5</v>
      </c>
      <c r="DK64" s="15">
        <v>46</v>
      </c>
      <c r="DL64" s="15">
        <v>44.8</v>
      </c>
      <c r="DM64" s="15">
        <v>26.1</v>
      </c>
    </row>
    <row r="65" spans="1:117" x14ac:dyDescent="0.25">
      <c r="A65" s="34" t="s">
        <v>138</v>
      </c>
      <c r="B65" s="34" t="s">
        <v>123</v>
      </c>
      <c r="C65" s="34" t="s">
        <v>119</v>
      </c>
      <c r="D65" s="34">
        <v>69.400000000000006</v>
      </c>
      <c r="E65" s="34">
        <v>26.6</v>
      </c>
      <c r="F65" s="34">
        <v>1078</v>
      </c>
      <c r="G65" s="34">
        <v>896</v>
      </c>
      <c r="H65" s="34">
        <v>85.8</v>
      </c>
      <c r="I65" s="34">
        <v>88.6</v>
      </c>
      <c r="J65" s="34">
        <v>91.4</v>
      </c>
      <c r="K65" s="34">
        <v>22.4</v>
      </c>
      <c r="L65" s="34">
        <v>31.4</v>
      </c>
      <c r="M65" s="34">
        <v>65.5</v>
      </c>
      <c r="N65" s="34">
        <v>4</v>
      </c>
      <c r="O65" s="34">
        <v>69.400000000000006</v>
      </c>
      <c r="P65" s="34">
        <v>84.1</v>
      </c>
      <c r="Q65" s="34">
        <v>31.8</v>
      </c>
      <c r="R65" s="34">
        <v>21.5</v>
      </c>
      <c r="S65" s="34">
        <v>14</v>
      </c>
      <c r="T65" s="34">
        <v>1.8</v>
      </c>
      <c r="U65" s="34">
        <v>7.7</v>
      </c>
      <c r="V65" s="34">
        <v>30</v>
      </c>
      <c r="W65" s="34">
        <v>35</v>
      </c>
      <c r="X65" s="34">
        <v>61.4</v>
      </c>
      <c r="Y65" s="34">
        <v>60</v>
      </c>
      <c r="Z65" s="34">
        <v>55</v>
      </c>
      <c r="AA65" s="34">
        <v>0.4</v>
      </c>
      <c r="AB65" s="34">
        <v>2.1</v>
      </c>
      <c r="AC65" s="34">
        <v>0.2</v>
      </c>
      <c r="AD65" s="34">
        <v>2.2999999999999998</v>
      </c>
      <c r="AE65" s="34">
        <v>10.199999999999999</v>
      </c>
      <c r="AF65" s="34">
        <v>4.0999999999999996</v>
      </c>
      <c r="AG65" s="34">
        <v>21.6</v>
      </c>
      <c r="AH65" s="34">
        <v>66.400000000000006</v>
      </c>
      <c r="AI65" s="34">
        <v>75.3</v>
      </c>
      <c r="AJ65" s="34">
        <v>87.4</v>
      </c>
      <c r="AK65" s="34">
        <v>95.9</v>
      </c>
      <c r="AL65" s="34">
        <v>28.2</v>
      </c>
      <c r="AM65" s="34">
        <v>27.5</v>
      </c>
      <c r="AN65" s="34" t="s">
        <v>120</v>
      </c>
      <c r="AO65" s="34">
        <v>85.6</v>
      </c>
      <c r="AP65" s="34" t="s">
        <v>120</v>
      </c>
      <c r="AQ65" s="34" t="s">
        <v>120</v>
      </c>
      <c r="AR65" s="34">
        <v>2.1</v>
      </c>
      <c r="AS65" s="34" t="s">
        <v>120</v>
      </c>
      <c r="AT65" s="34">
        <v>87.8</v>
      </c>
      <c r="AU65" s="34">
        <v>48.1</v>
      </c>
      <c r="AV65" s="34">
        <v>2.9</v>
      </c>
      <c r="AW65" s="34">
        <v>90.6</v>
      </c>
      <c r="AX65" s="34">
        <v>20.3</v>
      </c>
      <c r="AY65" s="34">
        <v>33</v>
      </c>
      <c r="AZ65" s="34">
        <v>14.9</v>
      </c>
      <c r="BA65" s="34">
        <v>80.900000000000006</v>
      </c>
      <c r="BB65" s="34">
        <v>99.5</v>
      </c>
      <c r="BC65" s="34">
        <v>87.8</v>
      </c>
      <c r="BD65" s="34">
        <v>95.7</v>
      </c>
      <c r="BE65" s="34">
        <v>92.5</v>
      </c>
      <c r="BF65" s="34" t="s">
        <v>120</v>
      </c>
      <c r="BG65" s="34">
        <v>33.1</v>
      </c>
      <c r="BH65" s="34">
        <v>75</v>
      </c>
      <c r="BI65" s="34">
        <v>25</v>
      </c>
      <c r="BJ65" s="34">
        <v>5.4</v>
      </c>
      <c r="BK65" s="34">
        <v>32.200000000000003</v>
      </c>
      <c r="BL65" s="34" t="s">
        <v>120</v>
      </c>
      <c r="BM65" s="34">
        <v>62</v>
      </c>
      <c r="BN65" s="34">
        <v>3.7</v>
      </c>
      <c r="BO65" s="34">
        <v>77.5</v>
      </c>
      <c r="BP65" s="34">
        <v>55.2</v>
      </c>
      <c r="BQ65" s="34">
        <v>34.1</v>
      </c>
      <c r="BR65" s="34">
        <v>81.2</v>
      </c>
      <c r="BS65" s="34" t="s">
        <v>120</v>
      </c>
      <c r="BT65" s="34" t="s">
        <v>120</v>
      </c>
      <c r="BU65" s="34" t="s">
        <v>120</v>
      </c>
      <c r="BV65" s="34">
        <v>30.9</v>
      </c>
      <c r="BW65" s="34">
        <v>22.2</v>
      </c>
      <c r="BX65" s="34">
        <v>8.9</v>
      </c>
      <c r="BY65" s="34">
        <v>29.8</v>
      </c>
      <c r="BZ65" s="34">
        <v>28.4</v>
      </c>
      <c r="CA65" s="34">
        <v>27.1</v>
      </c>
      <c r="CB65" s="34">
        <v>20.9</v>
      </c>
      <c r="CC65" s="34">
        <v>14.5</v>
      </c>
      <c r="CD65" s="34">
        <v>64.2</v>
      </c>
      <c r="CE65" s="34">
        <v>53.1</v>
      </c>
      <c r="CF65" s="34">
        <v>54.7</v>
      </c>
      <c r="CG65" s="34">
        <v>53.2</v>
      </c>
      <c r="CH65" s="34">
        <v>16.600000000000001</v>
      </c>
      <c r="CI65" s="34" t="s">
        <v>120</v>
      </c>
      <c r="CJ65" s="34" t="s">
        <v>120</v>
      </c>
      <c r="CK65" s="34" t="s">
        <v>120</v>
      </c>
      <c r="CL65" s="34" t="s">
        <v>120</v>
      </c>
      <c r="CM65" s="34" t="s">
        <v>120</v>
      </c>
      <c r="CN65" s="34" t="s">
        <v>120</v>
      </c>
      <c r="CO65" s="34" t="s">
        <v>120</v>
      </c>
      <c r="CP65" s="34" t="s">
        <v>120</v>
      </c>
      <c r="CQ65" s="34" t="s">
        <v>120</v>
      </c>
      <c r="CR65" s="34" t="s">
        <v>120</v>
      </c>
      <c r="CS65" s="34" t="s">
        <v>120</v>
      </c>
      <c r="CT65" s="34" t="s">
        <v>120</v>
      </c>
      <c r="CU65" s="34" t="s">
        <v>120</v>
      </c>
      <c r="CV65" s="34">
        <v>12.3</v>
      </c>
      <c r="CW65" s="34">
        <v>37.4</v>
      </c>
      <c r="CX65" s="34">
        <v>41.9</v>
      </c>
      <c r="CY65" s="34">
        <v>82</v>
      </c>
      <c r="CZ65" s="34">
        <v>87.4</v>
      </c>
      <c r="DA65" s="34">
        <v>45.7</v>
      </c>
      <c r="DB65" s="34">
        <v>41.9</v>
      </c>
      <c r="DC65" s="34" t="s">
        <v>120</v>
      </c>
      <c r="DD65" s="34" t="s">
        <v>120</v>
      </c>
      <c r="DE65" s="34">
        <v>15.9</v>
      </c>
      <c r="DF65" s="34" t="s">
        <v>120</v>
      </c>
      <c r="DG65" s="34" t="s">
        <v>120</v>
      </c>
      <c r="DH65" s="34">
        <v>2.8</v>
      </c>
      <c r="DI65" s="34">
        <v>40.1</v>
      </c>
      <c r="DJ65" s="34">
        <v>0.1</v>
      </c>
      <c r="DK65" s="34">
        <v>41.5</v>
      </c>
      <c r="DL65" s="34" t="s">
        <v>120</v>
      </c>
      <c r="DM65" s="34" t="s">
        <v>120</v>
      </c>
    </row>
    <row r="66" spans="1:117" x14ac:dyDescent="0.25">
      <c r="A66" s="34" t="s">
        <v>139</v>
      </c>
      <c r="B66" s="34" t="s">
        <v>118</v>
      </c>
      <c r="C66" s="34" t="s">
        <v>119</v>
      </c>
      <c r="D66" s="34">
        <v>62.2</v>
      </c>
      <c r="E66" s="34">
        <v>25</v>
      </c>
      <c r="F66" s="34">
        <v>1007</v>
      </c>
      <c r="G66" s="34">
        <v>874</v>
      </c>
      <c r="H66" s="34">
        <v>82.9</v>
      </c>
      <c r="I66" s="34">
        <v>98.2</v>
      </c>
      <c r="J66" s="34">
        <v>77.599999999999994</v>
      </c>
      <c r="K66" s="34">
        <v>50.2</v>
      </c>
      <c r="L66" s="34">
        <v>66.8</v>
      </c>
      <c r="M66" s="34">
        <v>95.8</v>
      </c>
      <c r="N66" s="34">
        <v>66.400000000000006</v>
      </c>
      <c r="O66" s="34">
        <v>65.2</v>
      </c>
      <c r="P66" s="34">
        <v>83.4</v>
      </c>
      <c r="Q66" s="35">
        <v>43.3</v>
      </c>
      <c r="R66" s="34">
        <v>25.7</v>
      </c>
      <c r="S66" s="34">
        <v>23.9</v>
      </c>
      <c r="T66" s="34">
        <v>1.8</v>
      </c>
      <c r="U66" s="34">
        <v>10.6</v>
      </c>
      <c r="V66" s="34">
        <v>28</v>
      </c>
      <c r="W66" s="34">
        <v>32</v>
      </c>
      <c r="X66" s="34">
        <v>57.2</v>
      </c>
      <c r="Y66" s="34">
        <v>56.9</v>
      </c>
      <c r="Z66" s="34">
        <v>54.2</v>
      </c>
      <c r="AA66" s="34">
        <v>1.6</v>
      </c>
      <c r="AB66" s="34">
        <v>0.3</v>
      </c>
      <c r="AC66" s="34">
        <v>0.3</v>
      </c>
      <c r="AD66" s="34">
        <v>0.5</v>
      </c>
      <c r="AE66" s="34">
        <v>7.3</v>
      </c>
      <c r="AF66" s="34">
        <v>3.8</v>
      </c>
      <c r="AG66" s="34">
        <v>9.6999999999999993</v>
      </c>
      <c r="AH66" s="34">
        <v>24.7</v>
      </c>
      <c r="AI66" s="34">
        <v>83.1</v>
      </c>
      <c r="AJ66" s="34">
        <v>75</v>
      </c>
      <c r="AK66" s="34">
        <v>89.1</v>
      </c>
      <c r="AL66" s="34">
        <v>52.8</v>
      </c>
      <c r="AM66" s="34">
        <v>42.2</v>
      </c>
      <c r="AN66" s="34">
        <v>89.2</v>
      </c>
      <c r="AO66" s="34">
        <v>81.8</v>
      </c>
      <c r="AP66" s="34">
        <v>12.2</v>
      </c>
      <c r="AQ66" s="34">
        <v>4020</v>
      </c>
      <c r="AR66" s="34">
        <v>9</v>
      </c>
      <c r="AS66" s="34">
        <v>25.3</v>
      </c>
      <c r="AT66" s="34">
        <v>91.5</v>
      </c>
      <c r="AU66" s="34">
        <v>31</v>
      </c>
      <c r="AV66" s="34">
        <v>2.9</v>
      </c>
      <c r="AW66" s="34">
        <v>91.4</v>
      </c>
      <c r="AX66" s="34">
        <v>58</v>
      </c>
      <c r="AY66" s="34">
        <v>74.900000000000006</v>
      </c>
      <c r="AZ66" s="34">
        <v>40.6</v>
      </c>
      <c r="BA66" s="34">
        <v>68.099999999999994</v>
      </c>
      <c r="BB66" s="34">
        <v>97.4</v>
      </c>
      <c r="BC66" s="34">
        <v>75.400000000000006</v>
      </c>
      <c r="BD66" s="34">
        <v>87.9</v>
      </c>
      <c r="BE66" s="34">
        <v>90.6</v>
      </c>
      <c r="BF66" s="34">
        <v>70.599999999999994</v>
      </c>
      <c r="BG66" s="34">
        <v>76.3</v>
      </c>
      <c r="BH66" s="34">
        <v>83.7</v>
      </c>
      <c r="BI66" s="34">
        <v>16.100000000000001</v>
      </c>
      <c r="BJ66" s="34">
        <v>8.4</v>
      </c>
      <c r="BK66" s="34">
        <v>56.8</v>
      </c>
      <c r="BL66" s="34">
        <v>31.6</v>
      </c>
      <c r="BM66" s="34">
        <v>74</v>
      </c>
      <c r="BN66" s="34">
        <v>2.1</v>
      </c>
      <c r="BO66" s="34">
        <v>76.2</v>
      </c>
      <c r="BP66" s="34">
        <v>37.1</v>
      </c>
      <c r="BQ66" s="34">
        <v>67.3</v>
      </c>
      <c r="BR66" s="34">
        <v>57.1</v>
      </c>
      <c r="BS66" s="34">
        <v>9.6</v>
      </c>
      <c r="BT66" s="34">
        <v>11.4</v>
      </c>
      <c r="BU66" s="34">
        <v>9.9</v>
      </c>
      <c r="BV66" s="34">
        <v>28.1</v>
      </c>
      <c r="BW66" s="34">
        <v>18</v>
      </c>
      <c r="BX66" s="34">
        <v>4.8</v>
      </c>
      <c r="BY66" s="34">
        <v>28.5</v>
      </c>
      <c r="BZ66" s="34">
        <v>23.1</v>
      </c>
      <c r="CA66" s="34">
        <v>21.4</v>
      </c>
      <c r="CB66" s="34">
        <v>28.1</v>
      </c>
      <c r="CC66" s="34">
        <v>24.2</v>
      </c>
      <c r="CD66" s="34">
        <v>60.7</v>
      </c>
      <c r="CE66" s="34">
        <v>56.9</v>
      </c>
      <c r="CF66" s="34">
        <v>49.8</v>
      </c>
      <c r="CG66" s="34">
        <v>56.7</v>
      </c>
      <c r="CH66" s="34">
        <v>15.4</v>
      </c>
      <c r="CI66" s="34">
        <v>6.8</v>
      </c>
      <c r="CJ66" s="34">
        <v>3.9</v>
      </c>
      <c r="CK66" s="34">
        <v>6</v>
      </c>
      <c r="CL66" s="34">
        <v>4.0999999999999996</v>
      </c>
      <c r="CM66" s="34">
        <v>7.4</v>
      </c>
      <c r="CN66" s="34">
        <v>1.7</v>
      </c>
      <c r="CO66" s="34">
        <v>1</v>
      </c>
      <c r="CP66" s="34">
        <v>12.2</v>
      </c>
      <c r="CQ66" s="34">
        <v>3.3</v>
      </c>
      <c r="CR66" s="34">
        <v>2.7</v>
      </c>
      <c r="CS66" s="34">
        <v>32.299999999999997</v>
      </c>
      <c r="CT66" s="34">
        <v>9.5</v>
      </c>
      <c r="CU66" s="34">
        <v>10.5</v>
      </c>
      <c r="CV66" s="34">
        <v>29.5</v>
      </c>
      <c r="CW66" s="34">
        <v>49.8</v>
      </c>
      <c r="CX66" s="34">
        <v>59</v>
      </c>
      <c r="CY66" s="34">
        <v>81.3</v>
      </c>
      <c r="CZ66" s="34">
        <v>81.099999999999994</v>
      </c>
      <c r="DA66" s="34">
        <v>45.2</v>
      </c>
      <c r="DB66" s="34">
        <v>43</v>
      </c>
      <c r="DC66" s="34">
        <v>5.9</v>
      </c>
      <c r="DD66" s="34">
        <v>50.5</v>
      </c>
      <c r="DE66" s="34">
        <v>59.7</v>
      </c>
      <c r="DF66" s="34">
        <v>47.8</v>
      </c>
      <c r="DG66" s="34">
        <v>76.3</v>
      </c>
      <c r="DH66" s="34">
        <v>2.8</v>
      </c>
      <c r="DI66" s="34">
        <v>28.3</v>
      </c>
      <c r="DJ66" s="34">
        <v>8.8000000000000007</v>
      </c>
      <c r="DK66" s="34">
        <v>53.9</v>
      </c>
      <c r="DL66" s="34">
        <v>35</v>
      </c>
      <c r="DM66" s="34">
        <v>42.3</v>
      </c>
    </row>
    <row r="67" spans="1:117" s="15" customFormat="1" x14ac:dyDescent="0.25">
      <c r="A67" s="15" t="s">
        <v>139</v>
      </c>
      <c r="B67" s="15" t="s">
        <v>118</v>
      </c>
      <c r="C67" s="15" t="s">
        <v>121</v>
      </c>
      <c r="D67" s="15">
        <v>50.4</v>
      </c>
      <c r="E67" s="15">
        <v>25.1</v>
      </c>
      <c r="F67" s="15">
        <v>1035</v>
      </c>
      <c r="G67" s="15">
        <v>865</v>
      </c>
      <c r="H67" s="15">
        <v>76.5</v>
      </c>
      <c r="I67" s="15">
        <v>97.2</v>
      </c>
      <c r="J67" s="15">
        <v>75.599999999999994</v>
      </c>
      <c r="K67" s="15">
        <v>38.9</v>
      </c>
      <c r="L67" s="15">
        <v>48.2</v>
      </c>
      <c r="M67" s="15">
        <v>93</v>
      </c>
      <c r="N67" s="15">
        <v>76.7</v>
      </c>
      <c r="O67" s="15">
        <v>52.4</v>
      </c>
      <c r="P67" s="15">
        <v>76.5</v>
      </c>
      <c r="Q67" s="15">
        <v>30.5</v>
      </c>
      <c r="R67" s="15">
        <v>35</v>
      </c>
      <c r="S67" s="15">
        <v>32.299999999999997</v>
      </c>
      <c r="T67" s="15">
        <v>1.9</v>
      </c>
      <c r="U67" s="15">
        <v>13.8</v>
      </c>
      <c r="V67" s="15">
        <v>35</v>
      </c>
      <c r="W67" s="15">
        <v>38</v>
      </c>
      <c r="X67" s="15">
        <v>55.8</v>
      </c>
      <c r="Y67" s="15">
        <v>55.8</v>
      </c>
      <c r="Z67" s="15">
        <v>53.6</v>
      </c>
      <c r="AA67" s="15">
        <v>1.7</v>
      </c>
      <c r="AB67" s="15">
        <v>0.1</v>
      </c>
      <c r="AC67" s="15">
        <v>0.1</v>
      </c>
      <c r="AD67" s="15">
        <v>0.2</v>
      </c>
      <c r="AE67" s="15">
        <v>6</v>
      </c>
      <c r="AF67" s="15">
        <v>3.4</v>
      </c>
      <c r="AG67" s="15">
        <v>9.6999999999999993</v>
      </c>
      <c r="AH67" s="15">
        <v>22.8</v>
      </c>
      <c r="AI67" s="15">
        <v>79.2</v>
      </c>
      <c r="AJ67" s="15">
        <v>72.7</v>
      </c>
      <c r="AK67" s="15">
        <v>88.5</v>
      </c>
      <c r="AL67" s="15">
        <v>47.5</v>
      </c>
      <c r="AM67" s="15">
        <v>37.299999999999997</v>
      </c>
      <c r="AN67" s="15">
        <v>92.2</v>
      </c>
      <c r="AO67" s="15">
        <v>79.099999999999994</v>
      </c>
      <c r="AP67" s="15">
        <v>14</v>
      </c>
      <c r="AQ67" s="15">
        <v>4079</v>
      </c>
      <c r="AR67" s="15">
        <v>7.4</v>
      </c>
      <c r="AS67" s="15">
        <v>28.9</v>
      </c>
      <c r="AT67" s="15">
        <v>87.3</v>
      </c>
      <c r="AU67" s="15">
        <v>34.4</v>
      </c>
      <c r="AV67" s="15">
        <v>4</v>
      </c>
      <c r="AW67" s="15">
        <v>88.4</v>
      </c>
      <c r="AX67" s="15">
        <v>53.4</v>
      </c>
      <c r="AY67" s="15">
        <v>75.099999999999994</v>
      </c>
      <c r="AZ67" s="15">
        <v>39.5</v>
      </c>
      <c r="BA67" s="15">
        <v>68.3</v>
      </c>
      <c r="BB67" s="15">
        <v>97.2</v>
      </c>
      <c r="BC67" s="15">
        <v>76.3</v>
      </c>
      <c r="BD67" s="15">
        <v>86.3</v>
      </c>
      <c r="BE67" s="15">
        <v>89.4</v>
      </c>
      <c r="BF67" s="15">
        <v>71.400000000000006</v>
      </c>
      <c r="BG67" s="15">
        <v>77.2</v>
      </c>
      <c r="BH67" s="15">
        <v>95.6</v>
      </c>
      <c r="BI67" s="15">
        <v>4</v>
      </c>
      <c r="BJ67" s="15">
        <v>8.6</v>
      </c>
      <c r="BK67" s="15">
        <v>52.5</v>
      </c>
      <c r="BL67" s="15">
        <v>32.700000000000003</v>
      </c>
      <c r="BM67" s="15">
        <v>69.400000000000006</v>
      </c>
      <c r="BN67" s="15">
        <v>2</v>
      </c>
      <c r="BO67" s="15">
        <v>72.099999999999994</v>
      </c>
      <c r="BP67" s="15">
        <v>35.6</v>
      </c>
      <c r="BQ67" s="15">
        <v>66.8</v>
      </c>
      <c r="BR67" s="15">
        <v>56.4</v>
      </c>
      <c r="BS67" s="15">
        <v>5.4</v>
      </c>
      <c r="BT67" s="15">
        <v>13.7</v>
      </c>
      <c r="BU67" s="15">
        <v>6.3</v>
      </c>
      <c r="BV67" s="15">
        <v>33.299999999999997</v>
      </c>
      <c r="BW67" s="15">
        <v>20.399999999999999</v>
      </c>
      <c r="BX67" s="15">
        <v>5.6</v>
      </c>
      <c r="BY67" s="15">
        <v>33.1</v>
      </c>
      <c r="BZ67" s="15">
        <v>29</v>
      </c>
      <c r="CA67" s="15">
        <v>24.6</v>
      </c>
      <c r="CB67" s="15">
        <v>18.5</v>
      </c>
      <c r="CC67" s="15">
        <v>17.899999999999999</v>
      </c>
      <c r="CD67" s="15">
        <v>67.5</v>
      </c>
      <c r="CE67" s="15">
        <v>58.2</v>
      </c>
      <c r="CF67" s="15">
        <v>55.1</v>
      </c>
      <c r="CG67" s="15">
        <v>58.1</v>
      </c>
      <c r="CH67" s="15">
        <v>19.8</v>
      </c>
      <c r="CI67" s="15">
        <v>5.6</v>
      </c>
      <c r="CJ67" s="15">
        <v>2.8</v>
      </c>
      <c r="CK67" s="15">
        <v>5.4</v>
      </c>
      <c r="CL67" s="15">
        <v>3.3</v>
      </c>
      <c r="CM67" s="15">
        <v>6.8</v>
      </c>
      <c r="CN67" s="15">
        <v>1.6</v>
      </c>
      <c r="CO67" s="15">
        <v>1.1000000000000001</v>
      </c>
      <c r="CP67" s="15">
        <v>10.6</v>
      </c>
      <c r="CQ67" s="15">
        <v>3</v>
      </c>
      <c r="CR67" s="15">
        <v>2.2000000000000002</v>
      </c>
      <c r="CS67" s="15">
        <v>33.700000000000003</v>
      </c>
      <c r="CT67" s="15">
        <v>8.1</v>
      </c>
      <c r="CU67" s="15">
        <v>8.6</v>
      </c>
      <c r="CV67" s="15">
        <v>20.8</v>
      </c>
      <c r="CW67" s="15">
        <v>45</v>
      </c>
      <c r="CX67" s="15">
        <v>50.1</v>
      </c>
      <c r="CY67" s="15">
        <v>77.5</v>
      </c>
      <c r="CZ67" s="15">
        <v>80.3</v>
      </c>
      <c r="DA67" s="15">
        <v>60.8</v>
      </c>
      <c r="DB67" s="15">
        <v>47.6</v>
      </c>
      <c r="DC67" s="15">
        <v>7</v>
      </c>
      <c r="DD67" s="15">
        <v>58.2</v>
      </c>
      <c r="DE67" s="15">
        <v>58.7</v>
      </c>
      <c r="DF67" s="15">
        <v>33.799999999999997</v>
      </c>
      <c r="DG67" s="15">
        <v>67.2</v>
      </c>
      <c r="DH67" s="15">
        <v>4.4000000000000004</v>
      </c>
      <c r="DI67" s="15">
        <v>31.4</v>
      </c>
      <c r="DJ67" s="15">
        <v>14.3</v>
      </c>
      <c r="DK67" s="15">
        <v>61.2</v>
      </c>
      <c r="DL67" s="15">
        <v>38.9</v>
      </c>
      <c r="DM67" s="15">
        <v>44</v>
      </c>
    </row>
    <row r="68" spans="1:117" s="15" customFormat="1" x14ac:dyDescent="0.25">
      <c r="A68" s="15" t="s">
        <v>139</v>
      </c>
      <c r="B68" s="15" t="s">
        <v>118</v>
      </c>
      <c r="C68" s="15" t="s">
        <v>122</v>
      </c>
      <c r="D68" s="15">
        <v>76.599999999999994</v>
      </c>
      <c r="E68" s="15">
        <v>24.9</v>
      </c>
      <c r="F68" s="15">
        <v>976</v>
      </c>
      <c r="G68" s="15">
        <v>884</v>
      </c>
      <c r="H68" s="15">
        <v>89.9</v>
      </c>
      <c r="I68" s="15">
        <v>99.5</v>
      </c>
      <c r="J68" s="15">
        <v>80.099999999999994</v>
      </c>
      <c r="K68" s="15">
        <v>64.400000000000006</v>
      </c>
      <c r="L68" s="15">
        <v>90.1</v>
      </c>
      <c r="M68" s="15">
        <v>99.2</v>
      </c>
      <c r="N68" s="15">
        <v>53.5</v>
      </c>
      <c r="O68" s="15">
        <v>79.3</v>
      </c>
      <c r="P68" s="15">
        <v>90.8</v>
      </c>
      <c r="Q68" s="15">
        <v>57.3</v>
      </c>
      <c r="R68" s="15">
        <v>15.7</v>
      </c>
      <c r="S68" s="15">
        <v>14.5</v>
      </c>
      <c r="T68" s="15">
        <v>1.7</v>
      </c>
      <c r="U68" s="15">
        <v>6.5</v>
      </c>
      <c r="V68" s="15">
        <v>20</v>
      </c>
      <c r="W68" s="15">
        <v>25</v>
      </c>
      <c r="X68" s="15">
        <v>58.8</v>
      </c>
      <c r="Y68" s="15">
        <v>58.3</v>
      </c>
      <c r="Z68" s="15">
        <v>54.9</v>
      </c>
      <c r="AA68" s="15">
        <v>1.4</v>
      </c>
      <c r="AB68" s="15">
        <v>0.6</v>
      </c>
      <c r="AC68" s="15">
        <v>0.5</v>
      </c>
      <c r="AD68" s="15">
        <v>0.8</v>
      </c>
      <c r="AE68" s="15">
        <v>8.8000000000000007</v>
      </c>
      <c r="AF68" s="15">
        <v>4.3</v>
      </c>
      <c r="AG68" s="15">
        <v>9.6999999999999993</v>
      </c>
      <c r="AH68" s="15">
        <v>26.8</v>
      </c>
      <c r="AI68" s="15">
        <v>87.4</v>
      </c>
      <c r="AJ68" s="15">
        <v>77.599999999999994</v>
      </c>
      <c r="AK68" s="15">
        <v>89.6</v>
      </c>
      <c r="AL68" s="15">
        <v>58.8</v>
      </c>
      <c r="AM68" s="15">
        <v>47.7</v>
      </c>
      <c r="AN68" s="15">
        <v>85.4</v>
      </c>
      <c r="AO68" s="15">
        <v>84.8</v>
      </c>
      <c r="AP68" s="15">
        <v>10.199999999999999</v>
      </c>
      <c r="AQ68" s="15">
        <v>3938</v>
      </c>
      <c r="AR68" s="15" t="s">
        <v>120</v>
      </c>
      <c r="AS68" s="15">
        <v>21.3</v>
      </c>
      <c r="AT68" s="15">
        <v>96.3</v>
      </c>
      <c r="AU68" s="15">
        <v>27.1</v>
      </c>
      <c r="AV68" s="15">
        <v>1.7</v>
      </c>
      <c r="AW68" s="15">
        <v>94.8</v>
      </c>
      <c r="AX68" s="15">
        <v>63.2</v>
      </c>
      <c r="AY68" s="15">
        <v>74.8</v>
      </c>
      <c r="AZ68" s="15">
        <v>42.2</v>
      </c>
      <c r="BA68" s="15">
        <v>67.8</v>
      </c>
      <c r="BB68" s="15">
        <v>97.6</v>
      </c>
      <c r="BC68" s="15">
        <v>74.400000000000006</v>
      </c>
      <c r="BD68" s="15">
        <v>89.5</v>
      </c>
      <c r="BE68" s="15">
        <v>91.8</v>
      </c>
      <c r="BF68" s="15">
        <v>69.7</v>
      </c>
      <c r="BG68" s="15">
        <v>75.3</v>
      </c>
      <c r="BH68" s="15">
        <v>72</v>
      </c>
      <c r="BI68" s="15">
        <v>28</v>
      </c>
      <c r="BJ68" s="15">
        <v>8.1</v>
      </c>
      <c r="BK68" s="15">
        <v>61.8</v>
      </c>
      <c r="BL68" s="15">
        <v>30.2</v>
      </c>
      <c r="BM68" s="15">
        <v>79.5</v>
      </c>
      <c r="BN68" s="15">
        <v>2.2000000000000002</v>
      </c>
      <c r="BO68" s="15">
        <v>82</v>
      </c>
      <c r="BP68" s="15">
        <v>38.799999999999997</v>
      </c>
      <c r="BQ68" s="15">
        <v>68</v>
      </c>
      <c r="BR68" s="15">
        <v>57.9</v>
      </c>
      <c r="BS68" s="15">
        <v>14.8</v>
      </c>
      <c r="BT68" s="15">
        <v>9.6999999999999993</v>
      </c>
      <c r="BU68" s="15">
        <v>13.9</v>
      </c>
      <c r="BV68" s="15">
        <v>20.9</v>
      </c>
      <c r="BW68" s="15">
        <v>14.6</v>
      </c>
      <c r="BX68" s="15">
        <v>3.7</v>
      </c>
      <c r="BY68" s="15">
        <v>22.2</v>
      </c>
      <c r="BZ68" s="15">
        <v>16.100000000000001</v>
      </c>
      <c r="CA68" s="15">
        <v>17.600000000000001</v>
      </c>
      <c r="CB68" s="15">
        <v>39.5</v>
      </c>
      <c r="CC68" s="15">
        <v>31.9</v>
      </c>
      <c r="CD68" s="15">
        <v>51.6</v>
      </c>
      <c r="CE68" s="15">
        <v>55.4</v>
      </c>
      <c r="CF68" s="15">
        <v>44.3</v>
      </c>
      <c r="CG68" s="15">
        <v>55</v>
      </c>
      <c r="CH68" s="15">
        <v>10.199999999999999</v>
      </c>
      <c r="CI68" s="15">
        <v>8.1999999999999993</v>
      </c>
      <c r="CJ68" s="15">
        <v>5.0999999999999996</v>
      </c>
      <c r="CK68" s="15">
        <v>6.8</v>
      </c>
      <c r="CL68" s="15">
        <v>5.0999999999999996</v>
      </c>
      <c r="CM68" s="15">
        <v>8.1</v>
      </c>
      <c r="CN68" s="15">
        <v>1.8</v>
      </c>
      <c r="CO68" s="15">
        <v>1</v>
      </c>
      <c r="CP68" s="15">
        <v>14</v>
      </c>
      <c r="CQ68" s="15">
        <v>3.6</v>
      </c>
      <c r="CR68" s="15">
        <v>3.4</v>
      </c>
      <c r="CS68" s="15">
        <v>30.7</v>
      </c>
      <c r="CT68" s="15">
        <v>11.1</v>
      </c>
      <c r="CU68" s="15">
        <v>12.5</v>
      </c>
      <c r="CV68" s="15">
        <v>39.1</v>
      </c>
      <c r="CW68" s="15">
        <v>55.1</v>
      </c>
      <c r="CX68" s="15">
        <v>68.599999999999994</v>
      </c>
      <c r="CY68" s="15">
        <v>85.4</v>
      </c>
      <c r="CZ68" s="15">
        <v>82.1</v>
      </c>
      <c r="DA68" s="15">
        <v>28.1</v>
      </c>
      <c r="DB68" s="15">
        <v>36.9</v>
      </c>
      <c r="DC68" s="15">
        <v>4.4000000000000004</v>
      </c>
      <c r="DD68" s="15">
        <v>42.2</v>
      </c>
      <c r="DE68" s="15">
        <v>60.7</v>
      </c>
      <c r="DF68" s="15">
        <v>63.1</v>
      </c>
      <c r="DG68" s="15">
        <v>86.7</v>
      </c>
      <c r="DH68" s="15">
        <v>1.1000000000000001</v>
      </c>
      <c r="DI68" s="15">
        <v>25</v>
      </c>
      <c r="DJ68" s="15">
        <v>2.7</v>
      </c>
      <c r="DK68" s="15">
        <v>46</v>
      </c>
      <c r="DL68" s="15">
        <v>18.2</v>
      </c>
      <c r="DM68" s="15">
        <v>40</v>
      </c>
    </row>
    <row r="69" spans="1:117" x14ac:dyDescent="0.25">
      <c r="A69" s="34" t="s">
        <v>139</v>
      </c>
      <c r="B69" s="34" t="s">
        <v>123</v>
      </c>
      <c r="C69" s="34" t="s">
        <v>119</v>
      </c>
      <c r="D69" s="34" t="s">
        <v>120</v>
      </c>
      <c r="E69" s="34" t="s">
        <v>120</v>
      </c>
      <c r="F69" s="34" t="s">
        <v>120</v>
      </c>
      <c r="G69" s="34" t="s">
        <v>120</v>
      </c>
      <c r="H69" s="34" t="s">
        <v>120</v>
      </c>
      <c r="I69" s="34" t="s">
        <v>120</v>
      </c>
      <c r="J69" s="34" t="s">
        <v>120</v>
      </c>
      <c r="K69" s="34" t="s">
        <v>120</v>
      </c>
      <c r="L69" s="34" t="s">
        <v>120</v>
      </c>
      <c r="M69" s="34" t="s">
        <v>120</v>
      </c>
      <c r="N69" s="34" t="s">
        <v>120</v>
      </c>
      <c r="O69" s="34" t="s">
        <v>120</v>
      </c>
      <c r="P69" s="34" t="s">
        <v>120</v>
      </c>
      <c r="Q69" s="34" t="s">
        <v>120</v>
      </c>
      <c r="R69" s="34" t="s">
        <v>120</v>
      </c>
      <c r="S69" s="34" t="s">
        <v>120</v>
      </c>
      <c r="T69" s="34" t="s">
        <v>120</v>
      </c>
      <c r="U69" s="34" t="s">
        <v>120</v>
      </c>
      <c r="V69" s="34" t="s">
        <v>120</v>
      </c>
      <c r="W69" s="34" t="s">
        <v>120</v>
      </c>
      <c r="X69" s="34" t="s">
        <v>120</v>
      </c>
      <c r="Y69" s="34" t="s">
        <v>120</v>
      </c>
      <c r="Z69" s="34" t="s">
        <v>120</v>
      </c>
      <c r="AA69" s="34" t="s">
        <v>120</v>
      </c>
      <c r="AB69" s="34" t="s">
        <v>120</v>
      </c>
      <c r="AC69" s="34" t="s">
        <v>120</v>
      </c>
      <c r="AD69" s="34" t="s">
        <v>120</v>
      </c>
      <c r="AE69" s="34" t="s">
        <v>120</v>
      </c>
      <c r="AF69" s="34" t="s">
        <v>120</v>
      </c>
      <c r="AG69" s="34" t="s">
        <v>120</v>
      </c>
      <c r="AH69" s="34" t="s">
        <v>120</v>
      </c>
      <c r="AI69" s="34" t="s">
        <v>120</v>
      </c>
      <c r="AJ69" s="34" t="s">
        <v>120</v>
      </c>
      <c r="AK69" s="34" t="s">
        <v>120</v>
      </c>
      <c r="AL69" s="34" t="s">
        <v>120</v>
      </c>
      <c r="AM69" s="34" t="s">
        <v>120</v>
      </c>
      <c r="AN69" s="34" t="s">
        <v>120</v>
      </c>
      <c r="AO69" s="34" t="s">
        <v>120</v>
      </c>
      <c r="AP69" s="34" t="s">
        <v>120</v>
      </c>
      <c r="AQ69" s="34" t="s">
        <v>120</v>
      </c>
      <c r="AR69" s="34" t="s">
        <v>120</v>
      </c>
      <c r="AS69" s="34" t="s">
        <v>120</v>
      </c>
      <c r="AT69" s="34" t="s">
        <v>120</v>
      </c>
      <c r="AU69" s="34" t="s">
        <v>120</v>
      </c>
      <c r="AV69" s="34" t="s">
        <v>120</v>
      </c>
      <c r="AW69" s="34" t="s">
        <v>120</v>
      </c>
      <c r="AX69" s="34" t="s">
        <v>120</v>
      </c>
      <c r="AY69" s="34" t="s">
        <v>120</v>
      </c>
      <c r="AZ69" s="34" t="s">
        <v>120</v>
      </c>
      <c r="BA69" s="34" t="s">
        <v>120</v>
      </c>
      <c r="BB69" s="34" t="s">
        <v>120</v>
      </c>
      <c r="BC69" s="34" t="s">
        <v>120</v>
      </c>
      <c r="BD69" s="34" t="s">
        <v>120</v>
      </c>
      <c r="BE69" s="34" t="s">
        <v>120</v>
      </c>
      <c r="BF69" s="34" t="s">
        <v>120</v>
      </c>
      <c r="BG69" s="34" t="s">
        <v>120</v>
      </c>
      <c r="BH69" s="34" t="s">
        <v>120</v>
      </c>
      <c r="BI69" s="34" t="s">
        <v>120</v>
      </c>
      <c r="BJ69" s="34" t="s">
        <v>120</v>
      </c>
      <c r="BK69" s="34" t="s">
        <v>120</v>
      </c>
      <c r="BL69" s="34" t="s">
        <v>120</v>
      </c>
      <c r="BM69" s="34" t="s">
        <v>120</v>
      </c>
      <c r="BN69" s="34" t="s">
        <v>120</v>
      </c>
      <c r="BO69" s="34" t="s">
        <v>120</v>
      </c>
      <c r="BP69" s="34" t="s">
        <v>120</v>
      </c>
      <c r="BQ69" s="34" t="s">
        <v>120</v>
      </c>
      <c r="BR69" s="34" t="s">
        <v>120</v>
      </c>
      <c r="BS69" s="34" t="s">
        <v>120</v>
      </c>
      <c r="BT69" s="34" t="s">
        <v>120</v>
      </c>
      <c r="BU69" s="34" t="s">
        <v>120</v>
      </c>
      <c r="BV69" s="34" t="s">
        <v>120</v>
      </c>
      <c r="BW69" s="34" t="s">
        <v>120</v>
      </c>
      <c r="BX69" s="34" t="s">
        <v>120</v>
      </c>
      <c r="BY69" s="34" t="s">
        <v>120</v>
      </c>
      <c r="BZ69" s="34" t="s">
        <v>120</v>
      </c>
      <c r="CA69" s="34" t="s">
        <v>120</v>
      </c>
      <c r="CB69" s="34" t="s">
        <v>120</v>
      </c>
      <c r="CC69" s="34" t="s">
        <v>120</v>
      </c>
      <c r="CD69" s="34" t="s">
        <v>120</v>
      </c>
      <c r="CE69" s="34" t="s">
        <v>120</v>
      </c>
      <c r="CF69" s="34" t="s">
        <v>120</v>
      </c>
      <c r="CG69" s="34" t="s">
        <v>120</v>
      </c>
      <c r="CH69" s="34" t="s">
        <v>120</v>
      </c>
      <c r="CI69" s="34" t="s">
        <v>120</v>
      </c>
      <c r="CJ69" s="34" t="s">
        <v>120</v>
      </c>
      <c r="CK69" s="34" t="s">
        <v>120</v>
      </c>
      <c r="CL69" s="34" t="s">
        <v>120</v>
      </c>
      <c r="CM69" s="34" t="s">
        <v>120</v>
      </c>
      <c r="CN69" s="34" t="s">
        <v>120</v>
      </c>
      <c r="CO69" s="34" t="s">
        <v>120</v>
      </c>
      <c r="CP69" s="34" t="s">
        <v>120</v>
      </c>
      <c r="CQ69" s="34" t="s">
        <v>120</v>
      </c>
      <c r="CR69" s="34" t="s">
        <v>120</v>
      </c>
      <c r="CS69" s="34" t="s">
        <v>120</v>
      </c>
      <c r="CT69" s="34" t="s">
        <v>120</v>
      </c>
      <c r="CU69" s="34" t="s">
        <v>120</v>
      </c>
      <c r="CV69" s="34" t="s">
        <v>120</v>
      </c>
      <c r="CW69" s="34" t="s">
        <v>120</v>
      </c>
      <c r="CX69" s="34" t="s">
        <v>120</v>
      </c>
      <c r="CY69" s="34" t="s">
        <v>120</v>
      </c>
      <c r="CZ69" s="34" t="s">
        <v>120</v>
      </c>
      <c r="DA69" s="34" t="s">
        <v>120</v>
      </c>
      <c r="DB69" s="34" t="s">
        <v>120</v>
      </c>
      <c r="DC69" s="34" t="s">
        <v>120</v>
      </c>
      <c r="DD69" s="34" t="s">
        <v>120</v>
      </c>
      <c r="DE69" s="34" t="s">
        <v>120</v>
      </c>
      <c r="DF69" s="34" t="s">
        <v>120</v>
      </c>
      <c r="DG69" s="34" t="s">
        <v>120</v>
      </c>
      <c r="DH69" s="34" t="s">
        <v>120</v>
      </c>
      <c r="DI69" s="34" t="s">
        <v>120</v>
      </c>
      <c r="DJ69" s="34" t="s">
        <v>120</v>
      </c>
      <c r="DK69" s="34" t="s">
        <v>120</v>
      </c>
      <c r="DL69" s="34" t="s">
        <v>120</v>
      </c>
      <c r="DM69" s="34" t="s">
        <v>120</v>
      </c>
    </row>
    <row r="70" spans="1:117" x14ac:dyDescent="0.25">
      <c r="A70" s="34" t="s">
        <v>140</v>
      </c>
      <c r="B70" s="34" t="s">
        <v>118</v>
      </c>
      <c r="C70" s="34" t="s">
        <v>119</v>
      </c>
      <c r="D70" s="34">
        <v>63</v>
      </c>
      <c r="E70" s="34">
        <v>33.799999999999997</v>
      </c>
      <c r="F70" s="34">
        <v>995</v>
      </c>
      <c r="G70" s="34">
        <v>903</v>
      </c>
      <c r="H70" s="34">
        <v>60.2</v>
      </c>
      <c r="I70" s="34">
        <v>70.900000000000006</v>
      </c>
      <c r="J70" s="34">
        <v>96.4</v>
      </c>
      <c r="K70" s="34">
        <v>35</v>
      </c>
      <c r="L70" s="34">
        <v>32.700000000000003</v>
      </c>
      <c r="M70" s="34">
        <v>93.7</v>
      </c>
      <c r="N70" s="34">
        <v>6.1</v>
      </c>
      <c r="O70" s="34">
        <v>61</v>
      </c>
      <c r="P70" s="34">
        <v>82.4</v>
      </c>
      <c r="Q70" s="35">
        <v>32.9</v>
      </c>
      <c r="R70" s="34">
        <v>21.2</v>
      </c>
      <c r="S70" s="34">
        <v>28.6</v>
      </c>
      <c r="T70" s="34">
        <v>2.7</v>
      </c>
      <c r="U70" s="34">
        <v>3.8</v>
      </c>
      <c r="V70" s="34">
        <v>64</v>
      </c>
      <c r="W70" s="34">
        <v>78</v>
      </c>
      <c r="X70" s="34">
        <v>45.5</v>
      </c>
      <c r="Y70" s="34">
        <v>31.7</v>
      </c>
      <c r="Z70" s="34">
        <v>17.3</v>
      </c>
      <c r="AA70" s="34">
        <v>0.1</v>
      </c>
      <c r="AB70" s="34">
        <v>1.2</v>
      </c>
      <c r="AC70" s="34">
        <v>1.9</v>
      </c>
      <c r="AD70" s="34">
        <v>10.8</v>
      </c>
      <c r="AE70" s="34">
        <v>18.100000000000001</v>
      </c>
      <c r="AF70" s="34">
        <v>6.8</v>
      </c>
      <c r="AG70" s="34">
        <v>12.8</v>
      </c>
      <c r="AH70" s="34">
        <v>47.5</v>
      </c>
      <c r="AI70" s="34">
        <v>45.9</v>
      </c>
      <c r="AJ70" s="34">
        <v>26.4</v>
      </c>
      <c r="AK70" s="34">
        <v>86.6</v>
      </c>
      <c r="AL70" s="34">
        <v>12.9</v>
      </c>
      <c r="AM70" s="34">
        <v>5.9</v>
      </c>
      <c r="AN70" s="34">
        <v>79.8</v>
      </c>
      <c r="AO70" s="34">
        <v>54</v>
      </c>
      <c r="AP70" s="34">
        <v>48.7</v>
      </c>
      <c r="AQ70" s="34">
        <v>1956</v>
      </c>
      <c r="AR70" s="34">
        <v>0.8</v>
      </c>
      <c r="AS70" s="34">
        <v>24.4</v>
      </c>
      <c r="AT70" s="34">
        <v>67.8</v>
      </c>
      <c r="AU70" s="34">
        <v>44.5</v>
      </c>
      <c r="AV70" s="34">
        <v>4.0999999999999996</v>
      </c>
      <c r="AW70" s="34">
        <v>70.400000000000006</v>
      </c>
      <c r="AX70" s="34">
        <v>9.4</v>
      </c>
      <c r="AY70" s="34">
        <v>31.3</v>
      </c>
      <c r="AZ70" s="34">
        <v>4.7</v>
      </c>
      <c r="BA70" s="34">
        <v>51.1</v>
      </c>
      <c r="BB70" s="34">
        <v>87.6</v>
      </c>
      <c r="BC70" s="34">
        <v>68.3</v>
      </c>
      <c r="BD70" s="34">
        <v>66.5</v>
      </c>
      <c r="BE70" s="34">
        <v>70.8</v>
      </c>
      <c r="BF70" s="34">
        <v>52.8</v>
      </c>
      <c r="BG70" s="34">
        <v>39.5</v>
      </c>
      <c r="BH70" s="34">
        <v>84.5</v>
      </c>
      <c r="BI70" s="34">
        <v>5.0999999999999996</v>
      </c>
      <c r="BJ70" s="34">
        <v>15</v>
      </c>
      <c r="BK70" s="34">
        <v>37.9</v>
      </c>
      <c r="BL70" s="34">
        <v>12.6</v>
      </c>
      <c r="BM70" s="34">
        <v>66.7</v>
      </c>
      <c r="BN70" s="34">
        <v>4.7</v>
      </c>
      <c r="BO70" s="34">
        <v>71.3</v>
      </c>
      <c r="BP70" s="34">
        <v>25.2</v>
      </c>
      <c r="BQ70" s="34">
        <v>41.6</v>
      </c>
      <c r="BR70" s="34">
        <v>32.6</v>
      </c>
      <c r="BS70" s="34">
        <v>5.3</v>
      </c>
      <c r="BT70" s="34">
        <v>5.3</v>
      </c>
      <c r="BU70" s="34">
        <v>5.3</v>
      </c>
      <c r="BV70" s="34">
        <v>46.3</v>
      </c>
      <c r="BW70" s="34">
        <v>17.899999999999999</v>
      </c>
      <c r="BX70" s="34">
        <v>6</v>
      </c>
      <c r="BY70" s="34">
        <v>39.5</v>
      </c>
      <c r="BZ70" s="34">
        <v>25.3</v>
      </c>
      <c r="CA70" s="34">
        <v>25.9</v>
      </c>
      <c r="CB70" s="34">
        <v>16.5</v>
      </c>
      <c r="CC70" s="34">
        <v>12.5</v>
      </c>
      <c r="CD70" s="34">
        <v>63.2</v>
      </c>
      <c r="CE70" s="34">
        <v>52.5</v>
      </c>
      <c r="CF70" s="34">
        <v>51</v>
      </c>
      <c r="CG70" s="34">
        <v>52.4</v>
      </c>
      <c r="CH70" s="34">
        <v>23.7</v>
      </c>
      <c r="CI70" s="34">
        <v>5</v>
      </c>
      <c r="CJ70" s="34">
        <v>2.2000000000000002</v>
      </c>
      <c r="CK70" s="34">
        <v>7.1</v>
      </c>
      <c r="CL70" s="34">
        <v>3.1</v>
      </c>
      <c r="CM70" s="34">
        <v>5.9</v>
      </c>
      <c r="CN70" s="34">
        <v>1.1000000000000001</v>
      </c>
      <c r="CO70" s="34">
        <v>0.6</v>
      </c>
      <c r="CP70" s="34">
        <v>8.1999999999999993</v>
      </c>
      <c r="CQ70" s="34">
        <v>1.4</v>
      </c>
      <c r="CR70" s="34">
        <v>0.5</v>
      </c>
      <c r="CS70" s="34">
        <v>13</v>
      </c>
      <c r="CT70" s="34">
        <v>4.3</v>
      </c>
      <c r="CU70" s="34">
        <v>7.4</v>
      </c>
      <c r="CV70" s="34">
        <v>17.5</v>
      </c>
      <c r="CW70" s="34">
        <v>26.2</v>
      </c>
      <c r="CX70" s="34">
        <v>47.4</v>
      </c>
      <c r="CY70" s="34">
        <v>73</v>
      </c>
      <c r="CZ70" s="34">
        <v>81.7</v>
      </c>
      <c r="DA70" s="34">
        <v>16.600000000000001</v>
      </c>
      <c r="DB70" s="34">
        <v>36.700000000000003</v>
      </c>
      <c r="DC70" s="34">
        <v>4.3</v>
      </c>
      <c r="DD70" s="34">
        <v>34.200000000000003</v>
      </c>
      <c r="DE70" s="34">
        <v>54.6</v>
      </c>
      <c r="DF70" s="34">
        <v>37.1</v>
      </c>
      <c r="DG70" s="34">
        <v>47.1</v>
      </c>
      <c r="DH70" s="34">
        <v>7.6</v>
      </c>
      <c r="DI70" s="34">
        <v>53</v>
      </c>
      <c r="DJ70" s="34">
        <v>0.2</v>
      </c>
      <c r="DK70" s="34">
        <v>22.1</v>
      </c>
      <c r="DL70" s="34">
        <v>36.6</v>
      </c>
      <c r="DM70" s="34">
        <v>38.700000000000003</v>
      </c>
    </row>
    <row r="71" spans="1:117" s="15" customFormat="1" x14ac:dyDescent="0.25">
      <c r="A71" s="15" t="s">
        <v>140</v>
      </c>
      <c r="B71" s="15" t="s">
        <v>118</v>
      </c>
      <c r="C71" s="15" t="s">
        <v>121</v>
      </c>
      <c r="D71" s="15">
        <v>59.6</v>
      </c>
      <c r="E71" s="15">
        <v>35.4</v>
      </c>
      <c r="F71" s="15">
        <v>1014</v>
      </c>
      <c r="G71" s="15">
        <v>905</v>
      </c>
      <c r="H71" s="15">
        <v>58.1</v>
      </c>
      <c r="I71" s="15">
        <v>62.3</v>
      </c>
      <c r="J71" s="15">
        <v>97.8</v>
      </c>
      <c r="K71" s="15">
        <v>23.2</v>
      </c>
      <c r="L71" s="15">
        <v>16.399999999999999</v>
      </c>
      <c r="M71" s="15">
        <v>92.4</v>
      </c>
      <c r="N71" s="15">
        <v>5.4</v>
      </c>
      <c r="O71" s="15">
        <v>56.2</v>
      </c>
      <c r="P71" s="15">
        <v>81.099999999999994</v>
      </c>
      <c r="Q71" s="15">
        <v>27.4</v>
      </c>
      <c r="R71" s="15">
        <v>24.9</v>
      </c>
      <c r="S71" s="15">
        <v>34</v>
      </c>
      <c r="T71" s="15">
        <v>3</v>
      </c>
      <c r="U71" s="15">
        <v>4.4000000000000004</v>
      </c>
      <c r="V71" s="15">
        <v>67</v>
      </c>
      <c r="W71" s="15">
        <v>82</v>
      </c>
      <c r="X71" s="15">
        <v>42.1</v>
      </c>
      <c r="Y71" s="15">
        <v>29</v>
      </c>
      <c r="Z71" s="15">
        <v>18.100000000000001</v>
      </c>
      <c r="AA71" s="15">
        <v>0.1</v>
      </c>
      <c r="AB71" s="15">
        <v>0.9</v>
      </c>
      <c r="AC71" s="15">
        <v>1.7</v>
      </c>
      <c r="AD71" s="15">
        <v>7.9</v>
      </c>
      <c r="AE71" s="15">
        <v>19.600000000000001</v>
      </c>
      <c r="AF71" s="15">
        <v>7.5</v>
      </c>
      <c r="AG71" s="15">
        <v>12.6</v>
      </c>
      <c r="AH71" s="15">
        <v>45.5</v>
      </c>
      <c r="AI71" s="15">
        <v>41.7</v>
      </c>
      <c r="AJ71" s="15">
        <v>21.7</v>
      </c>
      <c r="AK71" s="15">
        <v>86</v>
      </c>
      <c r="AL71" s="15">
        <v>10.9</v>
      </c>
      <c r="AM71" s="15">
        <v>3.8</v>
      </c>
      <c r="AN71" s="15">
        <v>81.900000000000006</v>
      </c>
      <c r="AO71" s="15">
        <v>51.6</v>
      </c>
      <c r="AP71" s="15">
        <v>55.4</v>
      </c>
      <c r="AQ71" s="15">
        <v>1879</v>
      </c>
      <c r="AR71" s="15">
        <v>0.7</v>
      </c>
      <c r="AS71" s="15">
        <v>22.1</v>
      </c>
      <c r="AT71" s="15">
        <v>66.8</v>
      </c>
      <c r="AU71" s="15">
        <v>48.2</v>
      </c>
      <c r="AV71" s="15">
        <v>3.8</v>
      </c>
      <c r="AW71" s="15">
        <v>69</v>
      </c>
      <c r="AX71" s="15">
        <v>6.9</v>
      </c>
      <c r="AY71" s="15">
        <v>28.1</v>
      </c>
      <c r="AZ71" s="15">
        <v>3.5</v>
      </c>
      <c r="BA71" s="15">
        <v>50.4</v>
      </c>
      <c r="BB71" s="15">
        <v>87.4</v>
      </c>
      <c r="BC71" s="15">
        <v>67.8</v>
      </c>
      <c r="BD71" s="15">
        <v>65.900000000000006</v>
      </c>
      <c r="BE71" s="15">
        <v>70.8</v>
      </c>
      <c r="BF71" s="15">
        <v>52</v>
      </c>
      <c r="BG71" s="15">
        <v>40.4</v>
      </c>
      <c r="BH71" s="15">
        <v>86.4</v>
      </c>
      <c r="BI71" s="15">
        <v>2.5</v>
      </c>
      <c r="BJ71" s="15">
        <v>15.2</v>
      </c>
      <c r="BK71" s="15">
        <v>35.6</v>
      </c>
      <c r="BL71" s="15">
        <v>11.8</v>
      </c>
      <c r="BM71" s="15">
        <v>65.2</v>
      </c>
      <c r="BN71" s="15">
        <v>4.9000000000000004</v>
      </c>
      <c r="BO71" s="15">
        <v>69.7</v>
      </c>
      <c r="BP71" s="15">
        <v>26.2</v>
      </c>
      <c r="BQ71" s="15">
        <v>43.1</v>
      </c>
      <c r="BR71" s="15">
        <v>30.9</v>
      </c>
      <c r="BS71" s="15">
        <v>5.0999999999999996</v>
      </c>
      <c r="BT71" s="15">
        <v>4.3</v>
      </c>
      <c r="BU71" s="15">
        <v>5</v>
      </c>
      <c r="BV71" s="15">
        <v>48.5</v>
      </c>
      <c r="BW71" s="15">
        <v>17.899999999999999</v>
      </c>
      <c r="BX71" s="15">
        <v>5.8</v>
      </c>
      <c r="BY71" s="15">
        <v>41</v>
      </c>
      <c r="BZ71" s="15">
        <v>28.1</v>
      </c>
      <c r="CA71" s="15">
        <v>29.1</v>
      </c>
      <c r="CB71" s="15">
        <v>12.6</v>
      </c>
      <c r="CC71" s="15">
        <v>9</v>
      </c>
      <c r="CD71" s="15">
        <v>62.7</v>
      </c>
      <c r="CE71" s="15">
        <v>52.4</v>
      </c>
      <c r="CF71" s="15">
        <v>51.4</v>
      </c>
      <c r="CG71" s="15">
        <v>52.4</v>
      </c>
      <c r="CH71" s="15">
        <v>25</v>
      </c>
      <c r="CI71" s="15">
        <v>4.7</v>
      </c>
      <c r="CJ71" s="15">
        <v>1.9</v>
      </c>
      <c r="CK71" s="15">
        <v>6.8</v>
      </c>
      <c r="CL71" s="15">
        <v>2.9</v>
      </c>
      <c r="CM71" s="15">
        <v>5.8</v>
      </c>
      <c r="CN71" s="15">
        <v>1</v>
      </c>
      <c r="CO71" s="15">
        <v>0.6</v>
      </c>
      <c r="CP71" s="15">
        <v>7.5</v>
      </c>
      <c r="CQ71" s="15">
        <v>1.2</v>
      </c>
      <c r="CR71" s="15">
        <v>0.4</v>
      </c>
      <c r="CS71" s="15">
        <v>12.6</v>
      </c>
      <c r="CT71" s="15">
        <v>4.3</v>
      </c>
      <c r="CU71" s="15">
        <v>6.9</v>
      </c>
      <c r="CV71" s="15">
        <v>14.4</v>
      </c>
      <c r="CW71" s="15">
        <v>24.7</v>
      </c>
      <c r="CX71" s="15">
        <v>41.8</v>
      </c>
      <c r="CY71" s="15">
        <v>70.2</v>
      </c>
      <c r="CZ71" s="15">
        <v>80.3</v>
      </c>
      <c r="DA71" s="15">
        <v>15.7</v>
      </c>
      <c r="DB71" s="15">
        <v>39.299999999999997</v>
      </c>
      <c r="DC71" s="15">
        <v>4.8</v>
      </c>
      <c r="DD71" s="15">
        <v>35.700000000000003</v>
      </c>
      <c r="DE71" s="15">
        <v>52.6</v>
      </c>
      <c r="DF71" s="15">
        <v>32.799999999999997</v>
      </c>
      <c r="DG71" s="15">
        <v>39.9</v>
      </c>
      <c r="DH71" s="15">
        <v>8.1999999999999993</v>
      </c>
      <c r="DI71" s="15">
        <v>55.1</v>
      </c>
      <c r="DJ71" s="15">
        <v>0.2</v>
      </c>
      <c r="DK71" s="15">
        <v>22.4</v>
      </c>
      <c r="DL71" s="15">
        <v>36.299999999999997</v>
      </c>
      <c r="DM71" s="15">
        <v>39</v>
      </c>
    </row>
    <row r="72" spans="1:117" s="15" customFormat="1" x14ac:dyDescent="0.25">
      <c r="A72" s="15" t="s">
        <v>140</v>
      </c>
      <c r="B72" s="15" t="s">
        <v>118</v>
      </c>
      <c r="C72" s="15" t="s">
        <v>122</v>
      </c>
      <c r="D72" s="15">
        <v>73.400000000000006</v>
      </c>
      <c r="E72" s="15">
        <v>29.1</v>
      </c>
      <c r="F72" s="15">
        <v>941</v>
      </c>
      <c r="G72" s="15">
        <v>896</v>
      </c>
      <c r="H72" s="15">
        <v>67.900000000000006</v>
      </c>
      <c r="I72" s="15">
        <v>94.9</v>
      </c>
      <c r="J72" s="15">
        <v>92.6</v>
      </c>
      <c r="K72" s="15">
        <v>68.400000000000006</v>
      </c>
      <c r="L72" s="15">
        <v>78.5</v>
      </c>
      <c r="M72" s="15">
        <v>97.3</v>
      </c>
      <c r="N72" s="15">
        <v>7.9</v>
      </c>
      <c r="O72" s="15">
        <v>74.599999999999994</v>
      </c>
      <c r="P72" s="15">
        <v>85.4</v>
      </c>
      <c r="Q72" s="15">
        <v>48.2</v>
      </c>
      <c r="R72" s="15">
        <v>11.3</v>
      </c>
      <c r="S72" s="15">
        <v>16.8</v>
      </c>
      <c r="T72" s="15">
        <v>2.1</v>
      </c>
      <c r="U72" s="15">
        <v>2</v>
      </c>
      <c r="V72" s="15">
        <v>52</v>
      </c>
      <c r="W72" s="15">
        <v>62</v>
      </c>
      <c r="X72" s="15">
        <v>55.6</v>
      </c>
      <c r="Y72" s="15">
        <v>39.799999999999997</v>
      </c>
      <c r="Z72" s="15">
        <v>15</v>
      </c>
      <c r="AA72" s="15">
        <v>0.1</v>
      </c>
      <c r="AB72" s="15">
        <v>2</v>
      </c>
      <c r="AC72" s="15">
        <v>2.6</v>
      </c>
      <c r="AD72" s="15">
        <v>19.5</v>
      </c>
      <c r="AE72" s="15">
        <v>13.4</v>
      </c>
      <c r="AF72" s="15">
        <v>4.8</v>
      </c>
      <c r="AG72" s="15">
        <v>13.7</v>
      </c>
      <c r="AH72" s="15">
        <v>54.5</v>
      </c>
      <c r="AI72" s="15">
        <v>61.1</v>
      </c>
      <c r="AJ72" s="15">
        <v>43.3</v>
      </c>
      <c r="AK72" s="15">
        <v>88.5</v>
      </c>
      <c r="AL72" s="15">
        <v>20.2</v>
      </c>
      <c r="AM72" s="15">
        <v>13.5</v>
      </c>
      <c r="AN72" s="15">
        <v>72.3</v>
      </c>
      <c r="AO72" s="15">
        <v>62.9</v>
      </c>
      <c r="AP72" s="15">
        <v>26.3</v>
      </c>
      <c r="AQ72" s="15">
        <v>2419</v>
      </c>
      <c r="AR72" s="15">
        <v>1.1000000000000001</v>
      </c>
      <c r="AS72" s="15">
        <v>32.6</v>
      </c>
      <c r="AT72" s="15">
        <v>71.7</v>
      </c>
      <c r="AU72" s="15">
        <v>30.3</v>
      </c>
      <c r="AV72" s="15">
        <v>5</v>
      </c>
      <c r="AW72" s="15">
        <v>75.8</v>
      </c>
      <c r="AX72" s="15">
        <v>18.899999999999999</v>
      </c>
      <c r="AY72" s="15">
        <v>37</v>
      </c>
      <c r="AZ72" s="15">
        <v>11.7</v>
      </c>
      <c r="BA72" s="15">
        <v>53.6</v>
      </c>
      <c r="BB72" s="15">
        <v>88.3</v>
      </c>
      <c r="BC72" s="15">
        <v>69.8</v>
      </c>
      <c r="BD72" s="15">
        <v>68.8</v>
      </c>
      <c r="BE72" s="15">
        <v>70.8</v>
      </c>
      <c r="BF72" s="15">
        <v>56</v>
      </c>
      <c r="BG72" s="15">
        <v>36.4</v>
      </c>
      <c r="BH72" s="15">
        <v>77.5</v>
      </c>
      <c r="BI72" s="15">
        <v>14.5</v>
      </c>
      <c r="BJ72" s="15">
        <v>14.2</v>
      </c>
      <c r="BK72" s="15">
        <v>47.4</v>
      </c>
      <c r="BL72" s="15">
        <v>15.8</v>
      </c>
      <c r="BM72" s="15">
        <v>72.7</v>
      </c>
      <c r="BN72" s="15">
        <v>3.7</v>
      </c>
      <c r="BO72" s="15">
        <v>77.599999999999994</v>
      </c>
      <c r="BP72" s="15">
        <v>21.5</v>
      </c>
      <c r="BQ72" s="15">
        <v>35.6</v>
      </c>
      <c r="BR72" s="15">
        <v>39.200000000000003</v>
      </c>
      <c r="BS72" s="15">
        <v>6.2</v>
      </c>
      <c r="BT72" s="15">
        <v>7.6</v>
      </c>
      <c r="BU72" s="15">
        <v>6.5</v>
      </c>
      <c r="BV72" s="15">
        <v>37.9</v>
      </c>
      <c r="BW72" s="15">
        <v>18</v>
      </c>
      <c r="BX72" s="15">
        <v>6.6</v>
      </c>
      <c r="BY72" s="15">
        <v>33.700000000000003</v>
      </c>
      <c r="BZ72" s="15">
        <v>17.600000000000001</v>
      </c>
      <c r="CA72" s="15">
        <v>18.600000000000001</v>
      </c>
      <c r="CB72" s="15">
        <v>27.1</v>
      </c>
      <c r="CC72" s="15">
        <v>20.6</v>
      </c>
      <c r="CD72" s="15">
        <v>65</v>
      </c>
      <c r="CE72" s="15">
        <v>52.8</v>
      </c>
      <c r="CF72" s="15">
        <v>49.2</v>
      </c>
      <c r="CG72" s="15">
        <v>52.7</v>
      </c>
      <c r="CH72" s="15">
        <v>20.6</v>
      </c>
      <c r="CI72" s="15">
        <v>5.7</v>
      </c>
      <c r="CJ72" s="15">
        <v>3</v>
      </c>
      <c r="CK72" s="15">
        <v>7.7</v>
      </c>
      <c r="CL72" s="15">
        <v>3.4</v>
      </c>
      <c r="CM72" s="15">
        <v>6.4</v>
      </c>
      <c r="CN72" s="15">
        <v>1.3</v>
      </c>
      <c r="CO72" s="15">
        <v>0.7</v>
      </c>
      <c r="CP72" s="15">
        <v>10</v>
      </c>
      <c r="CQ72" s="15">
        <v>1.9</v>
      </c>
      <c r="CR72" s="15">
        <v>0.6</v>
      </c>
      <c r="CS72" s="15">
        <v>14.2</v>
      </c>
      <c r="CT72" s="15">
        <v>4.4000000000000004</v>
      </c>
      <c r="CU72" s="15">
        <v>8.6999999999999993</v>
      </c>
      <c r="CV72" s="15">
        <v>25.7</v>
      </c>
      <c r="CW72" s="15">
        <v>29.5</v>
      </c>
      <c r="CX72" s="15">
        <v>62.4</v>
      </c>
      <c r="CY72" s="15">
        <v>79.400000000000006</v>
      </c>
      <c r="CZ72" s="15">
        <v>85.5</v>
      </c>
      <c r="DA72" s="15">
        <v>19.3</v>
      </c>
      <c r="DB72" s="15">
        <v>29.6</v>
      </c>
      <c r="DC72" s="15">
        <v>3.1</v>
      </c>
      <c r="DD72" s="15">
        <v>30.2</v>
      </c>
      <c r="DE72" s="15">
        <v>60.1</v>
      </c>
      <c r="DF72" s="15">
        <v>48.6</v>
      </c>
      <c r="DG72" s="15">
        <v>68.599999999999994</v>
      </c>
      <c r="DH72" s="15">
        <v>5.9</v>
      </c>
      <c r="DI72" s="15">
        <v>48.2</v>
      </c>
      <c r="DJ72" s="15">
        <v>0.1</v>
      </c>
      <c r="DK72" s="15">
        <v>21.6</v>
      </c>
      <c r="DL72" s="15">
        <v>38</v>
      </c>
      <c r="DM72" s="15">
        <v>37.700000000000003</v>
      </c>
    </row>
    <row r="73" spans="1:117" x14ac:dyDescent="0.25">
      <c r="A73" s="34" t="s">
        <v>140</v>
      </c>
      <c r="B73" s="34" t="s">
        <v>123</v>
      </c>
      <c r="C73" s="34" t="s">
        <v>119</v>
      </c>
      <c r="D73" s="34">
        <v>50.2</v>
      </c>
      <c r="E73" s="34">
        <v>42.3</v>
      </c>
      <c r="F73" s="34">
        <v>987</v>
      </c>
      <c r="G73" s="34">
        <v>922</v>
      </c>
      <c r="H73" s="34">
        <v>7.1</v>
      </c>
      <c r="I73" s="34">
        <v>42.8</v>
      </c>
      <c r="J73" s="34">
        <v>93.7</v>
      </c>
      <c r="K73" s="34">
        <v>20.6</v>
      </c>
      <c r="L73" s="34">
        <v>17.3</v>
      </c>
      <c r="M73" s="34">
        <v>76.7</v>
      </c>
      <c r="N73" s="34">
        <v>1.2</v>
      </c>
      <c r="O73" s="34">
        <v>44.9</v>
      </c>
      <c r="P73" s="34">
        <v>76.2</v>
      </c>
      <c r="Q73" s="34">
        <v>18.3</v>
      </c>
      <c r="R73" s="34">
        <v>58.6</v>
      </c>
      <c r="S73" s="34">
        <v>51.4</v>
      </c>
      <c r="T73" s="34">
        <v>3.8</v>
      </c>
      <c r="U73" s="34">
        <v>14.3</v>
      </c>
      <c r="V73" s="34">
        <v>73</v>
      </c>
      <c r="W73" s="34">
        <v>96</v>
      </c>
      <c r="X73" s="34">
        <v>43.6</v>
      </c>
      <c r="Y73" s="34">
        <v>29.3</v>
      </c>
      <c r="Z73" s="34">
        <v>17.3</v>
      </c>
      <c r="AA73" s="34">
        <v>0.2</v>
      </c>
      <c r="AB73" s="34">
        <v>1.4</v>
      </c>
      <c r="AC73" s="34">
        <v>1.7</v>
      </c>
      <c r="AD73" s="34">
        <v>8.6</v>
      </c>
      <c r="AE73" s="34">
        <v>23.1</v>
      </c>
      <c r="AF73" s="34">
        <v>9</v>
      </c>
      <c r="AG73" s="34">
        <v>8.3000000000000007</v>
      </c>
      <c r="AH73" s="34">
        <v>31.7</v>
      </c>
      <c r="AI73" s="34">
        <v>25.7</v>
      </c>
      <c r="AJ73" s="34">
        <v>11.1</v>
      </c>
      <c r="AK73" s="34">
        <v>64.5</v>
      </c>
      <c r="AL73" s="34">
        <v>6</v>
      </c>
      <c r="AM73" s="34">
        <v>2.7</v>
      </c>
      <c r="AN73" s="34" t="s">
        <v>120</v>
      </c>
      <c r="AO73" s="34">
        <v>12.3</v>
      </c>
      <c r="AP73" s="34" t="s">
        <v>120</v>
      </c>
      <c r="AQ73" s="34" t="s">
        <v>120</v>
      </c>
      <c r="AR73" s="34">
        <v>0.1</v>
      </c>
      <c r="AS73" s="34" t="s">
        <v>120</v>
      </c>
      <c r="AT73" s="34">
        <v>20.6</v>
      </c>
      <c r="AU73" s="34">
        <v>6.6</v>
      </c>
      <c r="AV73" s="34">
        <v>6.8</v>
      </c>
      <c r="AW73" s="34">
        <v>27.2</v>
      </c>
      <c r="AX73" s="34">
        <v>4.4000000000000004</v>
      </c>
      <c r="AY73" s="34">
        <v>26</v>
      </c>
      <c r="AZ73" s="34">
        <v>11.1</v>
      </c>
      <c r="BA73" s="34">
        <v>23</v>
      </c>
      <c r="BB73" s="34">
        <v>61</v>
      </c>
      <c r="BC73" s="34">
        <v>87.6</v>
      </c>
      <c r="BD73" s="34">
        <v>30</v>
      </c>
      <c r="BE73" s="34">
        <v>37.700000000000003</v>
      </c>
      <c r="BF73" s="34" t="s">
        <v>120</v>
      </c>
      <c r="BG73" s="34">
        <v>5.6</v>
      </c>
      <c r="BH73" s="34">
        <v>80.5</v>
      </c>
      <c r="BI73" s="34">
        <v>5.4</v>
      </c>
      <c r="BJ73" s="34">
        <v>8.1</v>
      </c>
      <c r="BK73" s="34">
        <v>12.5</v>
      </c>
      <c r="BL73" s="34" t="s">
        <v>120</v>
      </c>
      <c r="BM73" s="34">
        <v>62.2</v>
      </c>
      <c r="BN73" s="34">
        <v>7.1</v>
      </c>
      <c r="BO73" s="34">
        <v>72.7</v>
      </c>
      <c r="BP73" s="34">
        <v>7.2</v>
      </c>
      <c r="BQ73" s="34">
        <v>51.3</v>
      </c>
      <c r="BR73" s="34">
        <v>41.2</v>
      </c>
      <c r="BS73" s="34" t="s">
        <v>120</v>
      </c>
      <c r="BT73" s="34" t="s">
        <v>120</v>
      </c>
      <c r="BU73" s="34" t="s">
        <v>120</v>
      </c>
      <c r="BV73" s="34">
        <v>56.8</v>
      </c>
      <c r="BW73" s="34">
        <v>14.8</v>
      </c>
      <c r="BX73" s="34">
        <v>5.0999999999999996</v>
      </c>
      <c r="BY73" s="34">
        <v>42.4</v>
      </c>
      <c r="BZ73" s="34">
        <v>36</v>
      </c>
      <c r="CA73" s="34">
        <v>38.299999999999997</v>
      </c>
      <c r="CB73" s="34">
        <v>9.1999999999999993</v>
      </c>
      <c r="CC73" s="34">
        <v>7.3</v>
      </c>
      <c r="CD73" s="34">
        <v>73.900000000000006</v>
      </c>
      <c r="CE73" s="34">
        <v>49.7</v>
      </c>
      <c r="CF73" s="34">
        <v>51.5</v>
      </c>
      <c r="CG73" s="34">
        <v>49.9</v>
      </c>
      <c r="CH73" s="34">
        <v>24.3</v>
      </c>
      <c r="CI73" s="34" t="s">
        <v>120</v>
      </c>
      <c r="CJ73" s="34" t="s">
        <v>120</v>
      </c>
      <c r="CK73" s="34" t="s">
        <v>120</v>
      </c>
      <c r="CL73" s="34" t="s">
        <v>120</v>
      </c>
      <c r="CM73" s="34" t="s">
        <v>120</v>
      </c>
      <c r="CN73" s="34" t="s">
        <v>120</v>
      </c>
      <c r="CO73" s="34" t="s">
        <v>120</v>
      </c>
      <c r="CP73" s="34" t="s">
        <v>120</v>
      </c>
      <c r="CQ73" s="34" t="s">
        <v>120</v>
      </c>
      <c r="CR73" s="34" t="s">
        <v>120</v>
      </c>
      <c r="CS73" s="34" t="s">
        <v>120</v>
      </c>
      <c r="CT73" s="34" t="s">
        <v>120</v>
      </c>
      <c r="CU73" s="34" t="s">
        <v>120</v>
      </c>
      <c r="CV73" s="34">
        <v>15.9</v>
      </c>
      <c r="CW73" s="34">
        <v>29.5</v>
      </c>
      <c r="CX73" s="34">
        <v>30</v>
      </c>
      <c r="CY73" s="34">
        <v>69.400000000000006</v>
      </c>
      <c r="CZ73" s="34">
        <v>75.900000000000006</v>
      </c>
      <c r="DA73" s="34">
        <v>16</v>
      </c>
      <c r="DB73" s="34">
        <v>42.3</v>
      </c>
      <c r="DC73" s="34" t="s">
        <v>120</v>
      </c>
      <c r="DD73" s="34" t="s">
        <v>120</v>
      </c>
      <c r="DE73" s="34">
        <v>13.2</v>
      </c>
      <c r="DF73" s="34" t="s">
        <v>120</v>
      </c>
      <c r="DG73" s="34" t="s">
        <v>120</v>
      </c>
      <c r="DH73" s="34">
        <v>12.1</v>
      </c>
      <c r="DI73" s="34">
        <v>64.3</v>
      </c>
      <c r="DJ73" s="34">
        <v>0.3</v>
      </c>
      <c r="DK73" s="34">
        <v>25.3</v>
      </c>
      <c r="DL73" s="34" t="s">
        <v>120</v>
      </c>
      <c r="DM73" s="34" t="s">
        <v>120</v>
      </c>
    </row>
    <row r="74" spans="1:117" x14ac:dyDescent="0.25">
      <c r="A74" s="34" t="s">
        <v>141</v>
      </c>
      <c r="B74" s="34" t="s">
        <v>118</v>
      </c>
      <c r="C74" s="34" t="s">
        <v>119</v>
      </c>
      <c r="D74" s="34">
        <v>74</v>
      </c>
      <c r="E74" s="34">
        <v>25.4</v>
      </c>
      <c r="F74" s="34">
        <v>1011</v>
      </c>
      <c r="G74" s="34">
        <v>960</v>
      </c>
      <c r="H74" s="34">
        <v>96.9</v>
      </c>
      <c r="I74" s="34">
        <v>93.7</v>
      </c>
      <c r="J74" s="34">
        <v>94.6</v>
      </c>
      <c r="K74" s="34">
        <v>50.9</v>
      </c>
      <c r="L74" s="34">
        <v>27.9</v>
      </c>
      <c r="M74" s="34">
        <v>94.7</v>
      </c>
      <c r="N74" s="34">
        <v>33.4</v>
      </c>
      <c r="O74" s="34">
        <v>71</v>
      </c>
      <c r="P74" s="34">
        <v>81.099999999999994</v>
      </c>
      <c r="Q74" s="35">
        <v>26.5</v>
      </c>
      <c r="R74" s="34">
        <v>40.700000000000003</v>
      </c>
      <c r="S74" s="34">
        <v>24</v>
      </c>
      <c r="T74" s="34">
        <v>1.8</v>
      </c>
      <c r="U74" s="34">
        <v>18.3</v>
      </c>
      <c r="V74" s="34">
        <v>27</v>
      </c>
      <c r="W74" s="34">
        <v>32</v>
      </c>
      <c r="X74" s="34">
        <v>70.900000000000006</v>
      </c>
      <c r="Y74" s="34">
        <v>57</v>
      </c>
      <c r="Z74" s="34">
        <v>29.3</v>
      </c>
      <c r="AA74" s="34">
        <v>0.1</v>
      </c>
      <c r="AB74" s="34">
        <v>1.2</v>
      </c>
      <c r="AC74" s="34">
        <v>20</v>
      </c>
      <c r="AD74" s="34">
        <v>5.9</v>
      </c>
      <c r="AE74" s="34">
        <v>7.5</v>
      </c>
      <c r="AF74" s="34">
        <v>3</v>
      </c>
      <c r="AG74" s="34">
        <v>12.3</v>
      </c>
      <c r="AH74" s="34">
        <v>49.8</v>
      </c>
      <c r="AI74" s="34">
        <v>54.9</v>
      </c>
      <c r="AJ74" s="34">
        <v>76.5</v>
      </c>
      <c r="AK74" s="34">
        <v>95.4</v>
      </c>
      <c r="AL74" s="34">
        <v>28.1</v>
      </c>
      <c r="AM74" s="34">
        <v>21.8</v>
      </c>
      <c r="AN74" s="34">
        <v>97.4</v>
      </c>
      <c r="AO74" s="34">
        <v>61.1</v>
      </c>
      <c r="AP74" s="34">
        <v>28.7</v>
      </c>
      <c r="AQ74" s="34">
        <v>7782</v>
      </c>
      <c r="AR74" s="34">
        <v>4.5999999999999996</v>
      </c>
      <c r="AS74" s="34">
        <v>26.7</v>
      </c>
      <c r="AT74" s="34">
        <v>75.2</v>
      </c>
      <c r="AU74" s="34">
        <v>56.6</v>
      </c>
      <c r="AV74" s="34">
        <v>6.8</v>
      </c>
      <c r="AW74" s="34">
        <v>81.7</v>
      </c>
      <c r="AX74" s="34">
        <v>23.8</v>
      </c>
      <c r="AY74" s="34">
        <v>70.900000000000006</v>
      </c>
      <c r="AZ74" s="34">
        <v>18.8</v>
      </c>
      <c r="BA74" s="34">
        <v>84.4</v>
      </c>
      <c r="BB74" s="34">
        <v>97.5</v>
      </c>
      <c r="BC74" s="34">
        <v>87.9</v>
      </c>
      <c r="BD74" s="34">
        <v>92.7</v>
      </c>
      <c r="BE74" s="34">
        <v>92.8</v>
      </c>
      <c r="BF74" s="34">
        <v>86.4</v>
      </c>
      <c r="BG74" s="34">
        <v>68.400000000000006</v>
      </c>
      <c r="BH74" s="34">
        <v>96.6</v>
      </c>
      <c r="BI74" s="34">
        <v>3.2</v>
      </c>
      <c r="BJ74" s="34">
        <v>5.9</v>
      </c>
      <c r="BK74" s="34">
        <v>64.7</v>
      </c>
      <c r="BL74" s="34">
        <v>20.8</v>
      </c>
      <c r="BM74" s="34">
        <v>74.7</v>
      </c>
      <c r="BN74" s="34">
        <v>3.3</v>
      </c>
      <c r="BO74" s="34">
        <v>73.5</v>
      </c>
      <c r="BP74" s="34">
        <v>47.5</v>
      </c>
      <c r="BQ74" s="34">
        <v>52.3</v>
      </c>
      <c r="BR74" s="34">
        <v>52</v>
      </c>
      <c r="BS74" s="34">
        <v>19.100000000000001</v>
      </c>
      <c r="BT74" s="34">
        <v>25.7</v>
      </c>
      <c r="BU74" s="34">
        <v>19.600000000000001</v>
      </c>
      <c r="BV74" s="34">
        <v>32.5</v>
      </c>
      <c r="BW74" s="34">
        <v>20.3</v>
      </c>
      <c r="BX74" s="34">
        <v>6.5</v>
      </c>
      <c r="BY74" s="34">
        <v>31.5</v>
      </c>
      <c r="BZ74" s="34">
        <v>21.3</v>
      </c>
      <c r="CA74" s="34">
        <v>19.899999999999999</v>
      </c>
      <c r="CB74" s="34">
        <v>19.899999999999999</v>
      </c>
      <c r="CC74" s="34">
        <v>14.2</v>
      </c>
      <c r="CD74" s="34">
        <v>54.2</v>
      </c>
      <c r="CE74" s="34">
        <v>62.8</v>
      </c>
      <c r="CF74" s="34">
        <v>53.6</v>
      </c>
      <c r="CG74" s="34">
        <v>62.5</v>
      </c>
      <c r="CH74" s="34">
        <v>30.3</v>
      </c>
      <c r="CI74" s="34">
        <v>7.4</v>
      </c>
      <c r="CJ74" s="34">
        <v>3.5</v>
      </c>
      <c r="CK74" s="34">
        <v>11.4</v>
      </c>
      <c r="CL74" s="34">
        <v>5.9</v>
      </c>
      <c r="CM74" s="34">
        <v>7.8</v>
      </c>
      <c r="CN74" s="34">
        <v>1.8</v>
      </c>
      <c r="CO74" s="34">
        <v>0.7</v>
      </c>
      <c r="CP74" s="34">
        <v>9.9</v>
      </c>
      <c r="CQ74" s="34">
        <v>1.7</v>
      </c>
      <c r="CR74" s="34">
        <v>0.8</v>
      </c>
      <c r="CS74" s="34">
        <v>4.0999999999999996</v>
      </c>
      <c r="CT74" s="34">
        <v>2.2000000000000002</v>
      </c>
      <c r="CU74" s="34">
        <v>3.3</v>
      </c>
      <c r="CV74" s="34">
        <v>18.600000000000001</v>
      </c>
      <c r="CW74" s="34">
        <v>25.9</v>
      </c>
      <c r="CX74" s="34">
        <v>53.9</v>
      </c>
      <c r="CY74" s="34">
        <v>82.6</v>
      </c>
      <c r="CZ74" s="34">
        <v>89.9</v>
      </c>
      <c r="DA74" s="34">
        <v>22.8</v>
      </c>
      <c r="DB74" s="34">
        <v>32.799999999999997</v>
      </c>
      <c r="DC74" s="34">
        <v>5</v>
      </c>
      <c r="DD74" s="34">
        <v>23.8</v>
      </c>
      <c r="DE74" s="34">
        <v>43.5</v>
      </c>
      <c r="DF74" s="34">
        <v>41.9</v>
      </c>
      <c r="DG74" s="34">
        <v>55</v>
      </c>
      <c r="DH74" s="34">
        <v>8.6999999999999993</v>
      </c>
      <c r="DI74" s="34">
        <v>58.8</v>
      </c>
      <c r="DJ74" s="34">
        <v>0.8</v>
      </c>
      <c r="DK74" s="34">
        <v>28.7</v>
      </c>
      <c r="DL74" s="34">
        <v>26.1</v>
      </c>
      <c r="DM74" s="34">
        <v>14.1</v>
      </c>
    </row>
    <row r="75" spans="1:117" s="15" customFormat="1" x14ac:dyDescent="0.25">
      <c r="A75" s="15" t="s">
        <v>141</v>
      </c>
      <c r="B75" s="15" t="s">
        <v>118</v>
      </c>
      <c r="C75" s="15" t="s">
        <v>121</v>
      </c>
      <c r="D75" s="15">
        <v>70.400000000000006</v>
      </c>
      <c r="E75" s="15">
        <v>26.8</v>
      </c>
      <c r="F75" s="15">
        <v>1020</v>
      </c>
      <c r="G75" s="15">
        <v>984</v>
      </c>
      <c r="H75" s="15">
        <v>96.7</v>
      </c>
      <c r="I75" s="15">
        <v>92</v>
      </c>
      <c r="J75" s="15">
        <v>95.1</v>
      </c>
      <c r="K75" s="15">
        <v>45.5</v>
      </c>
      <c r="L75" s="15">
        <v>11.3</v>
      </c>
      <c r="M75" s="15">
        <v>93</v>
      </c>
      <c r="N75" s="15">
        <v>36.1</v>
      </c>
      <c r="O75" s="15">
        <v>66.900000000000006</v>
      </c>
      <c r="P75" s="15">
        <v>79.7</v>
      </c>
      <c r="Q75" s="15">
        <v>20.100000000000001</v>
      </c>
      <c r="R75" s="15">
        <v>46.3</v>
      </c>
      <c r="S75" s="15">
        <v>26.5</v>
      </c>
      <c r="T75" s="15">
        <v>1.9</v>
      </c>
      <c r="U75" s="15">
        <v>20.6</v>
      </c>
      <c r="V75" s="15">
        <v>32</v>
      </c>
      <c r="W75" s="15">
        <v>38</v>
      </c>
      <c r="X75" s="15">
        <v>71.8</v>
      </c>
      <c r="Y75" s="15">
        <v>58.7</v>
      </c>
      <c r="Z75" s="15">
        <v>32.1</v>
      </c>
      <c r="AA75" s="15">
        <v>0.1</v>
      </c>
      <c r="AB75" s="15">
        <v>0.9</v>
      </c>
      <c r="AC75" s="15">
        <v>21.4</v>
      </c>
      <c r="AD75" s="15">
        <v>3.8</v>
      </c>
      <c r="AE75" s="15">
        <v>7.1</v>
      </c>
      <c r="AF75" s="15">
        <v>3.2</v>
      </c>
      <c r="AG75" s="15">
        <v>13.8</v>
      </c>
      <c r="AH75" s="15">
        <v>50.1</v>
      </c>
      <c r="AI75" s="15">
        <v>53.3</v>
      </c>
      <c r="AJ75" s="15">
        <v>75.8</v>
      </c>
      <c r="AK75" s="15">
        <v>95.6</v>
      </c>
      <c r="AL75" s="15">
        <v>26.6</v>
      </c>
      <c r="AM75" s="15">
        <v>20.399999999999999</v>
      </c>
      <c r="AN75" s="15">
        <v>98.1</v>
      </c>
      <c r="AO75" s="15">
        <v>58.1</v>
      </c>
      <c r="AP75" s="15">
        <v>34</v>
      </c>
      <c r="AQ75" s="15">
        <v>7400</v>
      </c>
      <c r="AR75" s="15">
        <v>4.7</v>
      </c>
      <c r="AS75" s="15">
        <v>26.9</v>
      </c>
      <c r="AT75" s="15">
        <v>71.900000000000006</v>
      </c>
      <c r="AU75" s="15">
        <v>57</v>
      </c>
      <c r="AV75" s="15">
        <v>7.6</v>
      </c>
      <c r="AW75" s="15">
        <v>79</v>
      </c>
      <c r="AX75" s="15">
        <v>18.899999999999999</v>
      </c>
      <c r="AY75" s="15">
        <v>68.099999999999994</v>
      </c>
      <c r="AZ75" s="15">
        <v>15.3</v>
      </c>
      <c r="BA75" s="15">
        <v>87.1</v>
      </c>
      <c r="BB75" s="15">
        <v>98.5</v>
      </c>
      <c r="BC75" s="15">
        <v>90.1</v>
      </c>
      <c r="BD75" s="15">
        <v>94.7</v>
      </c>
      <c r="BE75" s="15">
        <v>94.5</v>
      </c>
      <c r="BF75" s="15">
        <v>88.7</v>
      </c>
      <c r="BG75" s="15">
        <v>69.599999999999994</v>
      </c>
      <c r="BH75" s="15">
        <v>99</v>
      </c>
      <c r="BI75" s="15">
        <v>0.8</v>
      </c>
      <c r="BJ75" s="15">
        <v>5.9</v>
      </c>
      <c r="BK75" s="15">
        <v>62.8</v>
      </c>
      <c r="BL75" s="15">
        <v>19</v>
      </c>
      <c r="BM75" s="15">
        <v>71.599999999999994</v>
      </c>
      <c r="BN75" s="15">
        <v>3.7</v>
      </c>
      <c r="BO75" s="15">
        <v>72</v>
      </c>
      <c r="BP75" s="15">
        <v>47.2</v>
      </c>
      <c r="BQ75" s="15">
        <v>49.6</v>
      </c>
      <c r="BR75" s="15">
        <v>54.3</v>
      </c>
      <c r="BS75" s="15">
        <v>19.5</v>
      </c>
      <c r="BT75" s="15">
        <v>17.600000000000001</v>
      </c>
      <c r="BU75" s="15">
        <v>19.5</v>
      </c>
      <c r="BV75" s="15">
        <v>34</v>
      </c>
      <c r="BW75" s="15">
        <v>21.6</v>
      </c>
      <c r="BX75" s="15">
        <v>6.7</v>
      </c>
      <c r="BY75" s="15">
        <v>33.6</v>
      </c>
      <c r="BZ75" s="15">
        <v>24.6</v>
      </c>
      <c r="CA75" s="15">
        <v>20.3</v>
      </c>
      <c r="CB75" s="15">
        <v>15</v>
      </c>
      <c r="CC75" s="15">
        <v>11.2</v>
      </c>
      <c r="CD75" s="15">
        <v>53.7</v>
      </c>
      <c r="CE75" s="15">
        <v>64.8</v>
      </c>
      <c r="CF75" s="15">
        <v>53.3</v>
      </c>
      <c r="CG75" s="15">
        <v>64.400000000000006</v>
      </c>
      <c r="CH75" s="15">
        <v>31.9</v>
      </c>
      <c r="CI75" s="15">
        <v>6.8</v>
      </c>
      <c r="CJ75" s="15">
        <v>3.2</v>
      </c>
      <c r="CK75" s="15">
        <v>10.6</v>
      </c>
      <c r="CL75" s="15">
        <v>5.3</v>
      </c>
      <c r="CM75" s="15">
        <v>7.2</v>
      </c>
      <c r="CN75" s="15">
        <v>1.7</v>
      </c>
      <c r="CO75" s="15">
        <v>0.7</v>
      </c>
      <c r="CP75" s="15">
        <v>8.8000000000000007</v>
      </c>
      <c r="CQ75" s="15">
        <v>1.4</v>
      </c>
      <c r="CR75" s="15">
        <v>0.7</v>
      </c>
      <c r="CS75" s="15">
        <v>3.9</v>
      </c>
      <c r="CT75" s="15">
        <v>2</v>
      </c>
      <c r="CU75" s="15">
        <v>2.7</v>
      </c>
      <c r="CV75" s="15">
        <v>16.100000000000001</v>
      </c>
      <c r="CW75" s="15">
        <v>20.2</v>
      </c>
      <c r="CX75" s="15">
        <v>49.7</v>
      </c>
      <c r="CY75" s="15">
        <v>80.7</v>
      </c>
      <c r="CZ75" s="15">
        <v>89</v>
      </c>
      <c r="DA75" s="15">
        <v>22.3</v>
      </c>
      <c r="DB75" s="15">
        <v>36.9</v>
      </c>
      <c r="DC75" s="15">
        <v>4.8</v>
      </c>
      <c r="DD75" s="15">
        <v>22.8</v>
      </c>
      <c r="DE75" s="15">
        <v>38.299999999999997</v>
      </c>
      <c r="DF75" s="15">
        <v>33.9</v>
      </c>
      <c r="DG75" s="15">
        <v>47.6</v>
      </c>
      <c r="DH75" s="15">
        <v>9.1999999999999993</v>
      </c>
      <c r="DI75" s="15">
        <v>58.3</v>
      </c>
      <c r="DJ75" s="15">
        <v>0.9</v>
      </c>
      <c r="DK75" s="15">
        <v>25.1</v>
      </c>
      <c r="DL75" s="15">
        <v>25.9</v>
      </c>
      <c r="DM75" s="15">
        <v>16.100000000000001</v>
      </c>
    </row>
    <row r="76" spans="1:117" s="15" customFormat="1" x14ac:dyDescent="0.25">
      <c r="A76" s="15" t="s">
        <v>141</v>
      </c>
      <c r="B76" s="15" t="s">
        <v>118</v>
      </c>
      <c r="C76" s="15" t="s">
        <v>122</v>
      </c>
      <c r="D76" s="15">
        <v>81.5</v>
      </c>
      <c r="E76" s="15">
        <v>22.6</v>
      </c>
      <c r="F76" s="15">
        <v>991</v>
      </c>
      <c r="G76" s="15">
        <v>902</v>
      </c>
      <c r="H76" s="15">
        <v>97.3</v>
      </c>
      <c r="I76" s="15">
        <v>97.2</v>
      </c>
      <c r="J76" s="15">
        <v>93.5</v>
      </c>
      <c r="K76" s="15">
        <v>62</v>
      </c>
      <c r="L76" s="15">
        <v>61.8</v>
      </c>
      <c r="M76" s="15">
        <v>98.1</v>
      </c>
      <c r="N76" s="15">
        <v>28.1</v>
      </c>
      <c r="O76" s="15">
        <v>79.400000000000006</v>
      </c>
      <c r="P76" s="15">
        <v>83.9</v>
      </c>
      <c r="Q76" s="15">
        <v>40</v>
      </c>
      <c r="R76" s="15">
        <v>27.7</v>
      </c>
      <c r="S76" s="15">
        <v>19.7</v>
      </c>
      <c r="T76" s="15">
        <v>1.6</v>
      </c>
      <c r="U76" s="15">
        <v>12.4</v>
      </c>
      <c r="V76" s="15">
        <v>16</v>
      </c>
      <c r="W76" s="15">
        <v>16</v>
      </c>
      <c r="X76" s="15">
        <v>69</v>
      </c>
      <c r="Y76" s="15">
        <v>53</v>
      </c>
      <c r="Z76" s="15">
        <v>22.7</v>
      </c>
      <c r="AA76" s="15">
        <v>0</v>
      </c>
      <c r="AB76" s="15">
        <v>1.9</v>
      </c>
      <c r="AC76" s="15">
        <v>16.899999999999999</v>
      </c>
      <c r="AD76" s="15">
        <v>10.9</v>
      </c>
      <c r="AE76" s="15">
        <v>8.4</v>
      </c>
      <c r="AF76" s="15">
        <v>2.7</v>
      </c>
      <c r="AG76" s="15">
        <v>9.6999999999999993</v>
      </c>
      <c r="AH76" s="15">
        <v>49</v>
      </c>
      <c r="AI76" s="15">
        <v>58.9</v>
      </c>
      <c r="AJ76" s="15">
        <v>78.099999999999994</v>
      </c>
      <c r="AK76" s="15">
        <v>95</v>
      </c>
      <c r="AL76" s="15">
        <v>31.6</v>
      </c>
      <c r="AM76" s="15">
        <v>25.2</v>
      </c>
      <c r="AN76" s="15">
        <v>95.7</v>
      </c>
      <c r="AO76" s="15">
        <v>68.599999999999994</v>
      </c>
      <c r="AP76" s="15">
        <v>17.3</v>
      </c>
      <c r="AQ76" s="15">
        <v>8783</v>
      </c>
      <c r="AR76" s="15">
        <v>4.3</v>
      </c>
      <c r="AS76" s="15">
        <v>26.2</v>
      </c>
      <c r="AT76" s="15">
        <v>83.7</v>
      </c>
      <c r="AU76" s="15">
        <v>55.5</v>
      </c>
      <c r="AV76" s="15">
        <v>4.9000000000000004</v>
      </c>
      <c r="AW76" s="15">
        <v>88.5</v>
      </c>
      <c r="AX76" s="15">
        <v>36.6</v>
      </c>
      <c r="AY76" s="15">
        <v>74.7</v>
      </c>
      <c r="AZ76" s="15">
        <v>28.1</v>
      </c>
      <c r="BA76" s="15">
        <v>77.7</v>
      </c>
      <c r="BB76" s="15">
        <v>95.1</v>
      </c>
      <c r="BC76" s="15">
        <v>82.5</v>
      </c>
      <c r="BD76" s="15">
        <v>87.8</v>
      </c>
      <c r="BE76" s="15">
        <v>88.4</v>
      </c>
      <c r="BF76" s="15">
        <v>80.7</v>
      </c>
      <c r="BG76" s="15">
        <v>65.7</v>
      </c>
      <c r="BH76" s="15">
        <v>90.4</v>
      </c>
      <c r="BI76" s="15">
        <v>9.6</v>
      </c>
      <c r="BJ76" s="15">
        <v>5.8</v>
      </c>
      <c r="BK76" s="15">
        <v>69.7</v>
      </c>
      <c r="BL76" s="15">
        <v>25.6</v>
      </c>
      <c r="BM76" s="15">
        <v>82.7</v>
      </c>
      <c r="BN76" s="15">
        <v>2.2999999999999998</v>
      </c>
      <c r="BO76" s="15">
        <v>78.2</v>
      </c>
      <c r="BP76" s="15">
        <v>48.2</v>
      </c>
      <c r="BQ76" s="15">
        <v>61.1</v>
      </c>
      <c r="BR76" s="15">
        <v>46.4</v>
      </c>
      <c r="BS76" s="15">
        <v>18</v>
      </c>
      <c r="BT76" s="15">
        <v>33</v>
      </c>
      <c r="BU76" s="15">
        <v>19.8</v>
      </c>
      <c r="BV76" s="15">
        <v>28.5</v>
      </c>
      <c r="BW76" s="15">
        <v>16.7</v>
      </c>
      <c r="BX76" s="15">
        <v>6</v>
      </c>
      <c r="BY76" s="15">
        <v>26.2</v>
      </c>
      <c r="BZ76" s="15">
        <v>14</v>
      </c>
      <c r="CA76" s="15">
        <v>19</v>
      </c>
      <c r="CB76" s="15">
        <v>30.6</v>
      </c>
      <c r="CC76" s="15">
        <v>20.7</v>
      </c>
      <c r="CD76" s="15">
        <v>55.6</v>
      </c>
      <c r="CE76" s="15">
        <v>58.4</v>
      </c>
      <c r="CF76" s="15">
        <v>54.2</v>
      </c>
      <c r="CG76" s="15">
        <v>58.2</v>
      </c>
      <c r="CH76" s="15">
        <v>26.9</v>
      </c>
      <c r="CI76" s="15">
        <v>8.6999999999999993</v>
      </c>
      <c r="CJ76" s="15">
        <v>4.2</v>
      </c>
      <c r="CK76" s="15">
        <v>12.9</v>
      </c>
      <c r="CL76" s="15">
        <v>7.2</v>
      </c>
      <c r="CM76" s="15">
        <v>9.1</v>
      </c>
      <c r="CN76" s="15">
        <v>2.1</v>
      </c>
      <c r="CO76" s="15">
        <v>0.8</v>
      </c>
      <c r="CP76" s="15">
        <v>12.2</v>
      </c>
      <c r="CQ76" s="15">
        <v>2.2999999999999998</v>
      </c>
      <c r="CR76" s="15">
        <v>1</v>
      </c>
      <c r="CS76" s="15">
        <v>4.5999999999999996</v>
      </c>
      <c r="CT76" s="15">
        <v>2.6</v>
      </c>
      <c r="CU76" s="15">
        <v>4.5</v>
      </c>
      <c r="CV76" s="15">
        <v>23.9</v>
      </c>
      <c r="CW76" s="15">
        <v>37.200000000000003</v>
      </c>
      <c r="CX76" s="15">
        <v>63.1</v>
      </c>
      <c r="CY76" s="15">
        <v>86.3</v>
      </c>
      <c r="CZ76" s="15">
        <v>92.1</v>
      </c>
      <c r="DA76" s="15">
        <v>23.9</v>
      </c>
      <c r="DB76" s="15">
        <v>23.7</v>
      </c>
      <c r="DC76" s="15">
        <v>5.5</v>
      </c>
      <c r="DD76" s="15">
        <v>25.8</v>
      </c>
      <c r="DE76" s="15">
        <v>54.8</v>
      </c>
      <c r="DF76" s="15">
        <v>58.8</v>
      </c>
      <c r="DG76" s="15">
        <v>73</v>
      </c>
      <c r="DH76" s="15">
        <v>7.4</v>
      </c>
      <c r="DI76" s="15">
        <v>59.9</v>
      </c>
      <c r="DJ76" s="15">
        <v>0.7</v>
      </c>
      <c r="DK76" s="15">
        <v>35.700000000000003</v>
      </c>
      <c r="DL76" s="15">
        <v>26.5</v>
      </c>
      <c r="DM76" s="15">
        <v>10.3</v>
      </c>
    </row>
    <row r="77" spans="1:117" x14ac:dyDescent="0.25">
      <c r="A77" s="34" t="s">
        <v>141</v>
      </c>
      <c r="B77" s="34" t="s">
        <v>123</v>
      </c>
      <c r="C77" s="34" t="s">
        <v>119</v>
      </c>
      <c r="D77" s="34">
        <v>64</v>
      </c>
      <c r="E77" s="34">
        <v>31.9</v>
      </c>
      <c r="F77" s="34">
        <v>1016</v>
      </c>
      <c r="G77" s="34">
        <v>976</v>
      </c>
      <c r="H77" s="34">
        <v>75.8</v>
      </c>
      <c r="I77" s="34">
        <v>52.5</v>
      </c>
      <c r="J77" s="34">
        <v>93.7</v>
      </c>
      <c r="K77" s="34">
        <v>34.700000000000003</v>
      </c>
      <c r="L77" s="34">
        <v>16.8</v>
      </c>
      <c r="M77" s="34">
        <v>93.3</v>
      </c>
      <c r="N77" s="34">
        <v>6</v>
      </c>
      <c r="O77" s="34">
        <v>58.8</v>
      </c>
      <c r="P77" s="34">
        <v>73.900000000000006</v>
      </c>
      <c r="Q77" s="34">
        <v>15.7</v>
      </c>
      <c r="R77" s="34">
        <v>53.3</v>
      </c>
      <c r="S77" s="34">
        <v>32.4</v>
      </c>
      <c r="T77" s="34">
        <v>2.2999999999999998</v>
      </c>
      <c r="U77" s="34">
        <v>25.3</v>
      </c>
      <c r="V77" s="34">
        <v>48</v>
      </c>
      <c r="W77" s="34">
        <v>59</v>
      </c>
      <c r="X77" s="34">
        <v>71.2</v>
      </c>
      <c r="Y77" s="34">
        <v>49.9</v>
      </c>
      <c r="Z77" s="34">
        <v>32.200000000000003</v>
      </c>
      <c r="AA77" s="34">
        <v>0.8</v>
      </c>
      <c r="AB77" s="34">
        <v>0.6</v>
      </c>
      <c r="AC77" s="34">
        <v>11.7</v>
      </c>
      <c r="AD77" s="34">
        <v>4.3</v>
      </c>
      <c r="AE77" s="34">
        <v>9.5</v>
      </c>
      <c r="AF77" s="34">
        <v>4.3</v>
      </c>
      <c r="AG77" s="34">
        <v>6.3</v>
      </c>
      <c r="AH77" s="34">
        <v>31.7</v>
      </c>
      <c r="AI77" s="34">
        <v>38.6</v>
      </c>
      <c r="AJ77" s="34">
        <v>39</v>
      </c>
      <c r="AK77" s="34">
        <v>90.9</v>
      </c>
      <c r="AL77" s="34">
        <v>14.3</v>
      </c>
      <c r="AM77" s="34">
        <v>9.6999999999999993</v>
      </c>
      <c r="AN77" s="34" t="s">
        <v>120</v>
      </c>
      <c r="AO77" s="34">
        <v>36.1</v>
      </c>
      <c r="AP77" s="34" t="s">
        <v>120</v>
      </c>
      <c r="AQ77" s="34" t="s">
        <v>120</v>
      </c>
      <c r="AR77" s="34">
        <v>0.5</v>
      </c>
      <c r="AS77" s="34" t="s">
        <v>120</v>
      </c>
      <c r="AT77" s="34">
        <v>42</v>
      </c>
      <c r="AU77" s="34">
        <v>31.8</v>
      </c>
      <c r="AV77" s="34">
        <v>5.8</v>
      </c>
      <c r="AW77" s="34">
        <v>47.6</v>
      </c>
      <c r="AX77" s="34">
        <v>10.199999999999999</v>
      </c>
      <c r="AY77" s="34">
        <v>47.6</v>
      </c>
      <c r="AZ77" s="34">
        <v>16.600000000000001</v>
      </c>
      <c r="BA77" s="34">
        <v>64.3</v>
      </c>
      <c r="BB77" s="34">
        <v>90.1</v>
      </c>
      <c r="BC77" s="34">
        <v>80.8</v>
      </c>
      <c r="BD77" s="34">
        <v>71.5</v>
      </c>
      <c r="BE77" s="34">
        <v>74.7</v>
      </c>
      <c r="BF77" s="34" t="s">
        <v>120</v>
      </c>
      <c r="BG77" s="34">
        <v>31.7</v>
      </c>
      <c r="BH77" s="34">
        <v>92.5</v>
      </c>
      <c r="BI77" s="34">
        <v>7.2</v>
      </c>
      <c r="BJ77" s="34">
        <v>6.5</v>
      </c>
      <c r="BK77" s="34">
        <v>42.3</v>
      </c>
      <c r="BL77" s="34" t="s">
        <v>120</v>
      </c>
      <c r="BM77" s="34">
        <v>66.5</v>
      </c>
      <c r="BN77" s="34">
        <v>13</v>
      </c>
      <c r="BO77" s="34">
        <v>69.7</v>
      </c>
      <c r="BP77" s="34">
        <v>23.7</v>
      </c>
      <c r="BQ77" s="34">
        <v>58.6</v>
      </c>
      <c r="BR77" s="34">
        <v>47.1</v>
      </c>
      <c r="BS77" s="34" t="s">
        <v>120</v>
      </c>
      <c r="BT77" s="34" t="s">
        <v>120</v>
      </c>
      <c r="BU77" s="34" t="s">
        <v>120</v>
      </c>
      <c r="BV77" s="34">
        <v>44.6</v>
      </c>
      <c r="BW77" s="34">
        <v>16.899999999999999</v>
      </c>
      <c r="BX77" s="34">
        <v>4.5</v>
      </c>
      <c r="BY77" s="34">
        <v>38.700000000000003</v>
      </c>
      <c r="BZ77" s="34">
        <v>39.1</v>
      </c>
      <c r="CA77" s="34">
        <v>35.200000000000003</v>
      </c>
      <c r="CB77" s="34">
        <v>11.4</v>
      </c>
      <c r="CC77" s="34">
        <v>5.5</v>
      </c>
      <c r="CD77" s="34">
        <v>61</v>
      </c>
      <c r="CE77" s="34">
        <v>63.2</v>
      </c>
      <c r="CF77" s="34">
        <v>62.6</v>
      </c>
      <c r="CG77" s="34">
        <v>63.2</v>
      </c>
      <c r="CH77" s="34">
        <v>32.299999999999997</v>
      </c>
      <c r="CI77" s="34" t="s">
        <v>120</v>
      </c>
      <c r="CJ77" s="34" t="s">
        <v>120</v>
      </c>
      <c r="CK77" s="34" t="s">
        <v>120</v>
      </c>
      <c r="CL77" s="34" t="s">
        <v>120</v>
      </c>
      <c r="CM77" s="34" t="s">
        <v>120</v>
      </c>
      <c r="CN77" s="34" t="s">
        <v>120</v>
      </c>
      <c r="CO77" s="34" t="s">
        <v>120</v>
      </c>
      <c r="CP77" s="34" t="s">
        <v>120</v>
      </c>
      <c r="CQ77" s="34" t="s">
        <v>120</v>
      </c>
      <c r="CR77" s="34" t="s">
        <v>120</v>
      </c>
      <c r="CS77" s="34" t="s">
        <v>120</v>
      </c>
      <c r="CT77" s="34" t="s">
        <v>120</v>
      </c>
      <c r="CU77" s="34" t="s">
        <v>120</v>
      </c>
      <c r="CV77" s="34">
        <v>9.8000000000000007</v>
      </c>
      <c r="CW77" s="34">
        <v>14.6</v>
      </c>
      <c r="CX77" s="34">
        <v>30.4</v>
      </c>
      <c r="CY77" s="34">
        <v>58.9</v>
      </c>
      <c r="CZ77" s="34">
        <v>70.2</v>
      </c>
      <c r="DA77" s="34">
        <v>30.1</v>
      </c>
      <c r="DB77" s="34">
        <v>40.1</v>
      </c>
      <c r="DC77" s="34" t="s">
        <v>120</v>
      </c>
      <c r="DD77" s="34" t="s">
        <v>120</v>
      </c>
      <c r="DE77" s="34">
        <v>14.1</v>
      </c>
      <c r="DF77" s="34" t="s">
        <v>120</v>
      </c>
      <c r="DG77" s="34" t="s">
        <v>120</v>
      </c>
      <c r="DH77" s="34">
        <v>15.6</v>
      </c>
      <c r="DI77" s="34">
        <v>70.2</v>
      </c>
      <c r="DJ77" s="34">
        <v>1.7</v>
      </c>
      <c r="DK77" s="34">
        <v>34</v>
      </c>
      <c r="DL77" s="34" t="s">
        <v>120</v>
      </c>
      <c r="DM77" s="34" t="s">
        <v>120</v>
      </c>
    </row>
    <row r="78" spans="1:117" x14ac:dyDescent="0.25">
      <c r="A78" s="34" t="s">
        <v>142</v>
      </c>
      <c r="B78" s="34" t="s">
        <v>118</v>
      </c>
      <c r="C78" s="34" t="s">
        <v>119</v>
      </c>
      <c r="D78" s="34">
        <v>67.099999999999994</v>
      </c>
      <c r="E78" s="34">
        <v>31.7</v>
      </c>
      <c r="F78" s="34">
        <v>958</v>
      </c>
      <c r="G78" s="34">
        <v>920</v>
      </c>
      <c r="H78" s="34">
        <v>62.9</v>
      </c>
      <c r="I78" s="34">
        <v>88.7</v>
      </c>
      <c r="J78" s="34">
        <v>87.5</v>
      </c>
      <c r="K78" s="34">
        <v>61.3</v>
      </c>
      <c r="L78" s="34">
        <v>45</v>
      </c>
      <c r="M78" s="34">
        <v>99.3</v>
      </c>
      <c r="N78" s="34">
        <v>58.3</v>
      </c>
      <c r="O78" s="34">
        <v>65.599999999999994</v>
      </c>
      <c r="P78" s="34">
        <v>84.5</v>
      </c>
      <c r="Q78" s="35">
        <v>31</v>
      </c>
      <c r="R78" s="34">
        <v>23.5</v>
      </c>
      <c r="S78" s="34">
        <v>22.6</v>
      </c>
      <c r="T78" s="34">
        <v>2.1</v>
      </c>
      <c r="U78" s="34">
        <v>10.5</v>
      </c>
      <c r="V78" s="34">
        <v>23</v>
      </c>
      <c r="W78" s="34">
        <v>33</v>
      </c>
      <c r="X78" s="34">
        <v>31.7</v>
      </c>
      <c r="Y78" s="34">
        <v>26.6</v>
      </c>
      <c r="Z78" s="34">
        <v>11.2</v>
      </c>
      <c r="AA78" s="34">
        <v>0</v>
      </c>
      <c r="AB78" s="34">
        <v>3.4</v>
      </c>
      <c r="AC78" s="34">
        <v>10.199999999999999</v>
      </c>
      <c r="AD78" s="34">
        <v>1.4</v>
      </c>
      <c r="AE78" s="34">
        <v>21.6</v>
      </c>
      <c r="AF78" s="34">
        <v>12.7</v>
      </c>
      <c r="AG78" s="34">
        <v>12.3</v>
      </c>
      <c r="AH78" s="34">
        <v>51.2</v>
      </c>
      <c r="AI78" s="34">
        <v>37</v>
      </c>
      <c r="AJ78" s="34">
        <v>26.8</v>
      </c>
      <c r="AK78" s="34">
        <v>64.099999999999994</v>
      </c>
      <c r="AL78" s="34">
        <v>8.3000000000000007</v>
      </c>
      <c r="AM78" s="34">
        <v>3.6</v>
      </c>
      <c r="AN78" s="34">
        <v>89.2</v>
      </c>
      <c r="AO78" s="34">
        <v>28.9</v>
      </c>
      <c r="AP78" s="34">
        <v>20.5</v>
      </c>
      <c r="AQ78" s="34">
        <v>6474</v>
      </c>
      <c r="AR78" s="34">
        <v>0.6</v>
      </c>
      <c r="AS78" s="34">
        <v>8.1</v>
      </c>
      <c r="AT78" s="34">
        <v>52.3</v>
      </c>
      <c r="AU78" s="34">
        <v>42.7</v>
      </c>
      <c r="AV78" s="34">
        <v>2.1</v>
      </c>
      <c r="AW78" s="34">
        <v>53.8</v>
      </c>
      <c r="AX78" s="34">
        <v>8.9</v>
      </c>
      <c r="AY78" s="34">
        <v>37.5</v>
      </c>
      <c r="AZ78" s="34">
        <v>12.5</v>
      </c>
      <c r="BA78" s="34">
        <v>38.200000000000003</v>
      </c>
      <c r="BB78" s="34">
        <v>70.900000000000006</v>
      </c>
      <c r="BC78" s="34">
        <v>53.7</v>
      </c>
      <c r="BD78" s="34">
        <v>52.3</v>
      </c>
      <c r="BE78" s="34">
        <v>54.6</v>
      </c>
      <c r="BF78" s="34">
        <v>40.9</v>
      </c>
      <c r="BG78" s="34">
        <v>39.4</v>
      </c>
      <c r="BH78" s="34">
        <v>93.9</v>
      </c>
      <c r="BI78" s="34">
        <v>5.5</v>
      </c>
      <c r="BJ78" s="34">
        <v>6.5</v>
      </c>
      <c r="BK78" s="34">
        <v>66.099999999999994</v>
      </c>
      <c r="BL78" s="34">
        <v>35.799999999999997</v>
      </c>
      <c r="BM78" s="34">
        <v>44.9</v>
      </c>
      <c r="BN78" s="34">
        <v>2.1</v>
      </c>
      <c r="BO78" s="34">
        <v>37.5</v>
      </c>
      <c r="BP78" s="34">
        <v>58.7</v>
      </c>
      <c r="BQ78" s="34">
        <v>56.5</v>
      </c>
      <c r="BR78" s="34">
        <v>53.6</v>
      </c>
      <c r="BS78" s="34">
        <v>12.3</v>
      </c>
      <c r="BT78" s="34">
        <v>25.4</v>
      </c>
      <c r="BU78" s="34">
        <v>13.9</v>
      </c>
      <c r="BV78" s="34">
        <v>29.4</v>
      </c>
      <c r="BW78" s="34">
        <v>17.3</v>
      </c>
      <c r="BX78" s="34">
        <v>8</v>
      </c>
      <c r="BY78" s="34">
        <v>19.5</v>
      </c>
      <c r="BZ78" s="34">
        <v>8.5</v>
      </c>
      <c r="CA78" s="34">
        <v>8.3000000000000007</v>
      </c>
      <c r="CB78" s="34">
        <v>18.8</v>
      </c>
      <c r="CC78" s="34">
        <v>20.6</v>
      </c>
      <c r="CD78" s="34">
        <v>50.7</v>
      </c>
      <c r="CE78" s="34">
        <v>40.6</v>
      </c>
      <c r="CF78" s="34">
        <v>33.799999999999997</v>
      </c>
      <c r="CG78" s="34">
        <v>40.299999999999997</v>
      </c>
      <c r="CH78" s="34">
        <v>16.899999999999999</v>
      </c>
      <c r="CI78" s="34">
        <v>4.8</v>
      </c>
      <c r="CJ78" s="34">
        <v>1.8</v>
      </c>
      <c r="CK78" s="34">
        <v>7.6</v>
      </c>
      <c r="CL78" s="34">
        <v>3.3</v>
      </c>
      <c r="CM78" s="34">
        <v>10.4</v>
      </c>
      <c r="CN78" s="34">
        <v>2.8</v>
      </c>
      <c r="CO78" s="34">
        <v>1.8</v>
      </c>
      <c r="CP78" s="34">
        <v>15.5</v>
      </c>
      <c r="CQ78" s="34">
        <v>3.9</v>
      </c>
      <c r="CR78" s="34">
        <v>2.2000000000000002</v>
      </c>
      <c r="CS78" s="34">
        <v>8.5</v>
      </c>
      <c r="CT78" s="34">
        <v>5.9</v>
      </c>
      <c r="CU78" s="34">
        <v>17.5</v>
      </c>
      <c r="CV78" s="34">
        <v>16</v>
      </c>
      <c r="CW78" s="34">
        <v>27.4</v>
      </c>
      <c r="CX78" s="34">
        <v>45.2</v>
      </c>
      <c r="CY78" s="34">
        <v>64.099999999999994</v>
      </c>
      <c r="CZ78" s="34">
        <v>89.1</v>
      </c>
      <c r="DA78" s="34">
        <v>17.100000000000001</v>
      </c>
      <c r="DB78" s="34">
        <v>30.6</v>
      </c>
      <c r="DC78" s="34">
        <v>1.5</v>
      </c>
      <c r="DD78" s="34">
        <v>59.7</v>
      </c>
      <c r="DE78" s="34">
        <v>56.6</v>
      </c>
      <c r="DF78" s="34">
        <v>59.8</v>
      </c>
      <c r="DG78" s="34">
        <v>73.3</v>
      </c>
      <c r="DH78" s="34">
        <v>17.7</v>
      </c>
      <c r="DI78" s="34">
        <v>60</v>
      </c>
      <c r="DJ78" s="34">
        <v>26.3</v>
      </c>
      <c r="DK78" s="34">
        <v>59</v>
      </c>
      <c r="DL78" s="34">
        <v>18.600000000000001</v>
      </c>
      <c r="DM78" s="34">
        <v>24.9</v>
      </c>
    </row>
    <row r="79" spans="1:117" s="15" customFormat="1" x14ac:dyDescent="0.25">
      <c r="A79" s="15" t="s">
        <v>142</v>
      </c>
      <c r="B79" s="15" t="s">
        <v>118</v>
      </c>
      <c r="C79" s="15" t="s">
        <v>121</v>
      </c>
      <c r="D79" s="15">
        <v>62.5</v>
      </c>
      <c r="E79" s="15">
        <v>32.4</v>
      </c>
      <c r="F79" s="15">
        <v>953</v>
      </c>
      <c r="G79" s="15">
        <v>941</v>
      </c>
      <c r="H79" s="15">
        <v>58.3</v>
      </c>
      <c r="I79" s="15">
        <v>85</v>
      </c>
      <c r="J79" s="15">
        <v>85</v>
      </c>
      <c r="K79" s="15">
        <v>57.1</v>
      </c>
      <c r="L79" s="15">
        <v>30</v>
      </c>
      <c r="M79" s="15">
        <v>99.3</v>
      </c>
      <c r="N79" s="15">
        <v>59.7</v>
      </c>
      <c r="O79" s="15">
        <v>60.1</v>
      </c>
      <c r="P79" s="15">
        <v>81.900000000000006</v>
      </c>
      <c r="Q79" s="15">
        <v>23.7</v>
      </c>
      <c r="R79" s="15">
        <v>25.5</v>
      </c>
      <c r="S79" s="15">
        <v>25.5</v>
      </c>
      <c r="T79" s="15">
        <v>2.2999999999999998</v>
      </c>
      <c r="U79" s="15">
        <v>10.8</v>
      </c>
      <c r="V79" s="15">
        <v>24</v>
      </c>
      <c r="W79" s="15">
        <v>35</v>
      </c>
      <c r="X79" s="15">
        <v>33.299999999999997</v>
      </c>
      <c r="Y79" s="15">
        <v>27.6</v>
      </c>
      <c r="Z79" s="15">
        <v>12.1</v>
      </c>
      <c r="AA79" s="15">
        <v>0.1</v>
      </c>
      <c r="AB79" s="15">
        <v>3.4</v>
      </c>
      <c r="AC79" s="15">
        <v>10.5</v>
      </c>
      <c r="AD79" s="15">
        <v>1.2</v>
      </c>
      <c r="AE79" s="15">
        <v>20.399999999999999</v>
      </c>
      <c r="AF79" s="15">
        <v>11.7</v>
      </c>
      <c r="AG79" s="15">
        <v>12.8</v>
      </c>
      <c r="AH79" s="15">
        <v>51.2</v>
      </c>
      <c r="AI79" s="15">
        <v>36.299999999999997</v>
      </c>
      <c r="AJ79" s="15">
        <v>23.6</v>
      </c>
      <c r="AK79" s="15">
        <v>60.8</v>
      </c>
      <c r="AL79" s="15">
        <v>7.5</v>
      </c>
      <c r="AM79" s="15">
        <v>3.5</v>
      </c>
      <c r="AN79" s="15">
        <v>90.5</v>
      </c>
      <c r="AO79" s="15">
        <v>26.2</v>
      </c>
      <c r="AP79" s="15">
        <v>24.5</v>
      </c>
      <c r="AQ79" s="15">
        <v>5028</v>
      </c>
      <c r="AR79" s="15">
        <v>0.6</v>
      </c>
      <c r="AS79" s="15">
        <v>8.6999999999999993</v>
      </c>
      <c r="AT79" s="15">
        <v>44.2</v>
      </c>
      <c r="AU79" s="15">
        <v>38</v>
      </c>
      <c r="AV79" s="15">
        <v>2.2000000000000002</v>
      </c>
      <c r="AW79" s="15">
        <v>45.7</v>
      </c>
      <c r="AX79" s="15">
        <v>5.8</v>
      </c>
      <c r="AY79" s="15">
        <v>32.799999999999997</v>
      </c>
      <c r="AZ79" s="15">
        <v>10</v>
      </c>
      <c r="BA79" s="15">
        <v>36.4</v>
      </c>
      <c r="BB79" s="15">
        <v>68</v>
      </c>
      <c r="BC79" s="15">
        <v>51</v>
      </c>
      <c r="BD79" s="15">
        <v>49.9</v>
      </c>
      <c r="BE79" s="15">
        <v>51.9</v>
      </c>
      <c r="BF79" s="15">
        <v>38.1</v>
      </c>
      <c r="BG79" s="15">
        <v>36.799999999999997</v>
      </c>
      <c r="BH79" s="15">
        <v>95.1</v>
      </c>
      <c r="BI79" s="15">
        <v>4.5</v>
      </c>
      <c r="BJ79" s="15">
        <v>6.3</v>
      </c>
      <c r="BK79" s="15">
        <v>62.8</v>
      </c>
      <c r="BL79" s="15">
        <v>32.700000000000003</v>
      </c>
      <c r="BM79" s="15">
        <v>41.1</v>
      </c>
      <c r="BN79" s="15">
        <v>2.4</v>
      </c>
      <c r="BO79" s="15">
        <v>33.9</v>
      </c>
      <c r="BP79" s="15">
        <v>60.3</v>
      </c>
      <c r="BQ79" s="15">
        <v>58.1</v>
      </c>
      <c r="BR79" s="15">
        <v>53.7</v>
      </c>
      <c r="BS79" s="15">
        <v>13.3</v>
      </c>
      <c r="BT79" s="15">
        <v>25.5</v>
      </c>
      <c r="BU79" s="15">
        <v>14.8</v>
      </c>
      <c r="BV79" s="15">
        <v>30.7</v>
      </c>
      <c r="BW79" s="15">
        <v>18.8</v>
      </c>
      <c r="BX79" s="15">
        <v>8.9</v>
      </c>
      <c r="BY79" s="15">
        <v>20.9</v>
      </c>
      <c r="BZ79" s="15">
        <v>8.5</v>
      </c>
      <c r="CA79" s="15">
        <v>8.1</v>
      </c>
      <c r="CB79" s="15">
        <v>16.3</v>
      </c>
      <c r="CC79" s="15">
        <v>18.399999999999999</v>
      </c>
      <c r="CD79" s="15">
        <v>51</v>
      </c>
      <c r="CE79" s="15">
        <v>40.6</v>
      </c>
      <c r="CF79" s="15">
        <v>33.4</v>
      </c>
      <c r="CG79" s="15">
        <v>40.299999999999997</v>
      </c>
      <c r="CH79" s="15">
        <v>17.399999999999999</v>
      </c>
      <c r="CI79" s="15">
        <v>4.8</v>
      </c>
      <c r="CJ79" s="15">
        <v>1.7</v>
      </c>
      <c r="CK79" s="15">
        <v>8.1</v>
      </c>
      <c r="CL79" s="15">
        <v>3.5</v>
      </c>
      <c r="CM79" s="15">
        <v>10.7</v>
      </c>
      <c r="CN79" s="15">
        <v>2.7</v>
      </c>
      <c r="CO79" s="15">
        <v>1.6</v>
      </c>
      <c r="CP79" s="15">
        <v>16.600000000000001</v>
      </c>
      <c r="CQ79" s="15">
        <v>3.5</v>
      </c>
      <c r="CR79" s="15">
        <v>2.2999999999999998</v>
      </c>
      <c r="CS79" s="15">
        <v>7.9</v>
      </c>
      <c r="CT79" s="15">
        <v>5.4</v>
      </c>
      <c r="CU79" s="15">
        <v>14.9</v>
      </c>
      <c r="CV79" s="15">
        <v>12.9</v>
      </c>
      <c r="CW79" s="15">
        <v>23.5</v>
      </c>
      <c r="CX79" s="15">
        <v>40.5</v>
      </c>
      <c r="CY79" s="15">
        <v>58.7</v>
      </c>
      <c r="CZ79" s="15">
        <v>89</v>
      </c>
      <c r="DA79" s="15">
        <v>16.7</v>
      </c>
      <c r="DB79" s="15">
        <v>31.4</v>
      </c>
      <c r="DC79" s="15">
        <v>1.2</v>
      </c>
      <c r="DD79" s="15">
        <v>59</v>
      </c>
      <c r="DE79" s="15">
        <v>51.1</v>
      </c>
      <c r="DF79" s="15">
        <v>52.1</v>
      </c>
      <c r="DG79" s="15">
        <v>71.099999999999994</v>
      </c>
      <c r="DH79" s="15">
        <v>18.600000000000001</v>
      </c>
      <c r="DI79" s="15">
        <v>61.3</v>
      </c>
      <c r="DJ79" s="15">
        <v>27.8</v>
      </c>
      <c r="DK79" s="15">
        <v>60.5</v>
      </c>
      <c r="DL79" s="15">
        <v>15.8</v>
      </c>
      <c r="DM79" s="15">
        <v>21.6</v>
      </c>
    </row>
    <row r="80" spans="1:117" s="15" customFormat="1" x14ac:dyDescent="0.25">
      <c r="A80" s="15" t="s">
        <v>142</v>
      </c>
      <c r="B80" s="15" t="s">
        <v>118</v>
      </c>
      <c r="C80" s="15" t="s">
        <v>122</v>
      </c>
      <c r="D80" s="15">
        <v>81.5</v>
      </c>
      <c r="E80" s="15">
        <v>29.4</v>
      </c>
      <c r="F80" s="15">
        <v>973</v>
      </c>
      <c r="G80" s="15">
        <v>848</v>
      </c>
      <c r="H80" s="15">
        <v>80</v>
      </c>
      <c r="I80" s="15">
        <v>99.2</v>
      </c>
      <c r="J80" s="15">
        <v>94.7</v>
      </c>
      <c r="K80" s="15">
        <v>73.3</v>
      </c>
      <c r="L80" s="15">
        <v>87.4</v>
      </c>
      <c r="M80" s="15">
        <v>99.4</v>
      </c>
      <c r="N80" s="15">
        <v>54.3</v>
      </c>
      <c r="O80" s="15">
        <v>80.900000000000006</v>
      </c>
      <c r="P80" s="15">
        <v>91.4</v>
      </c>
      <c r="Q80" s="15">
        <v>51.1</v>
      </c>
      <c r="R80" s="15">
        <v>18.7</v>
      </c>
      <c r="S80" s="15">
        <v>15</v>
      </c>
      <c r="T80" s="15">
        <v>1.7</v>
      </c>
      <c r="U80" s="15">
        <v>9.8000000000000007</v>
      </c>
      <c r="V80" s="15">
        <v>19</v>
      </c>
      <c r="W80" s="15">
        <v>25</v>
      </c>
      <c r="X80" s="15">
        <v>26.5</v>
      </c>
      <c r="Y80" s="15">
        <v>23.5</v>
      </c>
      <c r="Z80" s="15">
        <v>8.3000000000000007</v>
      </c>
      <c r="AA80" s="15">
        <v>0</v>
      </c>
      <c r="AB80" s="15">
        <v>3.5</v>
      </c>
      <c r="AC80" s="15">
        <v>9.3000000000000007</v>
      </c>
      <c r="AD80" s="15">
        <v>2.2999999999999998</v>
      </c>
      <c r="AE80" s="15">
        <v>25.4</v>
      </c>
      <c r="AF80" s="15">
        <v>15.9</v>
      </c>
      <c r="AG80" s="15">
        <v>11.1</v>
      </c>
      <c r="AH80" s="15">
        <v>51.2</v>
      </c>
      <c r="AI80" s="15">
        <v>39.200000000000003</v>
      </c>
      <c r="AJ80" s="15">
        <v>37.299999999999997</v>
      </c>
      <c r="AK80" s="15">
        <v>74.900000000000006</v>
      </c>
      <c r="AL80" s="15">
        <v>11.1</v>
      </c>
      <c r="AM80" s="15">
        <v>3.9</v>
      </c>
      <c r="AN80" s="15">
        <v>85.8</v>
      </c>
      <c r="AO80" s="15">
        <v>37.799999999999997</v>
      </c>
      <c r="AP80" s="15">
        <v>12.9</v>
      </c>
      <c r="AQ80" s="15">
        <v>9640</v>
      </c>
      <c r="AR80" s="15">
        <v>0.8</v>
      </c>
      <c r="AS80" s="15">
        <v>6</v>
      </c>
      <c r="AT80" s="15">
        <v>81.5</v>
      </c>
      <c r="AU80" s="15">
        <v>59.5</v>
      </c>
      <c r="AV80" s="15">
        <v>1.7</v>
      </c>
      <c r="AW80" s="15">
        <v>82.8</v>
      </c>
      <c r="AX80" s="15">
        <v>20.100000000000001</v>
      </c>
      <c r="AY80" s="15">
        <v>42.2</v>
      </c>
      <c r="AZ80" s="15">
        <v>18.2</v>
      </c>
      <c r="BA80" s="15">
        <v>44.2</v>
      </c>
      <c r="BB80" s="15">
        <v>80.400000000000006</v>
      </c>
      <c r="BC80" s="15">
        <v>62.8</v>
      </c>
      <c r="BD80" s="15">
        <v>60</v>
      </c>
      <c r="BE80" s="15">
        <v>63.4</v>
      </c>
      <c r="BF80" s="15">
        <v>50.1</v>
      </c>
      <c r="BG80" s="15">
        <v>49</v>
      </c>
      <c r="BH80" s="15">
        <v>90.3</v>
      </c>
      <c r="BI80" s="15">
        <v>8.6999999999999993</v>
      </c>
      <c r="BJ80" s="15">
        <v>7</v>
      </c>
      <c r="BK80" s="15">
        <v>76.599999999999994</v>
      </c>
      <c r="BL80" s="15">
        <v>45.8</v>
      </c>
      <c r="BM80" s="15">
        <v>57.1</v>
      </c>
      <c r="BN80" s="15">
        <v>1.2</v>
      </c>
      <c r="BO80" s="15">
        <v>48.7</v>
      </c>
      <c r="BP80" s="15">
        <v>53.6</v>
      </c>
      <c r="BQ80" s="15">
        <v>51.5</v>
      </c>
      <c r="BR80" s="15">
        <v>53.4</v>
      </c>
      <c r="BS80" s="15">
        <v>9.1999999999999993</v>
      </c>
      <c r="BT80" s="15">
        <v>25</v>
      </c>
      <c r="BU80" s="15">
        <v>11.1</v>
      </c>
      <c r="BV80" s="15">
        <v>24</v>
      </c>
      <c r="BW80" s="15">
        <v>11.4</v>
      </c>
      <c r="BX80" s="15">
        <v>4.0999999999999996</v>
      </c>
      <c r="BY80" s="15">
        <v>13.8</v>
      </c>
      <c r="BZ80" s="15">
        <v>8.8000000000000007</v>
      </c>
      <c r="CA80" s="15">
        <v>8.8000000000000007</v>
      </c>
      <c r="CB80" s="15">
        <v>25.7</v>
      </c>
      <c r="CC80" s="15">
        <v>26</v>
      </c>
      <c r="CD80" s="15">
        <v>49.7</v>
      </c>
      <c r="CE80" s="15">
        <v>40.6</v>
      </c>
      <c r="CF80" s="15">
        <v>35.700000000000003</v>
      </c>
      <c r="CG80" s="15">
        <v>40.4</v>
      </c>
      <c r="CH80" s="15">
        <v>15.4</v>
      </c>
      <c r="CI80" s="15">
        <v>4.8</v>
      </c>
      <c r="CJ80" s="15">
        <v>2.1</v>
      </c>
      <c r="CK80" s="15">
        <v>6.2</v>
      </c>
      <c r="CL80" s="15">
        <v>2.8</v>
      </c>
      <c r="CM80" s="15">
        <v>9.6</v>
      </c>
      <c r="CN80" s="15">
        <v>3</v>
      </c>
      <c r="CO80" s="15">
        <v>2.2999999999999998</v>
      </c>
      <c r="CP80" s="15">
        <v>12.8</v>
      </c>
      <c r="CQ80" s="15">
        <v>5</v>
      </c>
      <c r="CR80" s="15">
        <v>2.1</v>
      </c>
      <c r="CS80" s="15">
        <v>10.4</v>
      </c>
      <c r="CT80" s="15">
        <v>7.2</v>
      </c>
      <c r="CU80" s="15">
        <v>24.8</v>
      </c>
      <c r="CV80" s="15">
        <v>24.8</v>
      </c>
      <c r="CW80" s="15">
        <v>37.700000000000003</v>
      </c>
      <c r="CX80" s="15">
        <v>58.8</v>
      </c>
      <c r="CY80" s="15">
        <v>77.900000000000006</v>
      </c>
      <c r="CZ80" s="15">
        <v>89.7</v>
      </c>
      <c r="DA80" s="15">
        <v>18.3</v>
      </c>
      <c r="DB80" s="15">
        <v>28.3</v>
      </c>
      <c r="DC80" s="15">
        <v>2.6</v>
      </c>
      <c r="DD80" s="15">
        <v>61.8</v>
      </c>
      <c r="DE80" s="15">
        <v>72.400000000000006</v>
      </c>
      <c r="DF80" s="15">
        <v>82</v>
      </c>
      <c r="DG80" s="15">
        <v>78.599999999999994</v>
      </c>
      <c r="DH80" s="15">
        <v>15.3</v>
      </c>
      <c r="DI80" s="15">
        <v>56.6</v>
      </c>
      <c r="DJ80" s="15">
        <v>22.3</v>
      </c>
      <c r="DK80" s="15">
        <v>55.2</v>
      </c>
      <c r="DL80" s="15">
        <v>28.3</v>
      </c>
      <c r="DM80" s="15">
        <v>34.200000000000003</v>
      </c>
    </row>
    <row r="81" spans="1:117" x14ac:dyDescent="0.25">
      <c r="A81" s="34" t="s">
        <v>142</v>
      </c>
      <c r="B81" s="34" t="s">
        <v>123</v>
      </c>
      <c r="C81" s="34" t="s">
        <v>119</v>
      </c>
      <c r="D81" s="34">
        <v>54.9</v>
      </c>
      <c r="E81" s="34">
        <v>39.1</v>
      </c>
      <c r="F81" s="34">
        <v>930</v>
      </c>
      <c r="G81" s="34">
        <v>1071</v>
      </c>
      <c r="H81" s="34">
        <v>32.4</v>
      </c>
      <c r="I81" s="34">
        <v>76.900000000000006</v>
      </c>
      <c r="J81" s="34">
        <v>85</v>
      </c>
      <c r="K81" s="34">
        <v>39.6</v>
      </c>
      <c r="L81" s="34">
        <v>31.5</v>
      </c>
      <c r="M81" s="34">
        <v>98.8</v>
      </c>
      <c r="N81" s="34">
        <v>7</v>
      </c>
      <c r="O81" s="34">
        <v>52.7</v>
      </c>
      <c r="P81" s="34">
        <v>78.900000000000006</v>
      </c>
      <c r="Q81" s="34">
        <v>15.1</v>
      </c>
      <c r="R81" s="34">
        <v>42</v>
      </c>
      <c r="S81" s="34">
        <v>30.6</v>
      </c>
      <c r="T81" s="34">
        <v>3</v>
      </c>
      <c r="U81" s="34">
        <v>15.4</v>
      </c>
      <c r="V81" s="34">
        <v>61</v>
      </c>
      <c r="W81" s="34">
        <v>88</v>
      </c>
      <c r="X81" s="34">
        <v>43.2</v>
      </c>
      <c r="Y81" s="34">
        <v>37.299999999999997</v>
      </c>
      <c r="Z81" s="34">
        <v>22.5</v>
      </c>
      <c r="AA81" s="34">
        <v>0.1</v>
      </c>
      <c r="AB81" s="34">
        <v>3.4</v>
      </c>
      <c r="AC81" s="34">
        <v>8.1</v>
      </c>
      <c r="AD81" s="34">
        <v>2.8</v>
      </c>
      <c r="AE81" s="34">
        <v>21.2</v>
      </c>
      <c r="AF81" s="34">
        <v>8.4</v>
      </c>
      <c r="AG81" s="34">
        <v>12.9</v>
      </c>
      <c r="AH81" s="34">
        <v>50.5</v>
      </c>
      <c r="AI81" s="34">
        <v>24.2</v>
      </c>
      <c r="AJ81" s="34">
        <v>22.4</v>
      </c>
      <c r="AK81" s="34">
        <v>40.1</v>
      </c>
      <c r="AL81" s="34">
        <v>7.3</v>
      </c>
      <c r="AM81" s="34">
        <v>4.9000000000000004</v>
      </c>
      <c r="AN81" s="34" t="s">
        <v>120</v>
      </c>
      <c r="AO81" s="34">
        <v>21.4</v>
      </c>
      <c r="AP81" s="34" t="s">
        <v>120</v>
      </c>
      <c r="AQ81" s="34" t="s">
        <v>120</v>
      </c>
      <c r="AR81" s="34">
        <v>0</v>
      </c>
      <c r="AS81" s="34" t="s">
        <v>120</v>
      </c>
      <c r="AT81" s="34">
        <v>28.5</v>
      </c>
      <c r="AU81" s="34">
        <v>19.5</v>
      </c>
      <c r="AV81" s="34">
        <v>1.6</v>
      </c>
      <c r="AW81" s="34">
        <v>30.2</v>
      </c>
      <c r="AX81" s="34">
        <v>2.9</v>
      </c>
      <c r="AY81" s="34">
        <v>9.9</v>
      </c>
      <c r="AZ81" s="34">
        <v>10.5</v>
      </c>
      <c r="BA81" s="34">
        <v>28.4</v>
      </c>
      <c r="BB81" s="34">
        <v>57.7</v>
      </c>
      <c r="BC81" s="34">
        <v>55.8</v>
      </c>
      <c r="BD81" s="34">
        <v>39.299999999999997</v>
      </c>
      <c r="BE81" s="34">
        <v>38.299999999999997</v>
      </c>
      <c r="BF81" s="34" t="s">
        <v>120</v>
      </c>
      <c r="BG81" s="34">
        <v>15.8</v>
      </c>
      <c r="BH81" s="34">
        <v>95.4</v>
      </c>
      <c r="BI81" s="34">
        <v>3.2</v>
      </c>
      <c r="BJ81" s="34">
        <v>14.9</v>
      </c>
      <c r="BK81" s="34">
        <v>31.7</v>
      </c>
      <c r="BL81" s="34" t="s">
        <v>120</v>
      </c>
      <c r="BM81" s="34">
        <v>35.5</v>
      </c>
      <c r="BN81" s="34">
        <v>6.8</v>
      </c>
      <c r="BO81" s="34">
        <v>39.299999999999997</v>
      </c>
      <c r="BP81" s="34">
        <v>55</v>
      </c>
      <c r="BQ81" s="34">
        <v>60</v>
      </c>
      <c r="BR81" s="34">
        <v>80.2</v>
      </c>
      <c r="BS81" s="34" t="s">
        <v>120</v>
      </c>
      <c r="BT81" s="34" t="s">
        <v>120</v>
      </c>
      <c r="BU81" s="34" t="s">
        <v>120</v>
      </c>
      <c r="BV81" s="34">
        <v>43.3</v>
      </c>
      <c r="BW81" s="34">
        <v>15.3</v>
      </c>
      <c r="BX81" s="34">
        <v>6.1</v>
      </c>
      <c r="BY81" s="34">
        <v>32.5</v>
      </c>
      <c r="BZ81" s="34">
        <v>16.399999999999999</v>
      </c>
      <c r="CA81" s="34">
        <v>15.2</v>
      </c>
      <c r="CB81" s="34">
        <v>8.8000000000000007</v>
      </c>
      <c r="CC81" s="34">
        <v>7.1</v>
      </c>
      <c r="CD81" s="34">
        <v>56.9</v>
      </c>
      <c r="CE81" s="34">
        <v>50.6</v>
      </c>
      <c r="CF81" s="34">
        <v>51.8</v>
      </c>
      <c r="CG81" s="34">
        <v>50.5</v>
      </c>
      <c r="CH81" s="34">
        <v>27.7</v>
      </c>
      <c r="CI81" s="34" t="s">
        <v>120</v>
      </c>
      <c r="CJ81" s="34" t="s">
        <v>120</v>
      </c>
      <c r="CK81" s="34" t="s">
        <v>120</v>
      </c>
      <c r="CL81" s="34" t="s">
        <v>120</v>
      </c>
      <c r="CM81" s="34" t="s">
        <v>120</v>
      </c>
      <c r="CN81" s="34" t="s">
        <v>120</v>
      </c>
      <c r="CO81" s="34" t="s">
        <v>120</v>
      </c>
      <c r="CP81" s="34" t="s">
        <v>120</v>
      </c>
      <c r="CQ81" s="34" t="s">
        <v>120</v>
      </c>
      <c r="CR81" s="34" t="s">
        <v>120</v>
      </c>
      <c r="CS81" s="34" t="s">
        <v>120</v>
      </c>
      <c r="CT81" s="34" t="s">
        <v>120</v>
      </c>
      <c r="CU81" s="34" t="s">
        <v>120</v>
      </c>
      <c r="CV81" s="34">
        <v>12.7</v>
      </c>
      <c r="CW81" s="34">
        <v>30.2</v>
      </c>
      <c r="CX81" s="34">
        <v>33.299999999999997</v>
      </c>
      <c r="CY81" s="34">
        <v>62.5</v>
      </c>
      <c r="CZ81" s="34">
        <v>95.7</v>
      </c>
      <c r="DA81" s="34">
        <v>27.5</v>
      </c>
      <c r="DB81" s="34">
        <v>38.799999999999997</v>
      </c>
      <c r="DC81" s="34" t="s">
        <v>120</v>
      </c>
      <c r="DD81" s="34" t="s">
        <v>120</v>
      </c>
      <c r="DE81" s="34">
        <v>19</v>
      </c>
      <c r="DF81" s="34" t="s">
        <v>120</v>
      </c>
      <c r="DG81" s="34" t="s">
        <v>120</v>
      </c>
      <c r="DH81" s="34">
        <v>27.3</v>
      </c>
      <c r="DI81" s="34">
        <v>62.7</v>
      </c>
      <c r="DJ81" s="34">
        <v>33.6</v>
      </c>
      <c r="DK81" s="34">
        <v>61.1</v>
      </c>
      <c r="DL81" s="34" t="s">
        <v>120</v>
      </c>
      <c r="DM81" s="34" t="s">
        <v>120</v>
      </c>
    </row>
    <row r="82" spans="1:117" x14ac:dyDescent="0.25">
      <c r="A82" s="34" t="s">
        <v>143</v>
      </c>
      <c r="B82" s="34" t="s">
        <v>118</v>
      </c>
      <c r="C82" s="34" t="s">
        <v>119</v>
      </c>
      <c r="D82" s="34">
        <v>81.7</v>
      </c>
      <c r="E82" s="34">
        <v>24.6</v>
      </c>
      <c r="F82" s="34">
        <v>849</v>
      </c>
      <c r="G82" s="34">
        <v>817</v>
      </c>
      <c r="H82" s="34">
        <v>86.8</v>
      </c>
      <c r="I82" s="34">
        <v>99.8</v>
      </c>
      <c r="J82" s="34">
        <v>85.7</v>
      </c>
      <c r="K82" s="34">
        <v>74</v>
      </c>
      <c r="L82" s="34">
        <v>97.7</v>
      </c>
      <c r="M82" s="34">
        <v>98.4</v>
      </c>
      <c r="N82" s="34">
        <v>16.399999999999999</v>
      </c>
      <c r="O82" s="34">
        <v>81.8</v>
      </c>
      <c r="P82" s="34">
        <v>89.3</v>
      </c>
      <c r="Q82" s="35">
        <v>55.4</v>
      </c>
      <c r="R82" s="34">
        <v>13</v>
      </c>
      <c r="S82" s="34">
        <v>21</v>
      </c>
      <c r="T82" s="34">
        <v>1.7</v>
      </c>
      <c r="U82" s="34">
        <v>2.2999999999999998</v>
      </c>
      <c r="V82" s="34">
        <v>35</v>
      </c>
      <c r="W82" s="34">
        <v>47</v>
      </c>
      <c r="X82" s="34">
        <v>53</v>
      </c>
      <c r="Y82" s="34">
        <v>47.3</v>
      </c>
      <c r="Z82" s="34">
        <v>19.399999999999999</v>
      </c>
      <c r="AA82" s="34">
        <v>0.2</v>
      </c>
      <c r="AB82" s="34">
        <v>5.4</v>
      </c>
      <c r="AC82" s="34">
        <v>3.2</v>
      </c>
      <c r="AD82" s="34">
        <v>19</v>
      </c>
      <c r="AE82" s="34">
        <v>15.8</v>
      </c>
      <c r="AF82" s="34">
        <v>4.9000000000000004</v>
      </c>
      <c r="AG82" s="34">
        <v>12.1</v>
      </c>
      <c r="AH82" s="34">
        <v>43.5</v>
      </c>
      <c r="AI82" s="34">
        <v>63.3</v>
      </c>
      <c r="AJ82" s="34">
        <v>68.599999999999994</v>
      </c>
      <c r="AK82" s="34">
        <v>89.9</v>
      </c>
      <c r="AL82" s="34">
        <v>49.9</v>
      </c>
      <c r="AM82" s="34">
        <v>37.299999999999997</v>
      </c>
      <c r="AN82" s="34">
        <v>87.5</v>
      </c>
      <c r="AO82" s="34">
        <v>62.6</v>
      </c>
      <c r="AP82" s="34">
        <v>7.9</v>
      </c>
      <c r="AQ82" s="34">
        <v>8719</v>
      </c>
      <c r="AR82" s="34">
        <v>2.7</v>
      </c>
      <c r="AS82" s="34">
        <v>19.600000000000001</v>
      </c>
      <c r="AT82" s="34">
        <v>84.4</v>
      </c>
      <c r="AU82" s="34">
        <v>56.9</v>
      </c>
      <c r="AV82" s="34">
        <v>3.9</v>
      </c>
      <c r="AW82" s="34">
        <v>86.9</v>
      </c>
      <c r="AX82" s="34">
        <v>23.7</v>
      </c>
      <c r="AY82" s="34">
        <v>42.9</v>
      </c>
      <c r="AZ82" s="34">
        <v>21</v>
      </c>
      <c r="BA82" s="34">
        <v>66.400000000000006</v>
      </c>
      <c r="BB82" s="34">
        <v>94.7</v>
      </c>
      <c r="BC82" s="34">
        <v>77.400000000000006</v>
      </c>
      <c r="BD82" s="34">
        <v>83.7</v>
      </c>
      <c r="BE82" s="34">
        <v>90.5</v>
      </c>
      <c r="BF82" s="34">
        <v>59.8</v>
      </c>
      <c r="BG82" s="34">
        <v>54.2</v>
      </c>
      <c r="BH82" s="34">
        <v>92.3</v>
      </c>
      <c r="BI82" s="34">
        <v>7.4</v>
      </c>
      <c r="BJ82" s="34">
        <v>10.6</v>
      </c>
      <c r="BK82" s="34">
        <v>61.9</v>
      </c>
      <c r="BL82" s="34">
        <v>25.5</v>
      </c>
      <c r="BM82" s="34">
        <v>80.900000000000006</v>
      </c>
      <c r="BN82" s="34">
        <v>2.6</v>
      </c>
      <c r="BO82" s="34">
        <v>81.7</v>
      </c>
      <c r="BP82" s="34">
        <v>29.1</v>
      </c>
      <c r="BQ82" s="34">
        <v>49.8</v>
      </c>
      <c r="BR82" s="34">
        <v>45</v>
      </c>
      <c r="BS82" s="34">
        <v>4.8</v>
      </c>
      <c r="BT82" s="34">
        <v>9.5</v>
      </c>
      <c r="BU82" s="34">
        <v>5.8</v>
      </c>
      <c r="BV82" s="34">
        <v>32.299999999999997</v>
      </c>
      <c r="BW82" s="34">
        <v>17.100000000000001</v>
      </c>
      <c r="BX82" s="34">
        <v>5</v>
      </c>
      <c r="BY82" s="34">
        <v>27</v>
      </c>
      <c r="BZ82" s="34">
        <v>12.8</v>
      </c>
      <c r="CA82" s="34">
        <v>17.7</v>
      </c>
      <c r="CB82" s="34">
        <v>34.9</v>
      </c>
      <c r="CC82" s="34">
        <v>24.6</v>
      </c>
      <c r="CD82" s="34">
        <v>62.6</v>
      </c>
      <c r="CE82" s="34">
        <v>52.8</v>
      </c>
      <c r="CF82" s="34">
        <v>45.1</v>
      </c>
      <c r="CG82" s="34">
        <v>52.5</v>
      </c>
      <c r="CH82" s="34">
        <v>21.6</v>
      </c>
      <c r="CI82" s="34">
        <v>7.6</v>
      </c>
      <c r="CJ82" s="34">
        <v>4</v>
      </c>
      <c r="CK82" s="34">
        <v>10</v>
      </c>
      <c r="CL82" s="34">
        <v>4.3</v>
      </c>
      <c r="CM82" s="34">
        <v>5.9</v>
      </c>
      <c r="CN82" s="34">
        <v>1</v>
      </c>
      <c r="CO82" s="34">
        <v>0.7</v>
      </c>
      <c r="CP82" s="34">
        <v>3.7</v>
      </c>
      <c r="CQ82" s="34">
        <v>0.4</v>
      </c>
      <c r="CR82" s="34">
        <v>0.1</v>
      </c>
      <c r="CS82" s="34">
        <v>26.8</v>
      </c>
      <c r="CT82" s="34">
        <v>10.199999999999999</v>
      </c>
      <c r="CU82" s="34">
        <v>14.7</v>
      </c>
      <c r="CV82" s="34">
        <v>32.700000000000003</v>
      </c>
      <c r="CW82" s="34">
        <v>27.4</v>
      </c>
      <c r="CX82" s="34">
        <v>72.5</v>
      </c>
      <c r="CY82" s="34">
        <v>83.4</v>
      </c>
      <c r="CZ82" s="34">
        <v>73.8</v>
      </c>
      <c r="DA82" s="34">
        <v>21</v>
      </c>
      <c r="DB82" s="34">
        <v>26.8</v>
      </c>
      <c r="DC82" s="34">
        <v>3.4</v>
      </c>
      <c r="DD82" s="34">
        <v>35</v>
      </c>
      <c r="DE82" s="34">
        <v>64.400000000000006</v>
      </c>
      <c r="DF82" s="34">
        <v>66.599999999999994</v>
      </c>
      <c r="DG82" s="34">
        <v>90.2</v>
      </c>
      <c r="DH82" s="34">
        <v>1.8</v>
      </c>
      <c r="DI82" s="34">
        <v>30.4</v>
      </c>
      <c r="DJ82" s="34">
        <v>0.7</v>
      </c>
      <c r="DK82" s="34">
        <v>24.7</v>
      </c>
      <c r="DL82" s="34">
        <v>31.6</v>
      </c>
      <c r="DM82" s="34">
        <v>31.8</v>
      </c>
    </row>
    <row r="83" spans="1:117" s="15" customFormat="1" x14ac:dyDescent="0.25">
      <c r="A83" s="15" t="s">
        <v>143</v>
      </c>
      <c r="B83" s="15" t="s">
        <v>118</v>
      </c>
      <c r="C83" s="15" t="s">
        <v>121</v>
      </c>
      <c r="D83" s="15">
        <v>78.5</v>
      </c>
      <c r="E83" s="15">
        <v>21.8</v>
      </c>
      <c r="F83" s="15">
        <v>839</v>
      </c>
      <c r="G83" s="15" t="s">
        <v>120</v>
      </c>
      <c r="H83" s="15">
        <v>89.5</v>
      </c>
      <c r="I83" s="15">
        <v>100</v>
      </c>
      <c r="J83" s="15">
        <v>69.7</v>
      </c>
      <c r="K83" s="15">
        <v>87.7</v>
      </c>
      <c r="L83" s="15">
        <v>80.8</v>
      </c>
      <c r="M83" s="15">
        <v>99.5</v>
      </c>
      <c r="N83" s="15">
        <v>15.6</v>
      </c>
      <c r="O83" s="15">
        <v>85.1</v>
      </c>
      <c r="P83" s="15" t="s">
        <v>120</v>
      </c>
      <c r="Q83" s="15">
        <v>60</v>
      </c>
      <c r="R83" s="15" t="s">
        <v>120</v>
      </c>
      <c r="S83" s="15" t="s">
        <v>120</v>
      </c>
      <c r="T83" s="15">
        <v>2.2999999999999998</v>
      </c>
      <c r="U83" s="15" t="s">
        <v>120</v>
      </c>
      <c r="V83" s="15" t="s">
        <v>120</v>
      </c>
      <c r="W83" s="15" t="s">
        <v>120</v>
      </c>
      <c r="X83" s="15">
        <v>56.6</v>
      </c>
      <c r="Y83" s="15">
        <v>51</v>
      </c>
      <c r="Z83" s="15">
        <v>22.3</v>
      </c>
      <c r="AA83" s="15">
        <v>2.5</v>
      </c>
      <c r="AB83" s="15">
        <v>6.8</v>
      </c>
      <c r="AC83" s="15">
        <v>5.4</v>
      </c>
      <c r="AD83" s="15">
        <v>13.9</v>
      </c>
      <c r="AE83" s="15">
        <v>20.100000000000001</v>
      </c>
      <c r="AF83" s="15">
        <v>5.3</v>
      </c>
      <c r="AG83" s="15">
        <v>5.4</v>
      </c>
      <c r="AH83" s="15" t="s">
        <v>120</v>
      </c>
      <c r="AI83" s="15" t="s">
        <v>120</v>
      </c>
      <c r="AJ83" s="15" t="s">
        <v>120</v>
      </c>
      <c r="AK83" s="15" t="s">
        <v>120</v>
      </c>
      <c r="AL83" s="15" t="s">
        <v>120</v>
      </c>
      <c r="AM83" s="15" t="s">
        <v>120</v>
      </c>
      <c r="AN83" s="15" t="s">
        <v>120</v>
      </c>
      <c r="AO83" s="15" t="s">
        <v>120</v>
      </c>
      <c r="AP83" s="15" t="s">
        <v>120</v>
      </c>
      <c r="AQ83" s="15" t="s">
        <v>120</v>
      </c>
      <c r="AR83" s="15" t="s">
        <v>120</v>
      </c>
      <c r="AS83" s="15" t="s">
        <v>120</v>
      </c>
      <c r="AT83" s="15">
        <v>85.4</v>
      </c>
      <c r="AU83" s="15">
        <v>80.599999999999994</v>
      </c>
      <c r="AV83" s="15">
        <v>13.3</v>
      </c>
      <c r="AW83" s="15">
        <v>98.7</v>
      </c>
      <c r="AX83" s="15">
        <v>25</v>
      </c>
      <c r="AY83" s="15" t="s">
        <v>120</v>
      </c>
      <c r="AZ83" s="15" t="s">
        <v>120</v>
      </c>
      <c r="BA83" s="15" t="s">
        <v>120</v>
      </c>
      <c r="BB83" s="15" t="s">
        <v>120</v>
      </c>
      <c r="BC83" s="15" t="s">
        <v>120</v>
      </c>
      <c r="BD83" s="15" t="s">
        <v>120</v>
      </c>
      <c r="BE83" s="15" t="s">
        <v>120</v>
      </c>
      <c r="BF83" s="15" t="s">
        <v>120</v>
      </c>
      <c r="BG83" s="15">
        <v>74.599999999999994</v>
      </c>
      <c r="BH83" s="15" t="s">
        <v>120</v>
      </c>
      <c r="BI83" s="15" t="s">
        <v>120</v>
      </c>
      <c r="BJ83" s="15">
        <v>8.6</v>
      </c>
      <c r="BK83" s="15" t="s">
        <v>120</v>
      </c>
      <c r="BL83" s="15" t="s">
        <v>120</v>
      </c>
      <c r="BM83" s="15" t="s">
        <v>120</v>
      </c>
      <c r="BN83" s="15">
        <v>0.6</v>
      </c>
      <c r="BO83" s="15" t="s">
        <v>120</v>
      </c>
      <c r="BP83" s="15" t="s">
        <v>120</v>
      </c>
      <c r="BQ83" s="15" t="s">
        <v>120</v>
      </c>
      <c r="BR83" s="15" t="s">
        <v>120</v>
      </c>
      <c r="BS83" s="15" t="s">
        <v>120</v>
      </c>
      <c r="BT83" s="15" t="s">
        <v>120</v>
      </c>
      <c r="BU83" s="15" t="s">
        <v>120</v>
      </c>
      <c r="BV83" s="15">
        <v>25.1</v>
      </c>
      <c r="BW83" s="15">
        <v>0.6</v>
      </c>
      <c r="BX83" s="15">
        <v>0</v>
      </c>
      <c r="BY83" s="15">
        <v>1.3</v>
      </c>
      <c r="BZ83" s="15">
        <v>14.4</v>
      </c>
      <c r="CA83" s="15" t="s">
        <v>120</v>
      </c>
      <c r="CB83" s="15">
        <v>29.2</v>
      </c>
      <c r="CC83" s="15" t="s">
        <v>120</v>
      </c>
      <c r="CD83" s="15" t="s">
        <v>120</v>
      </c>
      <c r="CE83" s="15">
        <v>78</v>
      </c>
      <c r="CF83" s="15" t="s">
        <v>120</v>
      </c>
      <c r="CG83" s="15">
        <v>78</v>
      </c>
      <c r="CH83" s="15" t="s">
        <v>120</v>
      </c>
      <c r="CI83" s="15">
        <v>2.2999999999999998</v>
      </c>
      <c r="CJ83" s="15">
        <v>2.2999999999999998</v>
      </c>
      <c r="CK83" s="15" t="s">
        <v>120</v>
      </c>
      <c r="CL83" s="15" t="s">
        <v>120</v>
      </c>
      <c r="CM83" s="15">
        <v>0.2</v>
      </c>
      <c r="CN83" s="15">
        <v>0</v>
      </c>
      <c r="CO83" s="15">
        <v>0</v>
      </c>
      <c r="CP83" s="15" t="s">
        <v>120</v>
      </c>
      <c r="CQ83" s="15" t="s">
        <v>120</v>
      </c>
      <c r="CR83" s="15" t="s">
        <v>120</v>
      </c>
      <c r="CS83" s="15">
        <v>25.5</v>
      </c>
      <c r="CT83" s="15">
        <v>14</v>
      </c>
      <c r="CU83" s="15">
        <v>27.5</v>
      </c>
      <c r="CV83" s="15" t="s">
        <v>120</v>
      </c>
      <c r="CW83" s="15" t="s">
        <v>120</v>
      </c>
      <c r="CX83" s="15" t="s">
        <v>120</v>
      </c>
      <c r="CY83" s="15" t="s">
        <v>120</v>
      </c>
      <c r="CZ83" s="15" t="s">
        <v>120</v>
      </c>
      <c r="DA83" s="15" t="s">
        <v>120</v>
      </c>
      <c r="DB83" s="15" t="s">
        <v>120</v>
      </c>
      <c r="DC83" s="15" t="s">
        <v>120</v>
      </c>
      <c r="DD83" s="15" t="s">
        <v>120</v>
      </c>
      <c r="DE83" s="15" t="s">
        <v>120</v>
      </c>
      <c r="DF83" s="15" t="s">
        <v>120</v>
      </c>
      <c r="DG83" s="15" t="s">
        <v>120</v>
      </c>
      <c r="DH83" s="15">
        <v>1.9</v>
      </c>
      <c r="DI83" s="15" t="s">
        <v>120</v>
      </c>
      <c r="DJ83" s="15">
        <v>0</v>
      </c>
      <c r="DK83" s="15" t="s">
        <v>120</v>
      </c>
      <c r="DL83" s="15" t="s">
        <v>120</v>
      </c>
      <c r="DM83" s="15" t="s">
        <v>120</v>
      </c>
    </row>
    <row r="84" spans="1:117" s="15" customFormat="1" x14ac:dyDescent="0.25">
      <c r="A84" s="15" t="s">
        <v>143</v>
      </c>
      <c r="B84" s="15" t="s">
        <v>118</v>
      </c>
      <c r="C84" s="15" t="s">
        <v>122</v>
      </c>
      <c r="D84" s="15">
        <v>81.7</v>
      </c>
      <c r="E84" s="15">
        <v>24.6</v>
      </c>
      <c r="F84" s="15">
        <v>849</v>
      </c>
      <c r="G84" s="15">
        <v>811</v>
      </c>
      <c r="H84" s="15">
        <v>86.8</v>
      </c>
      <c r="I84" s="15">
        <v>99.8</v>
      </c>
      <c r="J84" s="15">
        <v>85.8</v>
      </c>
      <c r="K84" s="15">
        <v>73.900000000000006</v>
      </c>
      <c r="L84" s="15">
        <v>97.9</v>
      </c>
      <c r="M84" s="15">
        <v>98.4</v>
      </c>
      <c r="N84" s="15">
        <v>16.399999999999999</v>
      </c>
      <c r="O84" s="15">
        <v>81.8</v>
      </c>
      <c r="P84" s="15">
        <v>89.2</v>
      </c>
      <c r="Q84" s="15">
        <v>55.4</v>
      </c>
      <c r="R84" s="15">
        <v>13.1</v>
      </c>
      <c r="S84" s="15">
        <v>21</v>
      </c>
      <c r="T84" s="15">
        <v>1.7</v>
      </c>
      <c r="U84" s="15">
        <v>2.2000000000000002</v>
      </c>
      <c r="V84" s="15">
        <v>35</v>
      </c>
      <c r="W84" s="15">
        <v>47</v>
      </c>
      <c r="X84" s="15">
        <v>52.9</v>
      </c>
      <c r="Y84" s="15">
        <v>47.2</v>
      </c>
      <c r="Z84" s="15">
        <v>19.3</v>
      </c>
      <c r="AA84" s="15">
        <v>0.2</v>
      </c>
      <c r="AB84" s="15">
        <v>5.3</v>
      </c>
      <c r="AC84" s="15">
        <v>3.2</v>
      </c>
      <c r="AD84" s="15">
        <v>19</v>
      </c>
      <c r="AE84" s="15">
        <v>15.8</v>
      </c>
      <c r="AF84" s="15">
        <v>4.9000000000000004</v>
      </c>
      <c r="AG84" s="15">
        <v>12.1</v>
      </c>
      <c r="AH84" s="15">
        <v>43.3</v>
      </c>
      <c r="AI84" s="15">
        <v>63.2</v>
      </c>
      <c r="AJ84" s="15">
        <v>68.8</v>
      </c>
      <c r="AK84" s="15">
        <v>90</v>
      </c>
      <c r="AL84" s="15">
        <v>50</v>
      </c>
      <c r="AM84" s="15">
        <v>37.4</v>
      </c>
      <c r="AN84" s="15">
        <v>87.4</v>
      </c>
      <c r="AO84" s="15">
        <v>62.4</v>
      </c>
      <c r="AP84" s="15">
        <v>8</v>
      </c>
      <c r="AQ84" s="15">
        <v>8770</v>
      </c>
      <c r="AR84" s="15">
        <v>2.7</v>
      </c>
      <c r="AS84" s="15">
        <v>19.600000000000001</v>
      </c>
      <c r="AT84" s="15">
        <v>84.4</v>
      </c>
      <c r="AU84" s="15">
        <v>56.7</v>
      </c>
      <c r="AV84" s="15">
        <v>3.9</v>
      </c>
      <c r="AW84" s="15">
        <v>86.8</v>
      </c>
      <c r="AX84" s="15">
        <v>23.7</v>
      </c>
      <c r="AY84" s="15">
        <v>42.9</v>
      </c>
      <c r="AZ84" s="15">
        <v>20.9</v>
      </c>
      <c r="BA84" s="15">
        <v>66.2</v>
      </c>
      <c r="BB84" s="15">
        <v>94.6</v>
      </c>
      <c r="BC84" s="15">
        <v>77.400000000000006</v>
      </c>
      <c r="BD84" s="15">
        <v>83.7</v>
      </c>
      <c r="BE84" s="15">
        <v>90.3</v>
      </c>
      <c r="BF84" s="15">
        <v>60.1</v>
      </c>
      <c r="BG84" s="15">
        <v>53.9</v>
      </c>
      <c r="BH84" s="15">
        <v>92.2</v>
      </c>
      <c r="BI84" s="15">
        <v>7.5</v>
      </c>
      <c r="BJ84" s="15">
        <v>10.6</v>
      </c>
      <c r="BK84" s="15">
        <v>62.2</v>
      </c>
      <c r="BL84" s="15">
        <v>25.7</v>
      </c>
      <c r="BM84" s="15">
        <v>81.400000000000006</v>
      </c>
      <c r="BN84" s="15">
        <v>2.7</v>
      </c>
      <c r="BO84" s="15">
        <v>81.5</v>
      </c>
      <c r="BP84" s="15">
        <v>29.3</v>
      </c>
      <c r="BQ84" s="15">
        <v>49.8</v>
      </c>
      <c r="BR84" s="15">
        <v>45</v>
      </c>
      <c r="BS84" s="15">
        <v>4.5999999999999996</v>
      </c>
      <c r="BT84" s="15">
        <v>9.6999999999999993</v>
      </c>
      <c r="BU84" s="15">
        <v>5.6</v>
      </c>
      <c r="BV84" s="15">
        <v>32.4</v>
      </c>
      <c r="BW84" s="15">
        <v>17.2</v>
      </c>
      <c r="BX84" s="15">
        <v>5</v>
      </c>
      <c r="BY84" s="15">
        <v>27.3</v>
      </c>
      <c r="BZ84" s="15">
        <v>12.8</v>
      </c>
      <c r="CA84" s="15">
        <v>17.899999999999999</v>
      </c>
      <c r="CB84" s="15">
        <v>34.9</v>
      </c>
      <c r="CC84" s="15">
        <v>24.1</v>
      </c>
      <c r="CD84" s="15">
        <v>62.3</v>
      </c>
      <c r="CE84" s="15">
        <v>52.6</v>
      </c>
      <c r="CF84" s="15">
        <v>45.1</v>
      </c>
      <c r="CG84" s="15">
        <v>52.3</v>
      </c>
      <c r="CH84" s="15">
        <v>21.4</v>
      </c>
      <c r="CI84" s="15">
        <v>7.7</v>
      </c>
      <c r="CJ84" s="15">
        <v>4</v>
      </c>
      <c r="CK84" s="15">
        <v>9.8000000000000007</v>
      </c>
      <c r="CL84" s="15">
        <v>4</v>
      </c>
      <c r="CM84" s="15">
        <v>5.9</v>
      </c>
      <c r="CN84" s="15">
        <v>1</v>
      </c>
      <c r="CO84" s="15">
        <v>0.7</v>
      </c>
      <c r="CP84" s="15">
        <v>3.8</v>
      </c>
      <c r="CQ84" s="15">
        <v>0.4</v>
      </c>
      <c r="CR84" s="15">
        <v>0.1</v>
      </c>
      <c r="CS84" s="15">
        <v>26.8</v>
      </c>
      <c r="CT84" s="15">
        <v>10.199999999999999</v>
      </c>
      <c r="CU84" s="15">
        <v>14.6</v>
      </c>
      <c r="CV84" s="15">
        <v>32.6</v>
      </c>
      <c r="CW84" s="15">
        <v>27.4</v>
      </c>
      <c r="CX84" s="15">
        <v>72.599999999999994</v>
      </c>
      <c r="CY84" s="15">
        <v>83.3</v>
      </c>
      <c r="CZ84" s="15">
        <v>74.099999999999994</v>
      </c>
      <c r="DA84" s="15">
        <v>21</v>
      </c>
      <c r="DB84" s="15">
        <v>27.1</v>
      </c>
      <c r="DC84" s="15">
        <v>3.5</v>
      </c>
      <c r="DD84" s="15">
        <v>34.700000000000003</v>
      </c>
      <c r="DE84" s="15">
        <v>64.5</v>
      </c>
      <c r="DF84" s="15">
        <v>66.599999999999994</v>
      </c>
      <c r="DG84" s="15">
        <v>90.3</v>
      </c>
      <c r="DH84" s="15">
        <v>1.8</v>
      </c>
      <c r="DI84" s="15">
        <v>30.2</v>
      </c>
      <c r="DJ84" s="15">
        <v>0.7</v>
      </c>
      <c r="DK84" s="15">
        <v>24.8</v>
      </c>
      <c r="DL84" s="15">
        <v>31.9</v>
      </c>
      <c r="DM84" s="15">
        <v>31.6</v>
      </c>
    </row>
    <row r="85" spans="1:117" x14ac:dyDescent="0.25">
      <c r="A85" s="34" t="s">
        <v>143</v>
      </c>
      <c r="B85" s="34" t="s">
        <v>123</v>
      </c>
      <c r="C85" s="34" t="s">
        <v>119</v>
      </c>
      <c r="D85" s="34">
        <v>77.099999999999994</v>
      </c>
      <c r="E85" s="34">
        <v>28.7</v>
      </c>
      <c r="F85" s="34">
        <v>814</v>
      </c>
      <c r="G85" s="34">
        <v>840</v>
      </c>
      <c r="H85" s="34">
        <v>62.4</v>
      </c>
      <c r="I85" s="34">
        <v>99.3</v>
      </c>
      <c r="J85" s="34">
        <v>90.5</v>
      </c>
      <c r="K85" s="34">
        <v>62.6</v>
      </c>
      <c r="L85" s="34">
        <v>79.599999999999994</v>
      </c>
      <c r="M85" s="34">
        <v>91.9</v>
      </c>
      <c r="N85" s="34">
        <v>13.9</v>
      </c>
      <c r="O85" s="34">
        <v>77.3</v>
      </c>
      <c r="P85" s="34">
        <v>90.2</v>
      </c>
      <c r="Q85" s="34">
        <v>53.2</v>
      </c>
      <c r="R85" s="34">
        <v>22.7</v>
      </c>
      <c r="S85" s="34">
        <v>19.399999999999999</v>
      </c>
      <c r="T85" s="34">
        <v>2.1</v>
      </c>
      <c r="U85" s="34">
        <v>5</v>
      </c>
      <c r="V85" s="34">
        <v>40</v>
      </c>
      <c r="W85" s="34">
        <v>47</v>
      </c>
      <c r="X85" s="34">
        <v>66.900000000000006</v>
      </c>
      <c r="Y85" s="34">
        <v>56.5</v>
      </c>
      <c r="Z85" s="34">
        <v>23</v>
      </c>
      <c r="AA85" s="34">
        <v>0.8</v>
      </c>
      <c r="AB85" s="34">
        <v>5</v>
      </c>
      <c r="AC85" s="34">
        <v>4.5</v>
      </c>
      <c r="AD85" s="34">
        <v>22.9</v>
      </c>
      <c r="AE85" s="34">
        <v>10</v>
      </c>
      <c r="AF85" s="34">
        <v>3.1</v>
      </c>
      <c r="AG85" s="34">
        <v>17.899999999999999</v>
      </c>
      <c r="AH85" s="34">
        <v>62.2</v>
      </c>
      <c r="AI85" s="34">
        <v>63.8</v>
      </c>
      <c r="AJ85" s="34">
        <v>64.3</v>
      </c>
      <c r="AK85" s="34">
        <v>90.3</v>
      </c>
      <c r="AL85" s="34">
        <v>27.5</v>
      </c>
      <c r="AM85" s="34">
        <v>24.3</v>
      </c>
      <c r="AN85" s="34" t="s">
        <v>120</v>
      </c>
      <c r="AO85" s="34">
        <v>50.1</v>
      </c>
      <c r="AP85" s="34" t="s">
        <v>120</v>
      </c>
      <c r="AQ85" s="34" t="s">
        <v>120</v>
      </c>
      <c r="AR85" s="34">
        <v>0</v>
      </c>
      <c r="AS85" s="34" t="s">
        <v>120</v>
      </c>
      <c r="AT85" s="34">
        <v>59</v>
      </c>
      <c r="AU85" s="34">
        <v>30.2</v>
      </c>
      <c r="AV85" s="34">
        <v>5.4</v>
      </c>
      <c r="AW85" s="34">
        <v>64.099999999999994</v>
      </c>
      <c r="AX85" s="34">
        <v>13.7</v>
      </c>
      <c r="AY85" s="34">
        <v>28.8</v>
      </c>
      <c r="AZ85" s="34">
        <v>18</v>
      </c>
      <c r="BA85" s="34">
        <v>63.2</v>
      </c>
      <c r="BB85" s="34">
        <v>87</v>
      </c>
      <c r="BC85" s="34">
        <v>79.099999999999994</v>
      </c>
      <c r="BD85" s="34">
        <v>71.7</v>
      </c>
      <c r="BE85" s="34">
        <v>78.2</v>
      </c>
      <c r="BF85" s="34" t="s">
        <v>120</v>
      </c>
      <c r="BG85" s="34">
        <v>12.6</v>
      </c>
      <c r="BH85" s="34">
        <v>76.599999999999994</v>
      </c>
      <c r="BI85" s="34">
        <v>22.1</v>
      </c>
      <c r="BJ85" s="34">
        <v>8.3000000000000007</v>
      </c>
      <c r="BK85" s="34">
        <v>29.9</v>
      </c>
      <c r="BL85" s="34" t="s">
        <v>120</v>
      </c>
      <c r="BM85" s="34">
        <v>75.5</v>
      </c>
      <c r="BN85" s="34">
        <v>6.4</v>
      </c>
      <c r="BO85" s="34">
        <v>92.3</v>
      </c>
      <c r="BP85" s="34">
        <v>19.3</v>
      </c>
      <c r="BQ85" s="34">
        <v>34.5</v>
      </c>
      <c r="BR85" s="34">
        <v>58.7</v>
      </c>
      <c r="BS85" s="34" t="s">
        <v>120</v>
      </c>
      <c r="BT85" s="34" t="s">
        <v>120</v>
      </c>
      <c r="BU85" s="34" t="s">
        <v>120</v>
      </c>
      <c r="BV85" s="34">
        <v>42.2</v>
      </c>
      <c r="BW85" s="34">
        <v>15.4</v>
      </c>
      <c r="BX85" s="34">
        <v>7</v>
      </c>
      <c r="BY85" s="34">
        <v>26.1</v>
      </c>
      <c r="BZ85" s="34">
        <v>14.8</v>
      </c>
      <c r="CA85" s="34">
        <v>15.7</v>
      </c>
      <c r="CB85" s="34">
        <v>26.4</v>
      </c>
      <c r="CC85" s="34">
        <v>16.8</v>
      </c>
      <c r="CD85" s="34">
        <v>57</v>
      </c>
      <c r="CE85" s="34">
        <v>45</v>
      </c>
      <c r="CF85" s="34">
        <v>29.9</v>
      </c>
      <c r="CG85" s="34">
        <v>44.3</v>
      </c>
      <c r="CH85" s="34">
        <v>17.8</v>
      </c>
      <c r="CI85" s="34" t="s">
        <v>120</v>
      </c>
      <c r="CJ85" s="34" t="s">
        <v>120</v>
      </c>
      <c r="CK85" s="34" t="s">
        <v>120</v>
      </c>
      <c r="CL85" s="34" t="s">
        <v>120</v>
      </c>
      <c r="CM85" s="34" t="s">
        <v>120</v>
      </c>
      <c r="CN85" s="34" t="s">
        <v>120</v>
      </c>
      <c r="CO85" s="34" t="s">
        <v>120</v>
      </c>
      <c r="CP85" s="34" t="s">
        <v>120</v>
      </c>
      <c r="CQ85" s="34" t="s">
        <v>120</v>
      </c>
      <c r="CR85" s="34" t="s">
        <v>120</v>
      </c>
      <c r="CS85" s="34" t="s">
        <v>120</v>
      </c>
      <c r="CT85" s="34" t="s">
        <v>120</v>
      </c>
      <c r="CU85" s="34" t="s">
        <v>120</v>
      </c>
      <c r="CV85" s="34">
        <v>48.3</v>
      </c>
      <c r="CW85" s="34">
        <v>61.9</v>
      </c>
      <c r="CX85" s="34">
        <v>76.099999999999994</v>
      </c>
      <c r="CY85" s="34">
        <v>90.9</v>
      </c>
      <c r="CZ85" s="34">
        <v>84.8</v>
      </c>
      <c r="DA85" s="34">
        <v>22</v>
      </c>
      <c r="DB85" s="34">
        <v>16.3</v>
      </c>
      <c r="DC85" s="34" t="s">
        <v>120</v>
      </c>
      <c r="DD85" s="34" t="s">
        <v>120</v>
      </c>
      <c r="DE85" s="34">
        <v>30.4</v>
      </c>
      <c r="DF85" s="34" t="s">
        <v>120</v>
      </c>
      <c r="DG85" s="34" t="s">
        <v>120</v>
      </c>
      <c r="DH85" s="34">
        <v>3.1</v>
      </c>
      <c r="DI85" s="34">
        <v>40</v>
      </c>
      <c r="DJ85" s="34">
        <v>0.4</v>
      </c>
      <c r="DK85" s="34">
        <v>33.1</v>
      </c>
      <c r="DL85" s="34" t="s">
        <v>120</v>
      </c>
      <c r="DM85" s="34" t="s">
        <v>120</v>
      </c>
    </row>
    <row r="86" spans="1:117" x14ac:dyDescent="0.25">
      <c r="A86" s="34" t="s">
        <v>144</v>
      </c>
      <c r="B86" s="34" t="s">
        <v>118</v>
      </c>
      <c r="C86" s="34" t="s">
        <v>119</v>
      </c>
      <c r="D86" s="34">
        <v>85</v>
      </c>
      <c r="E86" s="34">
        <v>23.2</v>
      </c>
      <c r="F86" s="34">
        <v>1018</v>
      </c>
      <c r="G86" s="34">
        <v>966</v>
      </c>
      <c r="H86" s="34">
        <v>98.9</v>
      </c>
      <c r="I86" s="34">
        <v>99.8</v>
      </c>
      <c r="J86" s="34">
        <v>96.3</v>
      </c>
      <c r="K86" s="34">
        <v>78.3</v>
      </c>
      <c r="L86" s="34">
        <v>84.1</v>
      </c>
      <c r="M86" s="34">
        <v>95.7</v>
      </c>
      <c r="N86" s="34">
        <v>15.9</v>
      </c>
      <c r="O86" s="34">
        <v>89</v>
      </c>
      <c r="P86" s="34">
        <v>94.7</v>
      </c>
      <c r="Q86" s="35">
        <v>58.2</v>
      </c>
      <c r="R86" s="34">
        <v>9.8000000000000007</v>
      </c>
      <c r="S86" s="34">
        <v>10.6</v>
      </c>
      <c r="T86" s="34">
        <v>1.7</v>
      </c>
      <c r="U86" s="34">
        <v>2.9</v>
      </c>
      <c r="V86" s="34">
        <v>13</v>
      </c>
      <c r="W86" s="34">
        <v>13</v>
      </c>
      <c r="X86" s="34">
        <v>26.3</v>
      </c>
      <c r="Y86" s="34">
        <v>24.8</v>
      </c>
      <c r="Z86" s="34">
        <v>16.3</v>
      </c>
      <c r="AA86" s="34">
        <v>0</v>
      </c>
      <c r="AB86" s="34">
        <v>0.9</v>
      </c>
      <c r="AC86" s="34">
        <v>0.3</v>
      </c>
      <c r="AD86" s="34">
        <v>7.1</v>
      </c>
      <c r="AE86" s="34">
        <v>17.5</v>
      </c>
      <c r="AF86" s="34">
        <v>8.3000000000000007</v>
      </c>
      <c r="AG86" s="34">
        <v>44.2</v>
      </c>
      <c r="AH86" s="34">
        <v>76</v>
      </c>
      <c r="AI86" s="34">
        <v>84.4</v>
      </c>
      <c r="AJ86" s="34">
        <v>89</v>
      </c>
      <c r="AK86" s="34">
        <v>96.2</v>
      </c>
      <c r="AL86" s="34">
        <v>67.400000000000006</v>
      </c>
      <c r="AM86" s="34">
        <v>63.4</v>
      </c>
      <c r="AN86" s="34">
        <v>96.3</v>
      </c>
      <c r="AO86" s="34">
        <v>92.1</v>
      </c>
      <c r="AP86" s="34">
        <v>7.4</v>
      </c>
      <c r="AQ86" s="34">
        <v>4836</v>
      </c>
      <c r="AR86" s="34" t="s">
        <v>120</v>
      </c>
      <c r="AS86" s="34">
        <v>49.5</v>
      </c>
      <c r="AT86" s="34">
        <v>96.9</v>
      </c>
      <c r="AU86" s="34">
        <v>58.2</v>
      </c>
      <c r="AV86" s="34">
        <v>1.8</v>
      </c>
      <c r="AW86" s="34">
        <v>97.5</v>
      </c>
      <c r="AX86" s="34">
        <v>31.4</v>
      </c>
      <c r="AY86" s="34">
        <v>51.3</v>
      </c>
      <c r="AZ86" s="34">
        <v>19.899999999999999</v>
      </c>
      <c r="BA86" s="34">
        <v>88.4</v>
      </c>
      <c r="BB86" s="34">
        <v>100</v>
      </c>
      <c r="BC86" s="34">
        <v>92.9</v>
      </c>
      <c r="BD86" s="34">
        <v>94.2</v>
      </c>
      <c r="BE86" s="34">
        <v>96.5</v>
      </c>
      <c r="BF86" s="34">
        <v>85.2</v>
      </c>
      <c r="BG86" s="34">
        <v>89.5</v>
      </c>
      <c r="BH86" s="34">
        <v>77.2</v>
      </c>
      <c r="BI86" s="34">
        <v>22.8</v>
      </c>
      <c r="BJ86" s="34">
        <v>3.8</v>
      </c>
      <c r="BK86" s="34" t="s">
        <v>120</v>
      </c>
      <c r="BL86" s="34" t="s">
        <v>120</v>
      </c>
      <c r="BM86" s="34" t="s">
        <v>120</v>
      </c>
      <c r="BN86" s="34">
        <v>1.4</v>
      </c>
      <c r="BO86" s="34">
        <v>89</v>
      </c>
      <c r="BP86" s="34">
        <v>73.3</v>
      </c>
      <c r="BQ86" s="34">
        <v>60.9</v>
      </c>
      <c r="BR86" s="34" t="s">
        <v>120</v>
      </c>
      <c r="BS86" s="34">
        <v>9.1</v>
      </c>
      <c r="BT86" s="34">
        <v>15.1</v>
      </c>
      <c r="BU86" s="34">
        <v>10.4</v>
      </c>
      <c r="BV86" s="34">
        <v>20.100000000000001</v>
      </c>
      <c r="BW86" s="34">
        <v>21.9</v>
      </c>
      <c r="BX86" s="34">
        <v>9.5</v>
      </c>
      <c r="BY86" s="34">
        <v>23.8</v>
      </c>
      <c r="BZ86" s="34">
        <v>14.7</v>
      </c>
      <c r="CA86" s="34">
        <v>10.8</v>
      </c>
      <c r="CB86" s="34">
        <v>33.5</v>
      </c>
      <c r="CC86" s="34">
        <v>32.6</v>
      </c>
      <c r="CD86" s="34">
        <v>48.3</v>
      </c>
      <c r="CE86" s="34">
        <v>31.4</v>
      </c>
      <c r="CF86" s="34">
        <v>26.7</v>
      </c>
      <c r="CG86" s="34">
        <v>31.3</v>
      </c>
      <c r="CH86" s="34">
        <v>11</v>
      </c>
      <c r="CI86" s="34">
        <v>8.9</v>
      </c>
      <c r="CJ86" s="34">
        <v>5.2</v>
      </c>
      <c r="CK86" s="34">
        <v>12.3</v>
      </c>
      <c r="CL86" s="34">
        <v>7.3</v>
      </c>
      <c r="CM86" s="34">
        <v>6.3</v>
      </c>
      <c r="CN86" s="34">
        <v>1.5</v>
      </c>
      <c r="CO86" s="34">
        <v>0.7</v>
      </c>
      <c r="CP86" s="34">
        <v>10.5</v>
      </c>
      <c r="CQ86" s="34">
        <v>2.7</v>
      </c>
      <c r="CR86" s="34">
        <v>0</v>
      </c>
      <c r="CS86" s="34">
        <v>49.9</v>
      </c>
      <c r="CT86" s="34">
        <v>45.1</v>
      </c>
      <c r="CU86" s="34">
        <v>51.8</v>
      </c>
      <c r="CV86" s="34">
        <v>34.6</v>
      </c>
      <c r="CW86" s="34">
        <v>41.9</v>
      </c>
      <c r="CX86" s="34">
        <v>77.400000000000006</v>
      </c>
      <c r="CY86" s="34">
        <v>89.2</v>
      </c>
      <c r="CZ86" s="34">
        <v>93.8</v>
      </c>
      <c r="DA86" s="34">
        <v>23.6</v>
      </c>
      <c r="DB86" s="34">
        <v>12.9</v>
      </c>
      <c r="DC86" s="34">
        <v>1.6</v>
      </c>
      <c r="DD86" s="34">
        <v>33.9</v>
      </c>
      <c r="DE86" s="34">
        <v>82.8</v>
      </c>
      <c r="DF86" s="34">
        <v>80.900000000000006</v>
      </c>
      <c r="DG86" s="34">
        <v>89.3</v>
      </c>
      <c r="DH86" s="34">
        <v>1.9</v>
      </c>
      <c r="DI86" s="34">
        <v>20.8</v>
      </c>
      <c r="DJ86" s="34">
        <v>4.2</v>
      </c>
      <c r="DK86" s="34">
        <v>44.7</v>
      </c>
      <c r="DL86" s="34">
        <v>21.9</v>
      </c>
      <c r="DM86" s="34">
        <v>6.6</v>
      </c>
    </row>
    <row r="87" spans="1:117" s="15" customFormat="1" x14ac:dyDescent="0.25">
      <c r="A87" s="15" t="s">
        <v>144</v>
      </c>
      <c r="B87" s="15" t="s">
        <v>118</v>
      </c>
      <c r="C87" s="15" t="s">
        <v>121</v>
      </c>
      <c r="D87" s="15">
        <v>81.599999999999994</v>
      </c>
      <c r="E87" s="15">
        <v>20</v>
      </c>
      <c r="F87" s="15">
        <v>1054</v>
      </c>
      <c r="G87" s="15">
        <v>1109</v>
      </c>
      <c r="H87" s="15">
        <v>99</v>
      </c>
      <c r="I87" s="15">
        <v>99.9</v>
      </c>
      <c r="J87" s="15">
        <v>93.7</v>
      </c>
      <c r="K87" s="15">
        <v>80.8</v>
      </c>
      <c r="L87" s="15">
        <v>72</v>
      </c>
      <c r="M87" s="15">
        <v>92.5</v>
      </c>
      <c r="N87" s="15">
        <v>11.4</v>
      </c>
      <c r="O87" s="15">
        <v>90.8</v>
      </c>
      <c r="P87" s="15">
        <v>96.6</v>
      </c>
      <c r="Q87" s="15">
        <v>57.7</v>
      </c>
      <c r="R87" s="15">
        <v>2.7</v>
      </c>
      <c r="S87" s="15">
        <v>0</v>
      </c>
      <c r="T87" s="15">
        <v>1.6</v>
      </c>
      <c r="U87" s="15">
        <v>1.8</v>
      </c>
      <c r="V87" s="15" t="s">
        <v>120</v>
      </c>
      <c r="W87" s="15" t="s">
        <v>120</v>
      </c>
      <c r="X87" s="15">
        <v>13.5</v>
      </c>
      <c r="Y87" s="15">
        <v>12</v>
      </c>
      <c r="Z87" s="15">
        <v>6.3</v>
      </c>
      <c r="AA87" s="15">
        <v>0</v>
      </c>
      <c r="AB87" s="15">
        <v>0.9</v>
      </c>
      <c r="AC87" s="15">
        <v>0.3</v>
      </c>
      <c r="AD87" s="15">
        <v>4.4000000000000004</v>
      </c>
      <c r="AE87" s="15">
        <v>18.7</v>
      </c>
      <c r="AF87" s="15">
        <v>8.8000000000000007</v>
      </c>
      <c r="AG87" s="15">
        <v>36.799999999999997</v>
      </c>
      <c r="AH87" s="15" t="s">
        <v>120</v>
      </c>
      <c r="AI87" s="15">
        <v>83.9</v>
      </c>
      <c r="AJ87" s="15">
        <v>86.2</v>
      </c>
      <c r="AK87" s="15">
        <v>93.9</v>
      </c>
      <c r="AL87" s="15">
        <v>69.5</v>
      </c>
      <c r="AM87" s="15">
        <v>61.6</v>
      </c>
      <c r="AN87" s="15">
        <v>91</v>
      </c>
      <c r="AO87" s="15">
        <v>90.5</v>
      </c>
      <c r="AP87" s="15">
        <v>8.4</v>
      </c>
      <c r="AQ87" s="15">
        <v>5941</v>
      </c>
      <c r="AR87" s="15" t="s">
        <v>120</v>
      </c>
      <c r="AS87" s="15">
        <v>48.1</v>
      </c>
      <c r="AT87" s="15">
        <v>98.8</v>
      </c>
      <c r="AU87" s="15">
        <v>59.9</v>
      </c>
      <c r="AV87" s="15">
        <v>0</v>
      </c>
      <c r="AW87" s="15">
        <v>97.6</v>
      </c>
      <c r="AX87" s="15">
        <v>27.7</v>
      </c>
      <c r="AY87" s="15">
        <v>37.700000000000003</v>
      </c>
      <c r="AZ87" s="15">
        <v>21.8</v>
      </c>
      <c r="BA87" s="15">
        <v>90.1</v>
      </c>
      <c r="BB87" s="15">
        <v>100</v>
      </c>
      <c r="BC87" s="15">
        <v>91.4</v>
      </c>
      <c r="BD87" s="15">
        <v>94.7</v>
      </c>
      <c r="BE87" s="15">
        <v>98.2</v>
      </c>
      <c r="BF87" s="15">
        <v>75.900000000000006</v>
      </c>
      <c r="BG87" s="15">
        <v>91.7</v>
      </c>
      <c r="BH87" s="15">
        <v>86.4</v>
      </c>
      <c r="BI87" s="15">
        <v>13.6</v>
      </c>
      <c r="BJ87" s="15">
        <v>5.2</v>
      </c>
      <c r="BK87" s="15" t="s">
        <v>120</v>
      </c>
      <c r="BL87" s="15" t="s">
        <v>120</v>
      </c>
      <c r="BM87" s="15" t="s">
        <v>120</v>
      </c>
      <c r="BN87" s="15">
        <v>2.4</v>
      </c>
      <c r="BO87" s="15">
        <v>88.7</v>
      </c>
      <c r="BP87" s="15">
        <v>74.7</v>
      </c>
      <c r="BQ87" s="15" t="s">
        <v>120</v>
      </c>
      <c r="BR87" s="15" t="s">
        <v>120</v>
      </c>
      <c r="BS87" s="15">
        <v>8.6</v>
      </c>
      <c r="BT87" s="15" t="s">
        <v>120</v>
      </c>
      <c r="BU87" s="15">
        <v>8.1999999999999993</v>
      </c>
      <c r="BV87" s="15">
        <v>23.2</v>
      </c>
      <c r="BW87" s="15">
        <v>11.5</v>
      </c>
      <c r="BX87" s="15">
        <v>2.1</v>
      </c>
      <c r="BY87" s="15">
        <v>21.2</v>
      </c>
      <c r="BZ87" s="15">
        <v>22.2</v>
      </c>
      <c r="CA87" s="15">
        <v>14.7</v>
      </c>
      <c r="CB87" s="15">
        <v>28.5</v>
      </c>
      <c r="CC87" s="15">
        <v>28.2</v>
      </c>
      <c r="CD87" s="15">
        <v>41.2</v>
      </c>
      <c r="CE87" s="15">
        <v>32.1</v>
      </c>
      <c r="CF87" s="15" t="s">
        <v>120</v>
      </c>
      <c r="CG87" s="15">
        <v>32</v>
      </c>
      <c r="CH87" s="15">
        <v>8.6999999999999993</v>
      </c>
      <c r="CI87" s="15">
        <v>9.8000000000000007</v>
      </c>
      <c r="CJ87" s="15">
        <v>5.8</v>
      </c>
      <c r="CK87" s="15">
        <v>11.9</v>
      </c>
      <c r="CL87" s="15">
        <v>6.3</v>
      </c>
      <c r="CM87" s="15">
        <v>5.6</v>
      </c>
      <c r="CN87" s="15">
        <v>1.7</v>
      </c>
      <c r="CO87" s="15">
        <v>0.6</v>
      </c>
      <c r="CP87" s="15">
        <v>14</v>
      </c>
      <c r="CQ87" s="15">
        <v>2.6</v>
      </c>
      <c r="CR87" s="15">
        <v>0.1</v>
      </c>
      <c r="CS87" s="15">
        <v>47.6</v>
      </c>
      <c r="CT87" s="15">
        <v>45.9</v>
      </c>
      <c r="CU87" s="15">
        <v>52.3</v>
      </c>
      <c r="CV87" s="15">
        <v>32.200000000000003</v>
      </c>
      <c r="CW87" s="15">
        <v>40.4</v>
      </c>
      <c r="CX87" s="15">
        <v>71.5</v>
      </c>
      <c r="CY87" s="15">
        <v>84.7</v>
      </c>
      <c r="CZ87" s="15">
        <v>92.6</v>
      </c>
      <c r="DA87" s="15">
        <v>21.7</v>
      </c>
      <c r="DB87" s="15">
        <v>8.6999999999999993</v>
      </c>
      <c r="DC87" s="15">
        <v>0.9</v>
      </c>
      <c r="DD87" s="15">
        <v>34.799999999999997</v>
      </c>
      <c r="DE87" s="15">
        <v>79.900000000000006</v>
      </c>
      <c r="DF87" s="15">
        <v>79.8</v>
      </c>
      <c r="DG87" s="15">
        <v>81.7</v>
      </c>
      <c r="DH87" s="15">
        <v>2.2999999999999998</v>
      </c>
      <c r="DI87" s="15">
        <v>18.600000000000001</v>
      </c>
      <c r="DJ87" s="15">
        <v>4.4000000000000004</v>
      </c>
      <c r="DK87" s="15">
        <v>37</v>
      </c>
      <c r="DL87" s="15" t="s">
        <v>120</v>
      </c>
      <c r="DM87" s="15">
        <v>9.5</v>
      </c>
    </row>
    <row r="88" spans="1:117" s="15" customFormat="1" x14ac:dyDescent="0.25">
      <c r="A88" s="15" t="s">
        <v>144</v>
      </c>
      <c r="B88" s="15" t="s">
        <v>118</v>
      </c>
      <c r="C88" s="15" t="s">
        <v>122</v>
      </c>
      <c r="D88" s="15">
        <v>87.1</v>
      </c>
      <c r="E88" s="15">
        <v>25</v>
      </c>
      <c r="F88" s="15">
        <v>996</v>
      </c>
      <c r="G88" s="15">
        <v>894</v>
      </c>
      <c r="H88" s="15">
        <v>98.9</v>
      </c>
      <c r="I88" s="15">
        <v>99.8</v>
      </c>
      <c r="J88" s="15">
        <v>97.8</v>
      </c>
      <c r="K88" s="15">
        <v>76.8</v>
      </c>
      <c r="L88" s="15">
        <v>91</v>
      </c>
      <c r="M88" s="15">
        <v>97.6</v>
      </c>
      <c r="N88" s="15">
        <v>18.5</v>
      </c>
      <c r="O88" s="15">
        <v>88</v>
      </c>
      <c r="P88" s="15">
        <v>93.5</v>
      </c>
      <c r="Q88" s="15">
        <v>58.5</v>
      </c>
      <c r="R88" s="15">
        <v>14.8</v>
      </c>
      <c r="S88" s="15">
        <v>17.3</v>
      </c>
      <c r="T88" s="15">
        <v>1.7</v>
      </c>
      <c r="U88" s="15">
        <v>3.6</v>
      </c>
      <c r="V88" s="15" t="s">
        <v>120</v>
      </c>
      <c r="W88" s="15" t="s">
        <v>120</v>
      </c>
      <c r="X88" s="15">
        <v>33.200000000000003</v>
      </c>
      <c r="Y88" s="15">
        <v>31.6</v>
      </c>
      <c r="Z88" s="15">
        <v>21.6</v>
      </c>
      <c r="AA88" s="15">
        <v>0</v>
      </c>
      <c r="AB88" s="15">
        <v>0.9</v>
      </c>
      <c r="AC88" s="15">
        <v>0.4</v>
      </c>
      <c r="AD88" s="15">
        <v>8.5</v>
      </c>
      <c r="AE88" s="15">
        <v>16.899999999999999</v>
      </c>
      <c r="AF88" s="15">
        <v>8</v>
      </c>
      <c r="AG88" s="15">
        <v>49.6</v>
      </c>
      <c r="AH88" s="15">
        <v>76.599999999999994</v>
      </c>
      <c r="AI88" s="15">
        <v>84.7</v>
      </c>
      <c r="AJ88" s="15">
        <v>90.6</v>
      </c>
      <c r="AK88" s="15">
        <v>97.6</v>
      </c>
      <c r="AL88" s="15">
        <v>66.3</v>
      </c>
      <c r="AM88" s="15">
        <v>64.400000000000006</v>
      </c>
      <c r="AN88" s="15">
        <v>99.5</v>
      </c>
      <c r="AO88" s="15">
        <v>93</v>
      </c>
      <c r="AP88" s="15">
        <v>6.8</v>
      </c>
      <c r="AQ88" s="15">
        <v>4159</v>
      </c>
      <c r="AR88" s="15" t="s">
        <v>120</v>
      </c>
      <c r="AS88" s="15">
        <v>50.3</v>
      </c>
      <c r="AT88" s="15">
        <v>95.8</v>
      </c>
      <c r="AU88" s="15">
        <v>57.3</v>
      </c>
      <c r="AV88" s="15">
        <v>2.8</v>
      </c>
      <c r="AW88" s="15">
        <v>97.5</v>
      </c>
      <c r="AX88" s="15">
        <v>33.5</v>
      </c>
      <c r="AY88" s="15">
        <v>58.9</v>
      </c>
      <c r="AZ88" s="15">
        <v>18.8</v>
      </c>
      <c r="BA88" s="15">
        <v>87.7</v>
      </c>
      <c r="BB88" s="15">
        <v>100</v>
      </c>
      <c r="BC88" s="15">
        <v>93.7</v>
      </c>
      <c r="BD88" s="15">
        <v>94</v>
      </c>
      <c r="BE88" s="15">
        <v>95.6</v>
      </c>
      <c r="BF88" s="15">
        <v>89.7</v>
      </c>
      <c r="BG88" s="15">
        <v>88.3</v>
      </c>
      <c r="BH88" s="15">
        <v>72.7</v>
      </c>
      <c r="BI88" s="15">
        <v>27.3</v>
      </c>
      <c r="BJ88" s="15">
        <v>3</v>
      </c>
      <c r="BK88" s="15" t="s">
        <v>120</v>
      </c>
      <c r="BL88" s="15" t="s">
        <v>120</v>
      </c>
      <c r="BM88" s="15" t="s">
        <v>120</v>
      </c>
      <c r="BN88" s="15">
        <v>0.9</v>
      </c>
      <c r="BO88" s="15">
        <v>89.1</v>
      </c>
      <c r="BP88" s="15">
        <v>72.5</v>
      </c>
      <c r="BQ88" s="15" t="s">
        <v>120</v>
      </c>
      <c r="BR88" s="15" t="s">
        <v>120</v>
      </c>
      <c r="BS88" s="15">
        <v>9.3000000000000007</v>
      </c>
      <c r="BT88" s="15" t="s">
        <v>120</v>
      </c>
      <c r="BU88" s="15">
        <v>11.5</v>
      </c>
      <c r="BV88" s="15">
        <v>18.3</v>
      </c>
      <c r="BW88" s="15">
        <v>27.7</v>
      </c>
      <c r="BX88" s="15">
        <v>13.7</v>
      </c>
      <c r="BY88" s="15">
        <v>25.3</v>
      </c>
      <c r="BZ88" s="15">
        <v>10.3</v>
      </c>
      <c r="CA88" s="15">
        <v>8.4</v>
      </c>
      <c r="CB88" s="15">
        <v>36.299999999999997</v>
      </c>
      <c r="CC88" s="15">
        <v>35.299999999999997</v>
      </c>
      <c r="CD88" s="15">
        <v>52.2</v>
      </c>
      <c r="CE88" s="15">
        <v>30.9</v>
      </c>
      <c r="CF88" s="15" t="s">
        <v>120</v>
      </c>
      <c r="CG88" s="15">
        <v>30.8</v>
      </c>
      <c r="CH88" s="15">
        <v>12.3</v>
      </c>
      <c r="CI88" s="15">
        <v>8.4</v>
      </c>
      <c r="CJ88" s="15">
        <v>4.9000000000000004</v>
      </c>
      <c r="CK88" s="15">
        <v>12.6</v>
      </c>
      <c r="CL88" s="15">
        <v>7.9</v>
      </c>
      <c r="CM88" s="15">
        <v>6.7</v>
      </c>
      <c r="CN88" s="15">
        <v>1.4</v>
      </c>
      <c r="CO88" s="15">
        <v>0.8</v>
      </c>
      <c r="CP88" s="15">
        <v>8.4</v>
      </c>
      <c r="CQ88" s="15">
        <v>2.8</v>
      </c>
      <c r="CR88" s="15">
        <v>0</v>
      </c>
      <c r="CS88" s="15">
        <v>51.3</v>
      </c>
      <c r="CT88" s="15">
        <v>44.6</v>
      </c>
      <c r="CU88" s="15">
        <v>51.6</v>
      </c>
      <c r="CV88" s="15">
        <v>36</v>
      </c>
      <c r="CW88" s="15">
        <v>42.9</v>
      </c>
      <c r="CX88" s="15">
        <v>80.8</v>
      </c>
      <c r="CY88" s="15">
        <v>91.9</v>
      </c>
      <c r="CZ88" s="15">
        <v>94.5</v>
      </c>
      <c r="DA88" s="15">
        <v>24.7</v>
      </c>
      <c r="DB88" s="15">
        <v>15.3</v>
      </c>
      <c r="DC88" s="15">
        <v>1.9</v>
      </c>
      <c r="DD88" s="15">
        <v>33.4</v>
      </c>
      <c r="DE88" s="15">
        <v>84.4</v>
      </c>
      <c r="DF88" s="15">
        <v>81.5</v>
      </c>
      <c r="DG88" s="15">
        <v>94.1</v>
      </c>
      <c r="DH88" s="15">
        <v>1.7</v>
      </c>
      <c r="DI88" s="15">
        <v>22.1</v>
      </c>
      <c r="DJ88" s="15">
        <v>4.2</v>
      </c>
      <c r="DK88" s="15">
        <v>49.4</v>
      </c>
      <c r="DL88" s="15" t="s">
        <v>120</v>
      </c>
      <c r="DM88" s="15">
        <v>5.0999999999999996</v>
      </c>
    </row>
    <row r="89" spans="1:117" x14ac:dyDescent="0.25">
      <c r="A89" s="34" t="s">
        <v>144</v>
      </c>
      <c r="B89" s="34" t="s">
        <v>123</v>
      </c>
      <c r="C89" s="34" t="s">
        <v>119</v>
      </c>
      <c r="D89" s="34">
        <v>78</v>
      </c>
      <c r="E89" s="34">
        <v>23.9</v>
      </c>
      <c r="F89" s="34">
        <v>1028</v>
      </c>
      <c r="G89" s="34">
        <v>921</v>
      </c>
      <c r="H89" s="34">
        <v>94.7</v>
      </c>
      <c r="I89" s="34">
        <v>96.4</v>
      </c>
      <c r="J89" s="34">
        <v>79.900000000000006</v>
      </c>
      <c r="K89" s="34">
        <v>60.9</v>
      </c>
      <c r="L89" s="34">
        <v>61.3</v>
      </c>
      <c r="M89" s="34">
        <v>77.3</v>
      </c>
      <c r="N89" s="34">
        <v>11.1</v>
      </c>
      <c r="O89" s="34">
        <v>83.6</v>
      </c>
      <c r="P89" s="34">
        <v>90.3</v>
      </c>
      <c r="Q89" s="34">
        <v>48.9</v>
      </c>
      <c r="R89" s="34">
        <v>11.7</v>
      </c>
      <c r="S89" s="34">
        <v>7.2</v>
      </c>
      <c r="T89" s="34">
        <v>1.8</v>
      </c>
      <c r="U89" s="34">
        <v>3.6</v>
      </c>
      <c r="V89" s="34">
        <v>15</v>
      </c>
      <c r="W89" s="34">
        <v>20</v>
      </c>
      <c r="X89" s="34">
        <v>48.2</v>
      </c>
      <c r="Y89" s="34">
        <v>37.200000000000003</v>
      </c>
      <c r="Z89" s="34">
        <v>25.8</v>
      </c>
      <c r="AA89" s="34">
        <v>0.1</v>
      </c>
      <c r="AB89" s="34">
        <v>2.2999999999999998</v>
      </c>
      <c r="AC89" s="34">
        <v>1.5</v>
      </c>
      <c r="AD89" s="34">
        <v>7.5</v>
      </c>
      <c r="AE89" s="34">
        <v>15.2</v>
      </c>
      <c r="AF89" s="34">
        <v>7.5</v>
      </c>
      <c r="AG89" s="34">
        <v>19.399999999999999</v>
      </c>
      <c r="AH89" s="34">
        <v>38.4</v>
      </c>
      <c r="AI89" s="34">
        <v>85.7</v>
      </c>
      <c r="AJ89" s="34">
        <v>92.4</v>
      </c>
      <c r="AK89" s="34">
        <v>86.8</v>
      </c>
      <c r="AL89" s="34">
        <v>59.6</v>
      </c>
      <c r="AM89" s="34">
        <v>57.4</v>
      </c>
      <c r="AN89" s="34" t="s">
        <v>120</v>
      </c>
      <c r="AO89" s="34">
        <v>75.3</v>
      </c>
      <c r="AP89" s="34" t="s">
        <v>120</v>
      </c>
      <c r="AQ89" s="34" t="s">
        <v>120</v>
      </c>
      <c r="AR89" s="34">
        <v>0</v>
      </c>
      <c r="AS89" s="34" t="s">
        <v>120</v>
      </c>
      <c r="AT89" s="34">
        <v>92.3</v>
      </c>
      <c r="AU89" s="34">
        <v>43.2</v>
      </c>
      <c r="AV89" s="34">
        <v>1.9</v>
      </c>
      <c r="AW89" s="34">
        <v>94</v>
      </c>
      <c r="AX89" s="34">
        <v>25.7</v>
      </c>
      <c r="AY89" s="34">
        <v>36.700000000000003</v>
      </c>
      <c r="AZ89" s="34">
        <v>17.899999999999999</v>
      </c>
      <c r="BA89" s="34">
        <v>78.599999999999994</v>
      </c>
      <c r="BB89" s="34">
        <v>96.8</v>
      </c>
      <c r="BC89" s="34">
        <v>87.2</v>
      </c>
      <c r="BD89" s="34">
        <v>87.5</v>
      </c>
      <c r="BE89" s="34">
        <v>91.2</v>
      </c>
      <c r="BF89" s="34" t="s">
        <v>120</v>
      </c>
      <c r="BG89" s="34">
        <v>31</v>
      </c>
      <c r="BH89" s="34">
        <v>83.2</v>
      </c>
      <c r="BI89" s="34">
        <v>15.5</v>
      </c>
      <c r="BJ89" s="34">
        <v>6.8</v>
      </c>
      <c r="BK89" s="34">
        <v>50.6</v>
      </c>
      <c r="BL89" s="34" t="s">
        <v>120</v>
      </c>
      <c r="BM89" s="34">
        <v>72.099999999999994</v>
      </c>
      <c r="BN89" s="34">
        <v>3.6</v>
      </c>
      <c r="BO89" s="34">
        <v>83.2</v>
      </c>
      <c r="BP89" s="34">
        <v>59.7</v>
      </c>
      <c r="BQ89" s="34">
        <v>17.7</v>
      </c>
      <c r="BR89" s="34">
        <v>66.8</v>
      </c>
      <c r="BS89" s="34" t="s">
        <v>120</v>
      </c>
      <c r="BT89" s="34" t="s">
        <v>120</v>
      </c>
      <c r="BU89" s="34" t="s">
        <v>120</v>
      </c>
      <c r="BV89" s="34">
        <v>25.6</v>
      </c>
      <c r="BW89" s="34">
        <v>14.1</v>
      </c>
      <c r="BX89" s="34">
        <v>5.6</v>
      </c>
      <c r="BY89" s="34">
        <v>25</v>
      </c>
      <c r="BZ89" s="34">
        <v>27.9</v>
      </c>
      <c r="CA89" s="34">
        <v>24.7</v>
      </c>
      <c r="CB89" s="34">
        <v>20.2</v>
      </c>
      <c r="CC89" s="34">
        <v>15.5</v>
      </c>
      <c r="CD89" s="34">
        <v>38.200000000000003</v>
      </c>
      <c r="CE89" s="34">
        <v>37.9</v>
      </c>
      <c r="CF89" s="34">
        <v>36.9</v>
      </c>
      <c r="CG89" s="34">
        <v>38</v>
      </c>
      <c r="CH89" s="34">
        <v>10.4</v>
      </c>
      <c r="CI89" s="34" t="s">
        <v>120</v>
      </c>
      <c r="CJ89" s="34" t="s">
        <v>120</v>
      </c>
      <c r="CK89" s="34" t="s">
        <v>120</v>
      </c>
      <c r="CL89" s="34" t="s">
        <v>120</v>
      </c>
      <c r="CM89" s="34" t="s">
        <v>120</v>
      </c>
      <c r="CN89" s="34" t="s">
        <v>120</v>
      </c>
      <c r="CO89" s="34" t="s">
        <v>120</v>
      </c>
      <c r="CP89" s="34" t="s">
        <v>120</v>
      </c>
      <c r="CQ89" s="34" t="s">
        <v>120</v>
      </c>
      <c r="CR89" s="34" t="s">
        <v>120</v>
      </c>
      <c r="CS89" s="34" t="s">
        <v>120</v>
      </c>
      <c r="CT89" s="34" t="s">
        <v>120</v>
      </c>
      <c r="CU89" s="34" t="s">
        <v>120</v>
      </c>
      <c r="CV89" s="34">
        <v>28.5</v>
      </c>
      <c r="CW89" s="34">
        <v>30.3</v>
      </c>
      <c r="CX89" s="34">
        <v>47.6</v>
      </c>
      <c r="CY89" s="34">
        <v>56.8</v>
      </c>
      <c r="CZ89" s="34">
        <v>91.1</v>
      </c>
      <c r="DA89" s="34">
        <v>33.200000000000003</v>
      </c>
      <c r="DB89" s="34">
        <v>16.8</v>
      </c>
      <c r="DC89" s="34" t="s">
        <v>120</v>
      </c>
      <c r="DD89" s="34" t="s">
        <v>120</v>
      </c>
      <c r="DE89" s="34">
        <v>42.4</v>
      </c>
      <c r="DF89" s="34" t="s">
        <v>120</v>
      </c>
      <c r="DG89" s="34" t="s">
        <v>120</v>
      </c>
      <c r="DH89" s="34">
        <v>4.4000000000000004</v>
      </c>
      <c r="DI89" s="34">
        <v>27.8</v>
      </c>
      <c r="DJ89" s="34">
        <v>2.1</v>
      </c>
      <c r="DK89" s="34">
        <v>40</v>
      </c>
      <c r="DL89" s="34" t="s">
        <v>120</v>
      </c>
      <c r="DM89" s="34" t="s">
        <v>120</v>
      </c>
    </row>
    <row r="90" spans="1:117" x14ac:dyDescent="0.25">
      <c r="A90" s="34" t="s">
        <v>145</v>
      </c>
      <c r="B90" s="34" t="s">
        <v>118</v>
      </c>
      <c r="C90" s="34" t="s">
        <v>119</v>
      </c>
      <c r="D90" s="34">
        <v>79</v>
      </c>
      <c r="E90" s="34">
        <v>24.6</v>
      </c>
      <c r="F90" s="34">
        <v>1078</v>
      </c>
      <c r="G90" s="34">
        <v>936</v>
      </c>
      <c r="H90" s="34">
        <v>95.3</v>
      </c>
      <c r="I90" s="34">
        <v>99.5</v>
      </c>
      <c r="J90" s="34">
        <v>94.9</v>
      </c>
      <c r="K90" s="34">
        <v>70.7</v>
      </c>
      <c r="L90" s="34">
        <v>36.700000000000003</v>
      </c>
      <c r="M90" s="34">
        <v>99.1</v>
      </c>
      <c r="N90" s="34">
        <v>25.8</v>
      </c>
      <c r="O90" s="34">
        <v>88.2</v>
      </c>
      <c r="P90" s="34">
        <v>96.2</v>
      </c>
      <c r="Q90" s="35">
        <v>59.4</v>
      </c>
      <c r="R90" s="34">
        <v>8.6</v>
      </c>
      <c r="S90" s="34">
        <v>7.3</v>
      </c>
      <c r="T90" s="34">
        <v>1.9</v>
      </c>
      <c r="U90" s="34">
        <v>2.6</v>
      </c>
      <c r="V90" s="34">
        <v>34</v>
      </c>
      <c r="W90" s="34">
        <v>38</v>
      </c>
      <c r="X90" s="34">
        <v>57</v>
      </c>
      <c r="Y90" s="34">
        <v>52.1</v>
      </c>
      <c r="Z90" s="34">
        <v>34.5</v>
      </c>
      <c r="AA90" s="34">
        <v>2.4</v>
      </c>
      <c r="AB90" s="34">
        <v>0.9</v>
      </c>
      <c r="AC90" s="34">
        <v>1.5</v>
      </c>
      <c r="AD90" s="34">
        <v>12.7</v>
      </c>
      <c r="AE90" s="34">
        <v>15.7</v>
      </c>
      <c r="AF90" s="34">
        <v>4.8</v>
      </c>
      <c r="AG90" s="34">
        <v>15.8</v>
      </c>
      <c r="AH90" s="34">
        <v>40.1</v>
      </c>
      <c r="AI90" s="34">
        <v>70.5</v>
      </c>
      <c r="AJ90" s="34">
        <v>69.099999999999994</v>
      </c>
      <c r="AK90" s="34">
        <v>86.3</v>
      </c>
      <c r="AL90" s="34">
        <v>49.4</v>
      </c>
      <c r="AM90" s="34">
        <v>36.9</v>
      </c>
      <c r="AN90" s="34">
        <v>95.4</v>
      </c>
      <c r="AO90" s="34">
        <v>70.2</v>
      </c>
      <c r="AP90" s="34">
        <v>13.1</v>
      </c>
      <c r="AQ90" s="34">
        <v>3329</v>
      </c>
      <c r="AR90" s="34">
        <v>1.5</v>
      </c>
      <c r="AS90" s="34">
        <v>29</v>
      </c>
      <c r="AT90" s="34">
        <v>76.400000000000006</v>
      </c>
      <c r="AU90" s="34">
        <v>61.6</v>
      </c>
      <c r="AV90" s="34">
        <v>3.4</v>
      </c>
      <c r="AW90" s="34">
        <v>78.900000000000006</v>
      </c>
      <c r="AX90" s="34">
        <v>16.7</v>
      </c>
      <c r="AY90" s="34">
        <v>44.4</v>
      </c>
      <c r="AZ90" s="34">
        <v>16.399999999999999</v>
      </c>
      <c r="BA90" s="34">
        <v>69.5</v>
      </c>
      <c r="BB90" s="34">
        <v>94.8</v>
      </c>
      <c r="BC90" s="34">
        <v>82.4</v>
      </c>
      <c r="BD90" s="34">
        <v>85</v>
      </c>
      <c r="BE90" s="34">
        <v>87.5</v>
      </c>
      <c r="BF90" s="34">
        <v>74.099999999999994</v>
      </c>
      <c r="BG90" s="34">
        <v>64.3</v>
      </c>
      <c r="BH90" s="34">
        <v>97.9</v>
      </c>
      <c r="BI90" s="34">
        <v>1.9</v>
      </c>
      <c r="BJ90" s="34">
        <v>6.6</v>
      </c>
      <c r="BK90" s="34">
        <v>62.7</v>
      </c>
      <c r="BL90" s="34">
        <v>15</v>
      </c>
      <c r="BM90" s="34">
        <v>67.7</v>
      </c>
      <c r="BN90" s="34">
        <v>1.6</v>
      </c>
      <c r="BO90" s="34">
        <v>78.400000000000006</v>
      </c>
      <c r="BP90" s="34">
        <v>41.1</v>
      </c>
      <c r="BQ90" s="34">
        <v>67.2</v>
      </c>
      <c r="BR90" s="34">
        <v>52.7</v>
      </c>
      <c r="BS90" s="34">
        <v>11.2</v>
      </c>
      <c r="BT90" s="34">
        <v>9.9</v>
      </c>
      <c r="BU90" s="34">
        <v>10.9</v>
      </c>
      <c r="BV90" s="34">
        <v>26.3</v>
      </c>
      <c r="BW90" s="34">
        <v>13.7</v>
      </c>
      <c r="BX90" s="34">
        <v>3.9</v>
      </c>
      <c r="BY90" s="34">
        <v>21.2</v>
      </c>
      <c r="BZ90" s="34">
        <v>16.2</v>
      </c>
      <c r="CA90" s="34">
        <v>18</v>
      </c>
      <c r="CB90" s="34">
        <v>28.6</v>
      </c>
      <c r="CC90" s="34">
        <v>22</v>
      </c>
      <c r="CD90" s="34">
        <v>53.7</v>
      </c>
      <c r="CE90" s="34">
        <v>53.6</v>
      </c>
      <c r="CF90" s="34">
        <v>50.2</v>
      </c>
      <c r="CG90" s="34">
        <v>53.4</v>
      </c>
      <c r="CH90" s="34">
        <v>20.100000000000001</v>
      </c>
      <c r="CI90" s="34">
        <v>5.9</v>
      </c>
      <c r="CJ90" s="34">
        <v>3</v>
      </c>
      <c r="CK90" s="34">
        <v>6.8</v>
      </c>
      <c r="CL90" s="34">
        <v>2.6</v>
      </c>
      <c r="CM90" s="34">
        <v>9.4</v>
      </c>
      <c r="CN90" s="34">
        <v>1.8</v>
      </c>
      <c r="CO90" s="34">
        <v>0.9</v>
      </c>
      <c r="CP90" s="34">
        <v>17</v>
      </c>
      <c r="CQ90" s="34">
        <v>3.8</v>
      </c>
      <c r="CR90" s="34">
        <v>1.1000000000000001</v>
      </c>
      <c r="CS90" s="34">
        <v>23.7</v>
      </c>
      <c r="CT90" s="34">
        <v>9.6</v>
      </c>
      <c r="CU90" s="34">
        <v>26.6</v>
      </c>
      <c r="CV90" s="34">
        <v>30.9</v>
      </c>
      <c r="CW90" s="34">
        <v>44.5</v>
      </c>
      <c r="CX90" s="34">
        <v>68.599999999999994</v>
      </c>
      <c r="CY90" s="34">
        <v>89.1</v>
      </c>
      <c r="CZ90" s="34">
        <v>90.8</v>
      </c>
      <c r="DA90" s="34">
        <v>17</v>
      </c>
      <c r="DB90" s="34">
        <v>5.9</v>
      </c>
      <c r="DC90" s="34">
        <v>1.5</v>
      </c>
      <c r="DD90" s="34">
        <v>11.3</v>
      </c>
      <c r="DE90" s="34">
        <v>68.8</v>
      </c>
      <c r="DF90" s="34">
        <v>73.900000000000006</v>
      </c>
      <c r="DG90" s="34">
        <v>84.3</v>
      </c>
      <c r="DH90" s="34">
        <v>0.5</v>
      </c>
      <c r="DI90" s="34">
        <v>40.5</v>
      </c>
      <c r="DJ90" s="34">
        <v>0.3</v>
      </c>
      <c r="DK90" s="34">
        <v>39.700000000000003</v>
      </c>
      <c r="DL90" s="34">
        <v>47.2</v>
      </c>
      <c r="DM90" s="34">
        <v>40</v>
      </c>
    </row>
    <row r="91" spans="1:117" s="15" customFormat="1" x14ac:dyDescent="0.25">
      <c r="A91" s="15" t="s">
        <v>145</v>
      </c>
      <c r="B91" s="15" t="s">
        <v>118</v>
      </c>
      <c r="C91" s="15" t="s">
        <v>121</v>
      </c>
      <c r="D91" s="15">
        <v>77.900000000000006</v>
      </c>
      <c r="E91" s="15">
        <v>25</v>
      </c>
      <c r="F91" s="15">
        <v>1097</v>
      </c>
      <c r="G91" s="15">
        <v>920</v>
      </c>
      <c r="H91" s="15">
        <v>95.1</v>
      </c>
      <c r="I91" s="15">
        <v>99.5</v>
      </c>
      <c r="J91" s="15">
        <v>94.9</v>
      </c>
      <c r="K91" s="15">
        <v>69.599999999999994</v>
      </c>
      <c r="L91" s="15">
        <v>30</v>
      </c>
      <c r="M91" s="15">
        <v>99.1</v>
      </c>
      <c r="N91" s="15">
        <v>26.3</v>
      </c>
      <c r="O91" s="15">
        <v>87.8</v>
      </c>
      <c r="P91" s="15">
        <v>96.4</v>
      </c>
      <c r="Q91" s="15">
        <v>57.9</v>
      </c>
      <c r="R91" s="15">
        <v>8.8000000000000007</v>
      </c>
      <c r="S91" s="15">
        <v>8.1999999999999993</v>
      </c>
      <c r="T91" s="15">
        <v>1.9</v>
      </c>
      <c r="U91" s="15">
        <v>2.8</v>
      </c>
      <c r="V91" s="15">
        <v>35</v>
      </c>
      <c r="W91" s="15">
        <v>39</v>
      </c>
      <c r="X91" s="15">
        <v>56.9</v>
      </c>
      <c r="Y91" s="15">
        <v>52.3</v>
      </c>
      <c r="Z91" s="15">
        <v>35.200000000000003</v>
      </c>
      <c r="AA91" s="15">
        <v>2.6</v>
      </c>
      <c r="AB91" s="15">
        <v>0.8</v>
      </c>
      <c r="AC91" s="15">
        <v>1.5</v>
      </c>
      <c r="AD91" s="15">
        <v>12.2</v>
      </c>
      <c r="AE91" s="15">
        <v>15.5</v>
      </c>
      <c r="AF91" s="15">
        <v>4.8</v>
      </c>
      <c r="AG91" s="15">
        <v>16</v>
      </c>
      <c r="AH91" s="15">
        <v>40.1</v>
      </c>
      <c r="AI91" s="15">
        <v>69.7</v>
      </c>
      <c r="AJ91" s="15">
        <v>67.3</v>
      </c>
      <c r="AK91" s="15">
        <v>86.6</v>
      </c>
      <c r="AL91" s="15">
        <v>49</v>
      </c>
      <c r="AM91" s="15">
        <v>35.799999999999997</v>
      </c>
      <c r="AN91" s="15">
        <v>95.2</v>
      </c>
      <c r="AO91" s="15">
        <v>69</v>
      </c>
      <c r="AP91" s="15">
        <v>13.2</v>
      </c>
      <c r="AQ91" s="15">
        <v>3263</v>
      </c>
      <c r="AR91" s="15">
        <v>1.6</v>
      </c>
      <c r="AS91" s="15">
        <v>28.4</v>
      </c>
      <c r="AT91" s="15">
        <v>75.3</v>
      </c>
      <c r="AU91" s="15">
        <v>61</v>
      </c>
      <c r="AV91" s="15">
        <v>3.6</v>
      </c>
      <c r="AW91" s="15">
        <v>77.900000000000006</v>
      </c>
      <c r="AX91" s="15">
        <v>15.6</v>
      </c>
      <c r="AY91" s="15">
        <v>43.3</v>
      </c>
      <c r="AZ91" s="15">
        <v>15.5</v>
      </c>
      <c r="BA91" s="15">
        <v>69.900000000000006</v>
      </c>
      <c r="BB91" s="15">
        <v>95.3</v>
      </c>
      <c r="BC91" s="15">
        <v>83.6</v>
      </c>
      <c r="BD91" s="15">
        <v>85.8</v>
      </c>
      <c r="BE91" s="15">
        <v>87.4</v>
      </c>
      <c r="BF91" s="15">
        <v>73.900000000000006</v>
      </c>
      <c r="BG91" s="15">
        <v>65.400000000000006</v>
      </c>
      <c r="BH91" s="15">
        <v>98.1</v>
      </c>
      <c r="BI91" s="15">
        <v>1.7</v>
      </c>
      <c r="BJ91" s="15">
        <v>6.3</v>
      </c>
      <c r="BK91" s="15">
        <v>64.2</v>
      </c>
      <c r="BL91" s="15">
        <v>16.5</v>
      </c>
      <c r="BM91" s="15">
        <v>66.7</v>
      </c>
      <c r="BN91" s="15">
        <v>1.7</v>
      </c>
      <c r="BO91" s="15">
        <v>78.2</v>
      </c>
      <c r="BP91" s="15">
        <v>40.799999999999997</v>
      </c>
      <c r="BQ91" s="15">
        <v>67.5</v>
      </c>
      <c r="BR91" s="15">
        <v>52.8</v>
      </c>
      <c r="BS91" s="15">
        <v>10.5</v>
      </c>
      <c r="BT91" s="15">
        <v>10.3</v>
      </c>
      <c r="BU91" s="15">
        <v>10.5</v>
      </c>
      <c r="BV91" s="15">
        <v>26.7</v>
      </c>
      <c r="BW91" s="15">
        <v>13.3</v>
      </c>
      <c r="BX91" s="15">
        <v>3.8</v>
      </c>
      <c r="BY91" s="15">
        <v>21.6</v>
      </c>
      <c r="BZ91" s="15">
        <v>16.7</v>
      </c>
      <c r="CA91" s="15">
        <v>17.899999999999999</v>
      </c>
      <c r="CB91" s="15">
        <v>27.6</v>
      </c>
      <c r="CC91" s="15">
        <v>21</v>
      </c>
      <c r="CD91" s="15">
        <v>53.3</v>
      </c>
      <c r="CE91" s="15">
        <v>53.5</v>
      </c>
      <c r="CF91" s="15">
        <v>50.2</v>
      </c>
      <c r="CG91" s="15">
        <v>53.4</v>
      </c>
      <c r="CH91" s="15">
        <v>20.2</v>
      </c>
      <c r="CI91" s="15">
        <v>5.7</v>
      </c>
      <c r="CJ91" s="15">
        <v>2.9</v>
      </c>
      <c r="CK91" s="15">
        <v>6.8</v>
      </c>
      <c r="CL91" s="15">
        <v>2.6</v>
      </c>
      <c r="CM91" s="15">
        <v>9.3000000000000007</v>
      </c>
      <c r="CN91" s="15">
        <v>1.7</v>
      </c>
      <c r="CO91" s="15">
        <v>0.9</v>
      </c>
      <c r="CP91" s="15">
        <v>17.3</v>
      </c>
      <c r="CQ91" s="15">
        <v>4.2</v>
      </c>
      <c r="CR91" s="15">
        <v>1</v>
      </c>
      <c r="CS91" s="15">
        <v>23.3</v>
      </c>
      <c r="CT91" s="15">
        <v>9.5</v>
      </c>
      <c r="CU91" s="15">
        <v>26</v>
      </c>
      <c r="CV91" s="15">
        <v>28.5</v>
      </c>
      <c r="CW91" s="15">
        <v>44.5</v>
      </c>
      <c r="CX91" s="15">
        <v>66.8</v>
      </c>
      <c r="CY91" s="15">
        <v>89.1</v>
      </c>
      <c r="CZ91" s="15">
        <v>90</v>
      </c>
      <c r="DA91" s="15">
        <v>15.5</v>
      </c>
      <c r="DB91" s="15">
        <v>5.2</v>
      </c>
      <c r="DC91" s="15">
        <v>1.3</v>
      </c>
      <c r="DD91" s="15">
        <v>11.6</v>
      </c>
      <c r="DE91" s="15">
        <v>67.5</v>
      </c>
      <c r="DF91" s="15">
        <v>72.3</v>
      </c>
      <c r="DG91" s="15">
        <v>83.7</v>
      </c>
      <c r="DH91" s="15">
        <v>0.5</v>
      </c>
      <c r="DI91" s="15">
        <v>41.6</v>
      </c>
      <c r="DJ91" s="15">
        <v>0.3</v>
      </c>
      <c r="DK91" s="15">
        <v>40.200000000000003</v>
      </c>
      <c r="DL91" s="15">
        <v>36.4</v>
      </c>
      <c r="DM91" s="15">
        <v>41.1</v>
      </c>
    </row>
    <row r="92" spans="1:117" s="15" customFormat="1" x14ac:dyDescent="0.25">
      <c r="A92" s="15" t="s">
        <v>145</v>
      </c>
      <c r="B92" s="15" t="s">
        <v>118</v>
      </c>
      <c r="C92" s="15" t="s">
        <v>122</v>
      </c>
      <c r="D92" s="15">
        <v>89.8</v>
      </c>
      <c r="E92" s="15">
        <v>20.8</v>
      </c>
      <c r="F92" s="15">
        <v>914</v>
      </c>
      <c r="G92" s="15">
        <v>1151</v>
      </c>
      <c r="H92" s="15">
        <v>97.7</v>
      </c>
      <c r="I92" s="15">
        <v>99.4</v>
      </c>
      <c r="J92" s="15">
        <v>94.4</v>
      </c>
      <c r="K92" s="15">
        <v>79.099999999999994</v>
      </c>
      <c r="L92" s="15">
        <v>88.9</v>
      </c>
      <c r="M92" s="15">
        <v>99.3</v>
      </c>
      <c r="N92" s="15">
        <v>21.5</v>
      </c>
      <c r="O92" s="15">
        <v>92.6</v>
      </c>
      <c r="P92" s="15">
        <v>95</v>
      </c>
      <c r="Q92" s="15">
        <v>73.7</v>
      </c>
      <c r="R92" s="15">
        <v>7.2</v>
      </c>
      <c r="S92" s="15">
        <v>3.7</v>
      </c>
      <c r="T92" s="15">
        <v>1.4</v>
      </c>
      <c r="U92" s="15">
        <v>0.5</v>
      </c>
      <c r="V92" s="15" t="s">
        <v>120</v>
      </c>
      <c r="W92" s="15" t="s">
        <v>120</v>
      </c>
      <c r="X92" s="15">
        <v>57.6</v>
      </c>
      <c r="Y92" s="15">
        <v>50.3</v>
      </c>
      <c r="Z92" s="15">
        <v>27.7</v>
      </c>
      <c r="AA92" s="15">
        <v>1.1000000000000001</v>
      </c>
      <c r="AB92" s="15">
        <v>1.7</v>
      </c>
      <c r="AC92" s="15">
        <v>1.7</v>
      </c>
      <c r="AD92" s="15">
        <v>17.899999999999999</v>
      </c>
      <c r="AE92" s="15">
        <v>18.2</v>
      </c>
      <c r="AF92" s="15">
        <v>5.4</v>
      </c>
      <c r="AG92" s="15">
        <v>13.8</v>
      </c>
      <c r="AH92" s="15" t="s">
        <v>120</v>
      </c>
      <c r="AI92" s="15">
        <v>80.2</v>
      </c>
      <c r="AJ92" s="15">
        <v>90.2</v>
      </c>
      <c r="AK92" s="15">
        <v>83.1</v>
      </c>
      <c r="AL92" s="15">
        <v>54</v>
      </c>
      <c r="AM92" s="15">
        <v>49.2</v>
      </c>
      <c r="AN92" s="15">
        <v>97</v>
      </c>
      <c r="AO92" s="15">
        <v>83.8</v>
      </c>
      <c r="AP92" s="15">
        <v>12</v>
      </c>
      <c r="AQ92" s="15">
        <v>3989</v>
      </c>
      <c r="AR92" s="15" t="s">
        <v>120</v>
      </c>
      <c r="AS92" s="15">
        <v>35.9</v>
      </c>
      <c r="AT92" s="15">
        <v>90.6</v>
      </c>
      <c r="AU92" s="15">
        <v>69.3</v>
      </c>
      <c r="AV92" s="15">
        <v>0.4</v>
      </c>
      <c r="AW92" s="15">
        <v>90.6</v>
      </c>
      <c r="AX92" s="15">
        <v>29.6</v>
      </c>
      <c r="AY92" s="15">
        <v>53.4</v>
      </c>
      <c r="AZ92" s="15">
        <v>26.3</v>
      </c>
      <c r="BA92" s="15">
        <v>64.8</v>
      </c>
      <c r="BB92" s="15">
        <v>88.1</v>
      </c>
      <c r="BC92" s="15">
        <v>67.3</v>
      </c>
      <c r="BD92" s="15">
        <v>74.8</v>
      </c>
      <c r="BE92" s="15">
        <v>89.2</v>
      </c>
      <c r="BF92" s="15">
        <v>76.3</v>
      </c>
      <c r="BG92" s="15">
        <v>51</v>
      </c>
      <c r="BH92" s="15">
        <v>94.7</v>
      </c>
      <c r="BI92" s="15">
        <v>5.3</v>
      </c>
      <c r="BJ92" s="15">
        <v>10.5</v>
      </c>
      <c r="BK92" s="15" t="s">
        <v>120</v>
      </c>
      <c r="BL92" s="15" t="s">
        <v>120</v>
      </c>
      <c r="BM92" s="15" t="s">
        <v>120</v>
      </c>
      <c r="BN92" s="15">
        <v>0.8</v>
      </c>
      <c r="BO92" s="15" t="s">
        <v>120</v>
      </c>
      <c r="BP92" s="15">
        <v>44.3</v>
      </c>
      <c r="BQ92" s="15" t="s">
        <v>120</v>
      </c>
      <c r="BR92" s="15" t="s">
        <v>120</v>
      </c>
      <c r="BS92" s="15">
        <v>21.3</v>
      </c>
      <c r="BT92" s="15" t="s">
        <v>120</v>
      </c>
      <c r="BU92" s="15">
        <v>16.2</v>
      </c>
      <c r="BV92" s="15">
        <v>21.4</v>
      </c>
      <c r="BW92" s="15">
        <v>19.2</v>
      </c>
      <c r="BX92" s="15">
        <v>6</v>
      </c>
      <c r="BY92" s="15">
        <v>17.100000000000001</v>
      </c>
      <c r="BZ92" s="15">
        <v>11.7</v>
      </c>
      <c r="CA92" s="15">
        <v>18.5</v>
      </c>
      <c r="CB92" s="15">
        <v>38.4</v>
      </c>
      <c r="CC92" s="15">
        <v>26.9</v>
      </c>
      <c r="CD92" s="15">
        <v>58.7</v>
      </c>
      <c r="CE92" s="15">
        <v>54.4</v>
      </c>
      <c r="CF92" s="15" t="s">
        <v>120</v>
      </c>
      <c r="CG92" s="15">
        <v>54.2</v>
      </c>
      <c r="CH92" s="15">
        <v>19.600000000000001</v>
      </c>
      <c r="CI92" s="15">
        <v>7.9</v>
      </c>
      <c r="CJ92" s="15">
        <v>4</v>
      </c>
      <c r="CK92" s="15">
        <v>7</v>
      </c>
      <c r="CL92" s="15">
        <v>2.8</v>
      </c>
      <c r="CM92" s="15">
        <v>10.4</v>
      </c>
      <c r="CN92" s="15">
        <v>2.2000000000000002</v>
      </c>
      <c r="CO92" s="15">
        <v>0.9</v>
      </c>
      <c r="CP92" s="15">
        <v>15.2</v>
      </c>
      <c r="CQ92" s="15">
        <v>2.2000000000000002</v>
      </c>
      <c r="CR92" s="15">
        <v>1.3</v>
      </c>
      <c r="CS92" s="15">
        <v>27.4</v>
      </c>
      <c r="CT92" s="15">
        <v>11.4</v>
      </c>
      <c r="CU92" s="15">
        <v>32.799999999999997</v>
      </c>
      <c r="CV92" s="15">
        <v>47.6</v>
      </c>
      <c r="CW92" s="15">
        <v>44.7</v>
      </c>
      <c r="CX92" s="15">
        <v>81.8</v>
      </c>
      <c r="CY92" s="15">
        <v>88.7</v>
      </c>
      <c r="CZ92" s="15">
        <v>96.4</v>
      </c>
      <c r="DA92" s="15">
        <v>27.2</v>
      </c>
      <c r="DB92" s="15">
        <v>10.6</v>
      </c>
      <c r="DC92" s="15">
        <v>2.2999999999999998</v>
      </c>
      <c r="DD92" s="15">
        <v>9.1999999999999993</v>
      </c>
      <c r="DE92" s="15">
        <v>77.5</v>
      </c>
      <c r="DF92" s="15">
        <v>85.4</v>
      </c>
      <c r="DG92" s="15">
        <v>90</v>
      </c>
      <c r="DH92" s="15">
        <v>0.9</v>
      </c>
      <c r="DI92" s="15">
        <v>35.1</v>
      </c>
      <c r="DJ92" s="15">
        <v>0.5</v>
      </c>
      <c r="DK92" s="15">
        <v>36.799999999999997</v>
      </c>
      <c r="DL92" s="15" t="s">
        <v>120</v>
      </c>
      <c r="DM92" s="15">
        <v>33.4</v>
      </c>
    </row>
    <row r="93" spans="1:117" x14ac:dyDescent="0.25">
      <c r="A93" s="34" t="s">
        <v>145</v>
      </c>
      <c r="B93" s="34" t="s">
        <v>123</v>
      </c>
      <c r="C93" s="34" t="s">
        <v>119</v>
      </c>
      <c r="D93" s="34">
        <v>73.099999999999994</v>
      </c>
      <c r="E93" s="34">
        <v>29.3</v>
      </c>
      <c r="F93" s="34">
        <v>1070</v>
      </c>
      <c r="G93" s="34">
        <v>913</v>
      </c>
      <c r="H93" s="34">
        <v>89</v>
      </c>
      <c r="I93" s="34">
        <v>98.4</v>
      </c>
      <c r="J93" s="34">
        <v>88.4</v>
      </c>
      <c r="K93" s="34">
        <v>37.200000000000003</v>
      </c>
      <c r="L93" s="34">
        <v>28.6</v>
      </c>
      <c r="M93" s="34">
        <v>94.1</v>
      </c>
      <c r="N93" s="34">
        <v>5.5</v>
      </c>
      <c r="O93" s="34">
        <v>79.5</v>
      </c>
      <c r="P93" s="34">
        <v>94</v>
      </c>
      <c r="Q93" s="34">
        <v>44.7</v>
      </c>
      <c r="R93" s="34">
        <v>12.3</v>
      </c>
      <c r="S93" s="34">
        <v>15.5</v>
      </c>
      <c r="T93" s="34">
        <v>1.9</v>
      </c>
      <c r="U93" s="34">
        <v>3.1</v>
      </c>
      <c r="V93" s="34">
        <v>36</v>
      </c>
      <c r="W93" s="34">
        <v>42</v>
      </c>
      <c r="X93" s="34">
        <v>72.599999999999994</v>
      </c>
      <c r="Y93" s="34">
        <v>71</v>
      </c>
      <c r="Z93" s="34">
        <v>49</v>
      </c>
      <c r="AA93" s="34">
        <v>6.4</v>
      </c>
      <c r="AB93" s="34">
        <v>1.4</v>
      </c>
      <c r="AC93" s="34">
        <v>2.7</v>
      </c>
      <c r="AD93" s="34">
        <v>11.5</v>
      </c>
      <c r="AE93" s="34">
        <v>7.7</v>
      </c>
      <c r="AF93" s="34">
        <v>2.2999999999999998</v>
      </c>
      <c r="AG93" s="34">
        <v>6</v>
      </c>
      <c r="AH93" s="34">
        <v>51.5</v>
      </c>
      <c r="AI93" s="34">
        <v>56.8</v>
      </c>
      <c r="AJ93" s="34">
        <v>44</v>
      </c>
      <c r="AK93" s="34">
        <v>72.099999999999994</v>
      </c>
      <c r="AL93" s="34">
        <v>25.2</v>
      </c>
      <c r="AM93" s="34">
        <v>15.8</v>
      </c>
      <c r="AN93" s="34" t="s">
        <v>120</v>
      </c>
      <c r="AO93" s="34">
        <v>35.700000000000003</v>
      </c>
      <c r="AP93" s="34" t="s">
        <v>120</v>
      </c>
      <c r="AQ93" s="34" t="s">
        <v>120</v>
      </c>
      <c r="AR93" s="34">
        <v>0</v>
      </c>
      <c r="AS93" s="34" t="s">
        <v>120</v>
      </c>
      <c r="AT93" s="34">
        <v>43.1</v>
      </c>
      <c r="AU93" s="34">
        <v>37</v>
      </c>
      <c r="AV93" s="34">
        <v>5.4</v>
      </c>
      <c r="AW93" s="34">
        <v>47.9</v>
      </c>
      <c r="AX93" s="34">
        <v>12.6</v>
      </c>
      <c r="AY93" s="34">
        <v>47.6</v>
      </c>
      <c r="AZ93" s="34">
        <v>26.2</v>
      </c>
      <c r="BA93" s="34">
        <v>74.2</v>
      </c>
      <c r="BB93" s="34">
        <v>97.2</v>
      </c>
      <c r="BC93" s="34">
        <v>88.6</v>
      </c>
      <c r="BD93" s="34">
        <v>85.1</v>
      </c>
      <c r="BE93" s="34">
        <v>86.3</v>
      </c>
      <c r="BF93" s="34" t="s">
        <v>120</v>
      </c>
      <c r="BG93" s="34">
        <v>26.7</v>
      </c>
      <c r="BH93" s="34">
        <v>96.3</v>
      </c>
      <c r="BI93" s="34">
        <v>2.2000000000000002</v>
      </c>
      <c r="BJ93" s="34">
        <v>7.7</v>
      </c>
      <c r="BK93" s="34">
        <v>56.3</v>
      </c>
      <c r="BL93" s="34" t="s">
        <v>120</v>
      </c>
      <c r="BM93" s="34">
        <v>68.900000000000006</v>
      </c>
      <c r="BN93" s="34">
        <v>1.4</v>
      </c>
      <c r="BO93" s="34">
        <v>78.5</v>
      </c>
      <c r="BP93" s="34">
        <v>43.4</v>
      </c>
      <c r="BQ93" s="34">
        <v>27.2</v>
      </c>
      <c r="BR93" s="34">
        <v>61.9</v>
      </c>
      <c r="BS93" s="34" t="s">
        <v>120</v>
      </c>
      <c r="BT93" s="34" t="s">
        <v>120</v>
      </c>
      <c r="BU93" s="34" t="s">
        <v>120</v>
      </c>
      <c r="BV93" s="34">
        <v>38.6</v>
      </c>
      <c r="BW93" s="34">
        <v>19.3</v>
      </c>
      <c r="BX93" s="34">
        <v>5.5</v>
      </c>
      <c r="BY93" s="34">
        <v>36.5</v>
      </c>
      <c r="BZ93" s="34">
        <v>29.9</v>
      </c>
      <c r="CA93" s="34">
        <v>29.7</v>
      </c>
      <c r="CB93" s="34">
        <v>13.5</v>
      </c>
      <c r="CC93" s="34">
        <v>10.6</v>
      </c>
      <c r="CD93" s="34">
        <v>54.4</v>
      </c>
      <c r="CE93" s="34">
        <v>43.2</v>
      </c>
      <c r="CF93" s="34">
        <v>38.1</v>
      </c>
      <c r="CG93" s="34">
        <v>43</v>
      </c>
      <c r="CH93" s="34">
        <v>18.5</v>
      </c>
      <c r="CI93" s="34" t="s">
        <v>120</v>
      </c>
      <c r="CJ93" s="34" t="s">
        <v>120</v>
      </c>
      <c r="CK93" s="34" t="s">
        <v>120</v>
      </c>
      <c r="CL93" s="34" t="s">
        <v>120</v>
      </c>
      <c r="CM93" s="34" t="s">
        <v>120</v>
      </c>
      <c r="CN93" s="34" t="s">
        <v>120</v>
      </c>
      <c r="CO93" s="34" t="s">
        <v>120</v>
      </c>
      <c r="CP93" s="34" t="s">
        <v>120</v>
      </c>
      <c r="CQ93" s="34" t="s">
        <v>120</v>
      </c>
      <c r="CR93" s="34" t="s">
        <v>120</v>
      </c>
      <c r="CS93" s="34" t="s">
        <v>120</v>
      </c>
      <c r="CT93" s="34" t="s">
        <v>120</v>
      </c>
      <c r="CU93" s="34" t="s">
        <v>120</v>
      </c>
      <c r="CV93" s="34">
        <v>30</v>
      </c>
      <c r="CW93" s="34">
        <v>53.2</v>
      </c>
      <c r="CX93" s="34">
        <v>61.8</v>
      </c>
      <c r="CY93" s="34">
        <v>86.2</v>
      </c>
      <c r="CZ93" s="34">
        <v>79.2</v>
      </c>
      <c r="DA93" s="34">
        <v>10.6</v>
      </c>
      <c r="DB93" s="34">
        <v>6.2</v>
      </c>
      <c r="DC93" s="34" t="s">
        <v>120</v>
      </c>
      <c r="DD93" s="34" t="s">
        <v>120</v>
      </c>
      <c r="DE93" s="34">
        <v>22.2</v>
      </c>
      <c r="DF93" s="34" t="s">
        <v>120</v>
      </c>
      <c r="DG93" s="34" t="s">
        <v>120</v>
      </c>
      <c r="DH93" s="34">
        <v>1.2</v>
      </c>
      <c r="DI93" s="34">
        <v>40</v>
      </c>
      <c r="DJ93" s="34">
        <v>0.1</v>
      </c>
      <c r="DK93" s="34">
        <v>29.5</v>
      </c>
      <c r="DL93" s="34" t="s">
        <v>120</v>
      </c>
      <c r="DM93" s="34" t="s">
        <v>120</v>
      </c>
    </row>
    <row r="94" spans="1:117" x14ac:dyDescent="0.25">
      <c r="A94" s="34" t="s">
        <v>146</v>
      </c>
      <c r="B94" s="34" t="s">
        <v>118</v>
      </c>
      <c r="C94" s="34" t="s">
        <v>119</v>
      </c>
      <c r="D94" s="34">
        <v>65.599999999999994</v>
      </c>
      <c r="E94" s="34">
        <v>27.4</v>
      </c>
      <c r="F94" s="34">
        <v>972</v>
      </c>
      <c r="G94" s="34">
        <v>922</v>
      </c>
      <c r="H94" s="34">
        <v>77.400000000000006</v>
      </c>
      <c r="I94" s="34">
        <v>97.4</v>
      </c>
      <c r="J94" s="34">
        <v>89.2</v>
      </c>
      <c r="K94" s="34">
        <v>52.5</v>
      </c>
      <c r="L94" s="34">
        <v>57.6</v>
      </c>
      <c r="M94" s="34">
        <v>95.5</v>
      </c>
      <c r="N94" s="34">
        <v>4.2</v>
      </c>
      <c r="O94" s="34">
        <v>69</v>
      </c>
      <c r="P94" s="34">
        <v>87</v>
      </c>
      <c r="Q94" s="35">
        <v>37.200000000000003</v>
      </c>
      <c r="R94" s="34">
        <v>8.6999999999999993</v>
      </c>
      <c r="S94" s="34">
        <v>10.5</v>
      </c>
      <c r="T94" s="34">
        <v>2</v>
      </c>
      <c r="U94" s="34">
        <v>2.9</v>
      </c>
      <c r="V94" s="34">
        <v>32</v>
      </c>
      <c r="W94" s="34">
        <v>38</v>
      </c>
      <c r="X94" s="34">
        <v>57.3</v>
      </c>
      <c r="Y94" s="34">
        <v>46.1</v>
      </c>
      <c r="Z94" s="34">
        <v>24.4</v>
      </c>
      <c r="AA94" s="34">
        <v>0.4</v>
      </c>
      <c r="AB94" s="34">
        <v>2.8</v>
      </c>
      <c r="AC94" s="34">
        <v>6.2</v>
      </c>
      <c r="AD94" s="34">
        <v>11.3</v>
      </c>
      <c r="AE94" s="34">
        <v>12.3</v>
      </c>
      <c r="AF94" s="34">
        <v>5.8</v>
      </c>
      <c r="AG94" s="34">
        <v>9.6</v>
      </c>
      <c r="AH94" s="34">
        <v>38.200000000000003</v>
      </c>
      <c r="AI94" s="34">
        <v>76.8</v>
      </c>
      <c r="AJ94" s="34">
        <v>81.400000000000006</v>
      </c>
      <c r="AK94" s="34">
        <v>87.5</v>
      </c>
      <c r="AL94" s="34">
        <v>30.2</v>
      </c>
      <c r="AM94" s="34">
        <v>26.8</v>
      </c>
      <c r="AN94" s="34">
        <v>88.8</v>
      </c>
      <c r="AO94" s="34">
        <v>74.900000000000006</v>
      </c>
      <c r="AP94" s="34">
        <v>54</v>
      </c>
      <c r="AQ94" s="34">
        <v>4192</v>
      </c>
      <c r="AR94" s="34">
        <v>0.9</v>
      </c>
      <c r="AS94" s="34">
        <v>20.3</v>
      </c>
      <c r="AT94" s="34">
        <v>85.7</v>
      </c>
      <c r="AU94" s="34">
        <v>78.099999999999994</v>
      </c>
      <c r="AV94" s="34">
        <v>2.2000000000000002</v>
      </c>
      <c r="AW94" s="34">
        <v>87.6</v>
      </c>
      <c r="AX94" s="34">
        <v>33.1</v>
      </c>
      <c r="AY94" s="34">
        <v>75.5</v>
      </c>
      <c r="AZ94" s="34">
        <v>35.1</v>
      </c>
      <c r="BA94" s="34">
        <v>75.099999999999994</v>
      </c>
      <c r="BB94" s="34">
        <v>95.6</v>
      </c>
      <c r="BC94" s="34">
        <v>83.8</v>
      </c>
      <c r="BD94" s="34">
        <v>88.1</v>
      </c>
      <c r="BE94" s="34">
        <v>86.2</v>
      </c>
      <c r="BF94" s="34">
        <v>70.3</v>
      </c>
      <c r="BG94" s="34">
        <v>64.7</v>
      </c>
      <c r="BH94" s="34">
        <v>97.5</v>
      </c>
      <c r="BI94" s="34">
        <v>2.1</v>
      </c>
      <c r="BJ94" s="34">
        <v>7.5</v>
      </c>
      <c r="BK94" s="34">
        <v>69.099999999999994</v>
      </c>
      <c r="BL94" s="34">
        <v>39.1</v>
      </c>
      <c r="BM94" s="34">
        <v>74.2</v>
      </c>
      <c r="BN94" s="34">
        <v>5.4</v>
      </c>
      <c r="BO94" s="34">
        <v>78.5</v>
      </c>
      <c r="BP94" s="34">
        <v>46</v>
      </c>
      <c r="BQ94" s="34">
        <v>65.400000000000006</v>
      </c>
      <c r="BR94" s="34">
        <v>50</v>
      </c>
      <c r="BS94" s="34">
        <v>21.8</v>
      </c>
      <c r="BT94" s="34">
        <v>32.1</v>
      </c>
      <c r="BU94" s="34">
        <v>23.5</v>
      </c>
      <c r="BV94" s="34">
        <v>27.4</v>
      </c>
      <c r="BW94" s="34">
        <v>12.1</v>
      </c>
      <c r="BX94" s="34">
        <v>5.6</v>
      </c>
      <c r="BY94" s="34">
        <v>16.600000000000001</v>
      </c>
      <c r="BZ94" s="34">
        <v>12.1</v>
      </c>
      <c r="CA94" s="34">
        <v>11.5</v>
      </c>
      <c r="CB94" s="34">
        <v>29.1</v>
      </c>
      <c r="CC94" s="34">
        <v>20.5</v>
      </c>
      <c r="CD94" s="34">
        <v>43.3</v>
      </c>
      <c r="CE94" s="34">
        <v>40.4</v>
      </c>
      <c r="CF94" s="34">
        <v>38.1</v>
      </c>
      <c r="CG94" s="34">
        <v>40.299999999999997</v>
      </c>
      <c r="CH94" s="34">
        <v>15.1</v>
      </c>
      <c r="CI94" s="34">
        <v>5.6</v>
      </c>
      <c r="CJ94" s="34">
        <v>2.4</v>
      </c>
      <c r="CK94" s="34">
        <v>6.3</v>
      </c>
      <c r="CL94" s="34">
        <v>2.8</v>
      </c>
      <c r="CM94" s="34">
        <v>8.9</v>
      </c>
      <c r="CN94" s="34">
        <v>1.8</v>
      </c>
      <c r="CO94" s="34">
        <v>0.9</v>
      </c>
      <c r="CP94" s="34">
        <v>10.9</v>
      </c>
      <c r="CQ94" s="34">
        <v>1.7</v>
      </c>
      <c r="CR94" s="34">
        <v>1.1000000000000001</v>
      </c>
      <c r="CS94" s="34">
        <v>34.5</v>
      </c>
      <c r="CT94" s="34">
        <v>13.6</v>
      </c>
      <c r="CU94" s="34">
        <v>38.9</v>
      </c>
      <c r="CV94" s="34">
        <v>19</v>
      </c>
      <c r="CW94" s="34">
        <v>24.4</v>
      </c>
      <c r="CX94" s="34">
        <v>68.5</v>
      </c>
      <c r="CY94" s="34">
        <v>83.7</v>
      </c>
      <c r="CZ94" s="34">
        <v>84</v>
      </c>
      <c r="DA94" s="34">
        <v>12.4</v>
      </c>
      <c r="DB94" s="34">
        <v>9.4</v>
      </c>
      <c r="DC94" s="34">
        <v>1.3</v>
      </c>
      <c r="DD94" s="34">
        <v>33.299999999999997</v>
      </c>
      <c r="DE94" s="34">
        <v>60.3</v>
      </c>
      <c r="DF94" s="34">
        <v>54.2</v>
      </c>
      <c r="DG94" s="34">
        <v>66.5</v>
      </c>
      <c r="DH94" s="34">
        <v>2.8</v>
      </c>
      <c r="DI94" s="34">
        <v>38.200000000000003</v>
      </c>
      <c r="DJ94" s="34">
        <v>0.1</v>
      </c>
      <c r="DK94" s="34">
        <v>10.5</v>
      </c>
      <c r="DL94" s="34">
        <v>40.5</v>
      </c>
      <c r="DM94" s="34">
        <v>37.200000000000003</v>
      </c>
    </row>
    <row r="95" spans="1:117" s="15" customFormat="1" x14ac:dyDescent="0.25">
      <c r="A95" s="15" t="s">
        <v>146</v>
      </c>
      <c r="B95" s="15" t="s">
        <v>118</v>
      </c>
      <c r="C95" s="15" t="s">
        <v>121</v>
      </c>
      <c r="D95" s="15">
        <v>63</v>
      </c>
      <c r="E95" s="15">
        <v>29.1</v>
      </c>
      <c r="F95" s="15">
        <v>978</v>
      </c>
      <c r="G95" s="15">
        <v>928</v>
      </c>
      <c r="H95" s="15">
        <v>73.3</v>
      </c>
      <c r="I95" s="15">
        <v>96.3</v>
      </c>
      <c r="J95" s="15">
        <v>85</v>
      </c>
      <c r="K95" s="15">
        <v>45.9</v>
      </c>
      <c r="L95" s="15">
        <v>41.6</v>
      </c>
      <c r="M95" s="15">
        <v>93.5</v>
      </c>
      <c r="N95" s="15">
        <v>3.4</v>
      </c>
      <c r="O95" s="15">
        <v>65.400000000000006</v>
      </c>
      <c r="P95" s="15">
        <v>86.5</v>
      </c>
      <c r="Q95" s="15">
        <v>32</v>
      </c>
      <c r="R95" s="15">
        <v>10.3</v>
      </c>
      <c r="S95" s="15">
        <v>12</v>
      </c>
      <c r="T95" s="15">
        <v>2.2000000000000002</v>
      </c>
      <c r="U95" s="15">
        <v>3.6</v>
      </c>
      <c r="V95" s="15">
        <v>31</v>
      </c>
      <c r="W95" s="15">
        <v>36</v>
      </c>
      <c r="X95" s="15">
        <v>54.1</v>
      </c>
      <c r="Y95" s="15">
        <v>42.1</v>
      </c>
      <c r="Z95" s="15">
        <v>21.9</v>
      </c>
      <c r="AA95" s="15">
        <v>0.3</v>
      </c>
      <c r="AB95" s="15">
        <v>2.4</v>
      </c>
      <c r="AC95" s="15">
        <v>6.5</v>
      </c>
      <c r="AD95" s="15">
        <v>9.9</v>
      </c>
      <c r="AE95" s="15">
        <v>13.8</v>
      </c>
      <c r="AF95" s="15">
        <v>6.4</v>
      </c>
      <c r="AG95" s="15">
        <v>9.3000000000000007</v>
      </c>
      <c r="AH95" s="15">
        <v>37.6</v>
      </c>
      <c r="AI95" s="15">
        <v>74.099999999999994</v>
      </c>
      <c r="AJ95" s="15">
        <v>78.8</v>
      </c>
      <c r="AK95" s="15">
        <v>86.2</v>
      </c>
      <c r="AL95" s="15">
        <v>29.5</v>
      </c>
      <c r="AM95" s="15">
        <v>26</v>
      </c>
      <c r="AN95" s="15">
        <v>88.8</v>
      </c>
      <c r="AO95" s="15">
        <v>71</v>
      </c>
      <c r="AP95" s="15">
        <v>55.7</v>
      </c>
      <c r="AQ95" s="15">
        <v>4104</v>
      </c>
      <c r="AR95" s="15">
        <v>1</v>
      </c>
      <c r="AS95" s="15">
        <v>18.3</v>
      </c>
      <c r="AT95" s="15">
        <v>82</v>
      </c>
      <c r="AU95" s="15">
        <v>77.099999999999994</v>
      </c>
      <c r="AV95" s="15">
        <v>2.7</v>
      </c>
      <c r="AW95" s="15">
        <v>84.4</v>
      </c>
      <c r="AX95" s="15">
        <v>26.9</v>
      </c>
      <c r="AY95" s="15">
        <v>63.8</v>
      </c>
      <c r="AZ95" s="15">
        <v>30.8</v>
      </c>
      <c r="BA95" s="15">
        <v>72.900000000000006</v>
      </c>
      <c r="BB95" s="15">
        <v>94.7</v>
      </c>
      <c r="BC95" s="15">
        <v>83.1</v>
      </c>
      <c r="BD95" s="15">
        <v>86.7</v>
      </c>
      <c r="BE95" s="15">
        <v>84.2</v>
      </c>
      <c r="BF95" s="15">
        <v>68.7</v>
      </c>
      <c r="BG95" s="15">
        <v>63.6</v>
      </c>
      <c r="BH95" s="15">
        <v>98.8</v>
      </c>
      <c r="BI95" s="15">
        <v>0.8</v>
      </c>
      <c r="BJ95" s="15">
        <v>8.3000000000000007</v>
      </c>
      <c r="BK95" s="15">
        <v>69.3</v>
      </c>
      <c r="BL95" s="15">
        <v>41.4</v>
      </c>
      <c r="BM95" s="15">
        <v>73.900000000000006</v>
      </c>
      <c r="BN95" s="15">
        <v>6.2</v>
      </c>
      <c r="BO95" s="15">
        <v>77.099999999999994</v>
      </c>
      <c r="BP95" s="15">
        <v>46.6</v>
      </c>
      <c r="BQ95" s="15">
        <v>64.7</v>
      </c>
      <c r="BR95" s="15">
        <v>48.9</v>
      </c>
      <c r="BS95" s="15">
        <v>21.5</v>
      </c>
      <c r="BT95" s="15">
        <v>32.4</v>
      </c>
      <c r="BU95" s="15">
        <v>23.3</v>
      </c>
      <c r="BV95" s="15">
        <v>28.8</v>
      </c>
      <c r="BW95" s="15">
        <v>11</v>
      </c>
      <c r="BX95" s="15">
        <v>4.8</v>
      </c>
      <c r="BY95" s="15">
        <v>16.5</v>
      </c>
      <c r="BZ95" s="15">
        <v>14.1</v>
      </c>
      <c r="CA95" s="15">
        <v>13.6</v>
      </c>
      <c r="CB95" s="15">
        <v>24.1</v>
      </c>
      <c r="CC95" s="15">
        <v>15.8</v>
      </c>
      <c r="CD95" s="15">
        <v>44.1</v>
      </c>
      <c r="CE95" s="15">
        <v>39</v>
      </c>
      <c r="CF95" s="15">
        <v>39.4</v>
      </c>
      <c r="CG95" s="15">
        <v>39.1</v>
      </c>
      <c r="CH95" s="15">
        <v>15.4</v>
      </c>
      <c r="CI95" s="15">
        <v>4.5</v>
      </c>
      <c r="CJ95" s="15">
        <v>1.8</v>
      </c>
      <c r="CK95" s="15">
        <v>4.5</v>
      </c>
      <c r="CL95" s="15">
        <v>1.8</v>
      </c>
      <c r="CM95" s="15">
        <v>8</v>
      </c>
      <c r="CN95" s="15">
        <v>1.9</v>
      </c>
      <c r="CO95" s="15">
        <v>1</v>
      </c>
      <c r="CP95" s="15">
        <v>10</v>
      </c>
      <c r="CQ95" s="15">
        <v>1.8</v>
      </c>
      <c r="CR95" s="15">
        <v>0.9</v>
      </c>
      <c r="CS95" s="15">
        <v>32.700000000000003</v>
      </c>
      <c r="CT95" s="15">
        <v>13.7</v>
      </c>
      <c r="CU95" s="15">
        <v>34.9</v>
      </c>
      <c r="CV95" s="15">
        <v>16.899999999999999</v>
      </c>
      <c r="CW95" s="15">
        <v>22.1</v>
      </c>
      <c r="CX95" s="15">
        <v>66.400000000000006</v>
      </c>
      <c r="CY95" s="15">
        <v>80.7</v>
      </c>
      <c r="CZ95" s="15">
        <v>82.5</v>
      </c>
      <c r="DA95" s="15">
        <v>11</v>
      </c>
      <c r="DB95" s="15">
        <v>10.6</v>
      </c>
      <c r="DC95" s="15">
        <v>1.5</v>
      </c>
      <c r="DD95" s="15">
        <v>33.5</v>
      </c>
      <c r="DE95" s="15">
        <v>55.4</v>
      </c>
      <c r="DF95" s="15">
        <v>47.3</v>
      </c>
      <c r="DG95" s="15">
        <v>60.2</v>
      </c>
      <c r="DH95" s="15">
        <v>3.3</v>
      </c>
      <c r="DI95" s="15">
        <v>39.799999999999997</v>
      </c>
      <c r="DJ95" s="15">
        <v>0.1</v>
      </c>
      <c r="DK95" s="15">
        <v>11.1</v>
      </c>
      <c r="DL95" s="15">
        <v>40.700000000000003</v>
      </c>
      <c r="DM95" s="15">
        <v>39.5</v>
      </c>
    </row>
    <row r="96" spans="1:117" s="15" customFormat="1" x14ac:dyDescent="0.25">
      <c r="A96" s="15" t="s">
        <v>146</v>
      </c>
      <c r="B96" s="15" t="s">
        <v>118</v>
      </c>
      <c r="C96" s="15" t="s">
        <v>122</v>
      </c>
      <c r="D96" s="15">
        <v>71.8</v>
      </c>
      <c r="E96" s="15">
        <v>23.4</v>
      </c>
      <c r="F96" s="15">
        <v>958</v>
      </c>
      <c r="G96" s="15">
        <v>902</v>
      </c>
      <c r="H96" s="15">
        <v>90.5</v>
      </c>
      <c r="I96" s="15">
        <v>99.7</v>
      </c>
      <c r="J96" s="15">
        <v>97.9</v>
      </c>
      <c r="K96" s="15">
        <v>66.2</v>
      </c>
      <c r="L96" s="15">
        <v>91.2</v>
      </c>
      <c r="M96" s="15">
        <v>99.5</v>
      </c>
      <c r="N96" s="15">
        <v>5.9</v>
      </c>
      <c r="O96" s="15">
        <v>77.5</v>
      </c>
      <c r="P96" s="15">
        <v>88.1</v>
      </c>
      <c r="Q96" s="15">
        <v>49.6</v>
      </c>
      <c r="R96" s="15">
        <v>4.2</v>
      </c>
      <c r="S96" s="15">
        <v>7.5</v>
      </c>
      <c r="T96" s="15">
        <v>1.6</v>
      </c>
      <c r="U96" s="15">
        <v>0.8</v>
      </c>
      <c r="V96" s="15">
        <v>37</v>
      </c>
      <c r="W96" s="15">
        <v>41</v>
      </c>
      <c r="X96" s="15">
        <v>65</v>
      </c>
      <c r="Y96" s="15">
        <v>56</v>
      </c>
      <c r="Z96" s="15">
        <v>30.4</v>
      </c>
      <c r="AA96" s="15">
        <v>0.5</v>
      </c>
      <c r="AB96" s="15">
        <v>3.9</v>
      </c>
      <c r="AC96" s="15">
        <v>5.5</v>
      </c>
      <c r="AD96" s="15">
        <v>14.6</v>
      </c>
      <c r="AE96" s="15">
        <v>8.8000000000000007</v>
      </c>
      <c r="AF96" s="15">
        <v>4.2</v>
      </c>
      <c r="AG96" s="15">
        <v>10.3</v>
      </c>
      <c r="AH96" s="15">
        <v>39.6</v>
      </c>
      <c r="AI96" s="15">
        <v>84.8</v>
      </c>
      <c r="AJ96" s="15">
        <v>89.2</v>
      </c>
      <c r="AK96" s="15">
        <v>91.2</v>
      </c>
      <c r="AL96" s="15">
        <v>32.4</v>
      </c>
      <c r="AM96" s="15">
        <v>29.4</v>
      </c>
      <c r="AN96" s="15">
        <v>89.1</v>
      </c>
      <c r="AO96" s="15">
        <v>86.7</v>
      </c>
      <c r="AP96" s="15">
        <v>49.8</v>
      </c>
      <c r="AQ96" s="15">
        <v>4436</v>
      </c>
      <c r="AR96" s="15">
        <v>0</v>
      </c>
      <c r="AS96" s="15">
        <v>26.3</v>
      </c>
      <c r="AT96" s="15">
        <v>97.3</v>
      </c>
      <c r="AU96" s="15">
        <v>81.400000000000006</v>
      </c>
      <c r="AV96" s="15">
        <v>0.8</v>
      </c>
      <c r="AW96" s="15">
        <v>97.7</v>
      </c>
      <c r="AX96" s="15">
        <v>53.1</v>
      </c>
      <c r="AY96" s="15">
        <v>86.9</v>
      </c>
      <c r="AZ96" s="15">
        <v>48.2</v>
      </c>
      <c r="BA96" s="15">
        <v>81.599999999999994</v>
      </c>
      <c r="BB96" s="15">
        <v>98.5</v>
      </c>
      <c r="BC96" s="15">
        <v>85.9</v>
      </c>
      <c r="BD96" s="15">
        <v>92.4</v>
      </c>
      <c r="BE96" s="15">
        <v>92.1</v>
      </c>
      <c r="BF96" s="15">
        <v>74.900000000000006</v>
      </c>
      <c r="BG96" s="15">
        <v>68.099999999999994</v>
      </c>
      <c r="BH96" s="15">
        <v>93.9</v>
      </c>
      <c r="BI96" s="15">
        <v>6.1</v>
      </c>
      <c r="BJ96" s="15">
        <v>4.8</v>
      </c>
      <c r="BK96" s="15">
        <v>68.400000000000006</v>
      </c>
      <c r="BL96" s="15">
        <v>26.5</v>
      </c>
      <c r="BM96" s="15">
        <v>75.400000000000006</v>
      </c>
      <c r="BN96" s="15">
        <v>3</v>
      </c>
      <c r="BO96" s="15">
        <v>85.7</v>
      </c>
      <c r="BP96" s="15">
        <v>44.2</v>
      </c>
      <c r="BQ96" s="15">
        <v>67.900000000000006</v>
      </c>
      <c r="BR96" s="15">
        <v>53.5</v>
      </c>
      <c r="BS96" s="15">
        <v>22.6</v>
      </c>
      <c r="BT96" s="15">
        <v>31.4</v>
      </c>
      <c r="BU96" s="15">
        <v>24</v>
      </c>
      <c r="BV96" s="15">
        <v>23</v>
      </c>
      <c r="BW96" s="15">
        <v>16.100000000000001</v>
      </c>
      <c r="BX96" s="15">
        <v>8.1</v>
      </c>
      <c r="BY96" s="15">
        <v>17</v>
      </c>
      <c r="BZ96" s="15">
        <v>7.7</v>
      </c>
      <c r="CA96" s="15">
        <v>7.5</v>
      </c>
      <c r="CB96" s="15">
        <v>40.6</v>
      </c>
      <c r="CC96" s="15">
        <v>30.1</v>
      </c>
      <c r="CD96" s="15">
        <v>40.6</v>
      </c>
      <c r="CE96" s="15">
        <v>43.4</v>
      </c>
      <c r="CF96" s="15">
        <v>34.9</v>
      </c>
      <c r="CG96" s="15">
        <v>43.1</v>
      </c>
      <c r="CH96" s="15">
        <v>14.6</v>
      </c>
      <c r="CI96" s="15">
        <v>8.3000000000000007</v>
      </c>
      <c r="CJ96" s="15">
        <v>3.7</v>
      </c>
      <c r="CK96" s="15">
        <v>10</v>
      </c>
      <c r="CL96" s="15">
        <v>4.9000000000000004</v>
      </c>
      <c r="CM96" s="15">
        <v>11.1</v>
      </c>
      <c r="CN96" s="15">
        <v>1.7</v>
      </c>
      <c r="CO96" s="15">
        <v>0.6</v>
      </c>
      <c r="CP96" s="15">
        <v>12.6</v>
      </c>
      <c r="CQ96" s="15">
        <v>1.5</v>
      </c>
      <c r="CR96" s="15">
        <v>1.4</v>
      </c>
      <c r="CS96" s="15">
        <v>38.9</v>
      </c>
      <c r="CT96" s="15">
        <v>13.5</v>
      </c>
      <c r="CU96" s="15">
        <v>48.2</v>
      </c>
      <c r="CV96" s="15">
        <v>23.4</v>
      </c>
      <c r="CW96" s="15">
        <v>29</v>
      </c>
      <c r="CX96" s="15">
        <v>72.900000000000006</v>
      </c>
      <c r="CY96" s="15">
        <v>89.6</v>
      </c>
      <c r="CZ96" s="15">
        <v>87.5</v>
      </c>
      <c r="DA96" s="15">
        <v>15.2</v>
      </c>
      <c r="DB96" s="15">
        <v>6.7</v>
      </c>
      <c r="DC96" s="15">
        <v>0.8</v>
      </c>
      <c r="DD96" s="15">
        <v>32.9</v>
      </c>
      <c r="DE96" s="15">
        <v>70.5</v>
      </c>
      <c r="DF96" s="15">
        <v>68.599999999999994</v>
      </c>
      <c r="DG96" s="15">
        <v>85</v>
      </c>
      <c r="DH96" s="15">
        <v>1.6</v>
      </c>
      <c r="DI96" s="15">
        <v>34.799999999999997</v>
      </c>
      <c r="DJ96" s="15">
        <v>0.2</v>
      </c>
      <c r="DK96" s="15">
        <v>9.1999999999999993</v>
      </c>
      <c r="DL96" s="15">
        <v>39.799999999999997</v>
      </c>
      <c r="DM96" s="15">
        <v>31.9</v>
      </c>
    </row>
    <row r="97" spans="1:117" x14ac:dyDescent="0.25">
      <c r="A97" s="34" t="s">
        <v>146</v>
      </c>
      <c r="B97" s="34" t="s">
        <v>123</v>
      </c>
      <c r="C97" s="34" t="s">
        <v>119</v>
      </c>
      <c r="D97" s="34">
        <v>57.5</v>
      </c>
      <c r="E97" s="34">
        <v>32</v>
      </c>
      <c r="F97" s="34">
        <v>976</v>
      </c>
      <c r="G97" s="34">
        <v>902</v>
      </c>
      <c r="H97" s="34">
        <v>35.799999999999997</v>
      </c>
      <c r="I97" s="34">
        <v>93.2</v>
      </c>
      <c r="J97" s="34">
        <v>80.8</v>
      </c>
      <c r="K97" s="34">
        <v>24.5</v>
      </c>
      <c r="L97" s="34">
        <v>38.4</v>
      </c>
      <c r="M97" s="34">
        <v>90.5</v>
      </c>
      <c r="N97" s="34">
        <v>4.9000000000000004</v>
      </c>
      <c r="O97" s="34">
        <v>53.9</v>
      </c>
      <c r="P97" s="34">
        <v>78.099999999999994</v>
      </c>
      <c r="Q97" s="34">
        <v>26.5</v>
      </c>
      <c r="R97" s="34">
        <v>14.4</v>
      </c>
      <c r="S97" s="34">
        <v>15.3</v>
      </c>
      <c r="T97" s="34">
        <v>2.4</v>
      </c>
      <c r="U97" s="34">
        <v>4.2</v>
      </c>
      <c r="V97" s="34">
        <v>45</v>
      </c>
      <c r="W97" s="34">
        <v>51</v>
      </c>
      <c r="X97" s="34">
        <v>52.6</v>
      </c>
      <c r="Y97" s="34">
        <v>44.9</v>
      </c>
      <c r="Z97" s="34">
        <v>26.3</v>
      </c>
      <c r="AA97" s="34">
        <v>2.6</v>
      </c>
      <c r="AB97" s="34">
        <v>2.7</v>
      </c>
      <c r="AC97" s="34">
        <v>4.7</v>
      </c>
      <c r="AD97" s="34">
        <v>8</v>
      </c>
      <c r="AE97" s="34">
        <v>15.9</v>
      </c>
      <c r="AF97" s="34">
        <v>5.7</v>
      </c>
      <c r="AG97" s="34">
        <v>1.7</v>
      </c>
      <c r="AH97" s="34">
        <v>21.3</v>
      </c>
      <c r="AI97" s="34">
        <v>54.8</v>
      </c>
      <c r="AJ97" s="34">
        <v>60.4</v>
      </c>
      <c r="AK97" s="34">
        <v>81</v>
      </c>
      <c r="AL97" s="34">
        <v>16.3</v>
      </c>
      <c r="AM97" s="34">
        <v>12.7</v>
      </c>
      <c r="AN97" s="34" t="s">
        <v>120</v>
      </c>
      <c r="AO97" s="34">
        <v>44.5</v>
      </c>
      <c r="AP97" s="34" t="s">
        <v>120</v>
      </c>
      <c r="AQ97" s="34" t="s">
        <v>120</v>
      </c>
      <c r="AR97" s="34">
        <v>0.2</v>
      </c>
      <c r="AS97" s="34" t="s">
        <v>120</v>
      </c>
      <c r="AT97" s="34">
        <v>50.2</v>
      </c>
      <c r="AU97" s="34">
        <v>41.1</v>
      </c>
      <c r="AV97" s="34">
        <v>6.5</v>
      </c>
      <c r="AW97" s="34">
        <v>56.5</v>
      </c>
      <c r="AX97" s="34">
        <v>13.5</v>
      </c>
      <c r="AY97" s="34">
        <v>35.799999999999997</v>
      </c>
      <c r="AZ97" s="34">
        <v>24.9</v>
      </c>
      <c r="BA97" s="34">
        <v>66.7</v>
      </c>
      <c r="BB97" s="34">
        <v>90.9</v>
      </c>
      <c r="BC97" s="34">
        <v>82.2</v>
      </c>
      <c r="BD97" s="34">
        <v>84.5</v>
      </c>
      <c r="BE97" s="34">
        <v>78.3</v>
      </c>
      <c r="BF97" s="34" t="s">
        <v>120</v>
      </c>
      <c r="BG97" s="34">
        <v>12.6</v>
      </c>
      <c r="BH97" s="34">
        <v>91.5</v>
      </c>
      <c r="BI97" s="34">
        <v>7.3</v>
      </c>
      <c r="BJ97" s="34">
        <v>10.1</v>
      </c>
      <c r="BK97" s="34">
        <v>40.6</v>
      </c>
      <c r="BL97" s="34" t="s">
        <v>120</v>
      </c>
      <c r="BM97" s="34">
        <v>67</v>
      </c>
      <c r="BN97" s="34">
        <v>7.6</v>
      </c>
      <c r="BO97" s="34">
        <v>75.2</v>
      </c>
      <c r="BP97" s="34">
        <v>31.9</v>
      </c>
      <c r="BQ97" s="34">
        <v>42.3</v>
      </c>
      <c r="BR97" s="34">
        <v>52.7</v>
      </c>
      <c r="BS97" s="34" t="s">
        <v>120</v>
      </c>
      <c r="BT97" s="34" t="s">
        <v>120</v>
      </c>
      <c r="BU97" s="34" t="s">
        <v>120</v>
      </c>
      <c r="BV97" s="34">
        <v>35</v>
      </c>
      <c r="BW97" s="34">
        <v>14.8</v>
      </c>
      <c r="BX97" s="34">
        <v>4.4000000000000004</v>
      </c>
      <c r="BY97" s="34">
        <v>25.6</v>
      </c>
      <c r="BZ97" s="34">
        <v>24.6</v>
      </c>
      <c r="CA97" s="34">
        <v>28</v>
      </c>
      <c r="CB97" s="34">
        <v>16.7</v>
      </c>
      <c r="CC97" s="34">
        <v>6.2</v>
      </c>
      <c r="CD97" s="34">
        <v>58.5</v>
      </c>
      <c r="CE97" s="34">
        <v>51.9</v>
      </c>
      <c r="CF97" s="34">
        <v>55.7</v>
      </c>
      <c r="CG97" s="34">
        <v>52</v>
      </c>
      <c r="CH97" s="34">
        <v>19.399999999999999</v>
      </c>
      <c r="CI97" s="34" t="s">
        <v>120</v>
      </c>
      <c r="CJ97" s="34" t="s">
        <v>120</v>
      </c>
      <c r="CK97" s="34" t="s">
        <v>120</v>
      </c>
      <c r="CL97" s="34" t="s">
        <v>120</v>
      </c>
      <c r="CM97" s="34" t="s">
        <v>120</v>
      </c>
      <c r="CN97" s="34" t="s">
        <v>120</v>
      </c>
      <c r="CO97" s="34" t="s">
        <v>120</v>
      </c>
      <c r="CP97" s="34" t="s">
        <v>120</v>
      </c>
      <c r="CQ97" s="34" t="s">
        <v>120</v>
      </c>
      <c r="CR97" s="34" t="s">
        <v>120</v>
      </c>
      <c r="CS97" s="34" t="s">
        <v>120</v>
      </c>
      <c r="CT97" s="34" t="s">
        <v>120</v>
      </c>
      <c r="CU97" s="34" t="s">
        <v>120</v>
      </c>
      <c r="CV97" s="34">
        <v>16</v>
      </c>
      <c r="CW97" s="34">
        <v>28.5</v>
      </c>
      <c r="CX97" s="34">
        <v>42</v>
      </c>
      <c r="CY97" s="34">
        <v>75.3</v>
      </c>
      <c r="CZ97" s="34">
        <v>60.4</v>
      </c>
      <c r="DA97" s="34">
        <v>16.899999999999999</v>
      </c>
      <c r="DB97" s="34">
        <v>12.6</v>
      </c>
      <c r="DC97" s="34" t="s">
        <v>120</v>
      </c>
      <c r="DD97" s="34" t="s">
        <v>120</v>
      </c>
      <c r="DE97" s="34">
        <v>21.9</v>
      </c>
      <c r="DF97" s="34" t="s">
        <v>120</v>
      </c>
      <c r="DG97" s="34" t="s">
        <v>120</v>
      </c>
      <c r="DH97" s="34">
        <v>5.3</v>
      </c>
      <c r="DI97" s="34">
        <v>52.7</v>
      </c>
      <c r="DJ97" s="34">
        <v>0</v>
      </c>
      <c r="DK97" s="34">
        <v>12.5</v>
      </c>
      <c r="DL97" s="34" t="s">
        <v>120</v>
      </c>
      <c r="DM97" s="34" t="s">
        <v>120</v>
      </c>
    </row>
    <row r="98" spans="1:117" x14ac:dyDescent="0.25">
      <c r="A98" s="34" t="s">
        <v>147</v>
      </c>
      <c r="B98" s="34" t="s">
        <v>118</v>
      </c>
      <c r="C98" s="34" t="s">
        <v>119</v>
      </c>
      <c r="D98" s="34">
        <v>81.7</v>
      </c>
      <c r="E98" s="34">
        <v>29.9</v>
      </c>
      <c r="F98" s="34">
        <v>1049</v>
      </c>
      <c r="G98" s="34">
        <v>962</v>
      </c>
      <c r="H98" s="34">
        <v>64.8</v>
      </c>
      <c r="I98" s="34">
        <v>92.4</v>
      </c>
      <c r="J98" s="34">
        <v>41.6</v>
      </c>
      <c r="K98" s="34">
        <v>49.9</v>
      </c>
      <c r="L98" s="34">
        <v>42.1</v>
      </c>
      <c r="M98" s="34">
        <v>99.5</v>
      </c>
      <c r="N98" s="34">
        <v>3.6</v>
      </c>
      <c r="O98" s="34">
        <v>85</v>
      </c>
      <c r="P98" s="34">
        <v>96</v>
      </c>
      <c r="Q98" s="35">
        <v>45.9</v>
      </c>
      <c r="R98" s="34">
        <v>13.1</v>
      </c>
      <c r="S98" s="34">
        <v>20.6</v>
      </c>
      <c r="T98" s="34">
        <v>2.6</v>
      </c>
      <c r="U98" s="34">
        <v>7.4</v>
      </c>
      <c r="V98" s="34">
        <v>22</v>
      </c>
      <c r="W98" s="34">
        <v>26</v>
      </c>
      <c r="X98" s="34">
        <v>23.6</v>
      </c>
      <c r="Y98" s="34">
        <v>12.7</v>
      </c>
      <c r="Z98" s="34">
        <v>3.1</v>
      </c>
      <c r="AA98" s="34">
        <v>0.1</v>
      </c>
      <c r="AB98" s="34">
        <v>3.7</v>
      </c>
      <c r="AC98" s="34">
        <v>4.2</v>
      </c>
      <c r="AD98" s="34">
        <v>1.3</v>
      </c>
      <c r="AE98" s="34">
        <v>30.1</v>
      </c>
      <c r="AF98" s="34">
        <v>12.7</v>
      </c>
      <c r="AG98" s="34">
        <v>8.6999999999999993</v>
      </c>
      <c r="AH98" s="34">
        <v>46.9</v>
      </c>
      <c r="AI98" s="34">
        <v>77</v>
      </c>
      <c r="AJ98" s="34">
        <v>69</v>
      </c>
      <c r="AK98" s="34">
        <v>88.8</v>
      </c>
      <c r="AL98" s="34">
        <v>39.200000000000003</v>
      </c>
      <c r="AM98" s="34">
        <v>33.9</v>
      </c>
      <c r="AN98" s="34">
        <v>32.799999999999997</v>
      </c>
      <c r="AO98" s="34">
        <v>64.599999999999994</v>
      </c>
      <c r="AP98" s="34">
        <v>26.2</v>
      </c>
      <c r="AQ98" s="34">
        <v>10076</v>
      </c>
      <c r="AR98" s="34">
        <v>0.4</v>
      </c>
      <c r="AS98" s="34">
        <v>10.7</v>
      </c>
      <c r="AT98" s="34">
        <v>69.099999999999994</v>
      </c>
      <c r="AU98" s="34">
        <v>45.7</v>
      </c>
      <c r="AV98" s="34">
        <v>8</v>
      </c>
      <c r="AW98" s="34">
        <v>77.2</v>
      </c>
      <c r="AX98" s="34">
        <v>21.1</v>
      </c>
      <c r="AY98" s="34">
        <v>46.2</v>
      </c>
      <c r="AZ98" s="34">
        <v>22.6</v>
      </c>
      <c r="BA98" s="34">
        <v>65.900000000000006</v>
      </c>
      <c r="BB98" s="34">
        <v>91.2</v>
      </c>
      <c r="BC98" s="34">
        <v>76.599999999999994</v>
      </c>
      <c r="BD98" s="34">
        <v>77.8</v>
      </c>
      <c r="BE98" s="34">
        <v>74.2</v>
      </c>
      <c r="BF98" s="34">
        <v>69.900000000000006</v>
      </c>
      <c r="BG98" s="34">
        <v>32.1</v>
      </c>
      <c r="BH98" s="34">
        <v>92.9</v>
      </c>
      <c r="BI98" s="34">
        <v>6.1</v>
      </c>
      <c r="BJ98" s="34">
        <v>5.8</v>
      </c>
      <c r="BK98" s="34">
        <v>60.2</v>
      </c>
      <c r="BL98" s="34">
        <v>14.1</v>
      </c>
      <c r="BM98" s="34">
        <v>31.2</v>
      </c>
      <c r="BN98" s="34">
        <v>1.7</v>
      </c>
      <c r="BO98" s="34">
        <v>39.1</v>
      </c>
      <c r="BP98" s="34">
        <v>65.400000000000006</v>
      </c>
      <c r="BQ98" s="34">
        <v>73.599999999999994</v>
      </c>
      <c r="BR98" s="34">
        <v>78.8</v>
      </c>
      <c r="BS98" s="34">
        <v>19.3</v>
      </c>
      <c r="BT98" s="34">
        <v>14.1</v>
      </c>
      <c r="BU98" s="34">
        <v>18.8</v>
      </c>
      <c r="BV98" s="34">
        <v>28.9</v>
      </c>
      <c r="BW98" s="34">
        <v>6.8</v>
      </c>
      <c r="BX98" s="34">
        <v>2.2000000000000002</v>
      </c>
      <c r="BY98" s="34">
        <v>13.8</v>
      </c>
      <c r="BZ98" s="34">
        <v>8.8000000000000007</v>
      </c>
      <c r="CA98" s="34">
        <v>11.1</v>
      </c>
      <c r="CB98" s="34">
        <v>26</v>
      </c>
      <c r="CC98" s="34">
        <v>19.8</v>
      </c>
      <c r="CD98" s="34">
        <v>23.9</v>
      </c>
      <c r="CE98" s="34">
        <v>26.4</v>
      </c>
      <c r="CF98" s="34">
        <v>26</v>
      </c>
      <c r="CG98" s="34">
        <v>26.4</v>
      </c>
      <c r="CH98" s="34">
        <v>9.6</v>
      </c>
      <c r="CI98" s="34">
        <v>7.6</v>
      </c>
      <c r="CJ98" s="34">
        <v>3</v>
      </c>
      <c r="CK98" s="34">
        <v>9.3000000000000007</v>
      </c>
      <c r="CL98" s="34">
        <v>4.3</v>
      </c>
      <c r="CM98" s="34">
        <v>8.5</v>
      </c>
      <c r="CN98" s="34">
        <v>1.9</v>
      </c>
      <c r="CO98" s="34">
        <v>1</v>
      </c>
      <c r="CP98" s="34">
        <v>16</v>
      </c>
      <c r="CQ98" s="34">
        <v>3.1</v>
      </c>
      <c r="CR98" s="34">
        <v>1.3</v>
      </c>
      <c r="CS98" s="34">
        <v>17.2</v>
      </c>
      <c r="CT98" s="34">
        <v>4.3</v>
      </c>
      <c r="CU98" s="34">
        <v>15</v>
      </c>
      <c r="CV98" s="34">
        <v>40.700000000000003</v>
      </c>
      <c r="CW98" s="34">
        <v>57.9</v>
      </c>
      <c r="CX98" s="34">
        <v>79</v>
      </c>
      <c r="CY98" s="34">
        <v>87.3</v>
      </c>
      <c r="CZ98" s="34">
        <v>96.2</v>
      </c>
      <c r="DA98" s="34">
        <v>40.9</v>
      </c>
      <c r="DB98" s="34">
        <v>53.1</v>
      </c>
      <c r="DC98" s="34">
        <v>3.4</v>
      </c>
      <c r="DD98" s="34">
        <v>69.900000000000006</v>
      </c>
      <c r="DE98" s="34">
        <v>34.799999999999997</v>
      </c>
      <c r="DF98" s="34">
        <v>63.1</v>
      </c>
      <c r="DG98" s="34">
        <v>76.099999999999994</v>
      </c>
      <c r="DH98" s="34">
        <v>48.8</v>
      </c>
      <c r="DI98" s="34">
        <v>70.599999999999994</v>
      </c>
      <c r="DJ98" s="34">
        <v>6.1</v>
      </c>
      <c r="DK98" s="34">
        <v>52.5</v>
      </c>
      <c r="DL98" s="34">
        <v>30.7</v>
      </c>
      <c r="DM98" s="34">
        <v>34.200000000000003</v>
      </c>
    </row>
    <row r="99" spans="1:117" s="15" customFormat="1" x14ac:dyDescent="0.25">
      <c r="A99" s="15" t="s">
        <v>147</v>
      </c>
      <c r="B99" s="15" t="s">
        <v>118</v>
      </c>
      <c r="C99" s="15" t="s">
        <v>121</v>
      </c>
      <c r="D99" s="15">
        <v>79</v>
      </c>
      <c r="E99" s="15">
        <v>31.4</v>
      </c>
      <c r="F99" s="15">
        <v>1030</v>
      </c>
      <c r="G99" s="15">
        <v>962</v>
      </c>
      <c r="H99" s="15">
        <v>59.7</v>
      </c>
      <c r="I99" s="15">
        <v>90.1</v>
      </c>
      <c r="J99" s="15">
        <v>38</v>
      </c>
      <c r="K99" s="15">
        <v>51.3</v>
      </c>
      <c r="L99" s="15">
        <v>28</v>
      </c>
      <c r="M99" s="15">
        <v>99.4</v>
      </c>
      <c r="N99" s="15">
        <v>3.7</v>
      </c>
      <c r="O99" s="15">
        <v>81.7</v>
      </c>
      <c r="P99" s="15">
        <v>95.2</v>
      </c>
      <c r="Q99" s="15">
        <v>38.4</v>
      </c>
      <c r="R99" s="15">
        <v>14.3</v>
      </c>
      <c r="S99" s="15">
        <v>22.6</v>
      </c>
      <c r="T99" s="15">
        <v>2.9</v>
      </c>
      <c r="U99" s="15">
        <v>8.1999999999999993</v>
      </c>
      <c r="V99" s="15">
        <v>25</v>
      </c>
      <c r="W99" s="15">
        <v>30</v>
      </c>
      <c r="X99" s="15">
        <v>22.7</v>
      </c>
      <c r="Y99" s="15">
        <v>12.6</v>
      </c>
      <c r="Z99" s="15">
        <v>2.8</v>
      </c>
      <c r="AA99" s="15">
        <v>0</v>
      </c>
      <c r="AB99" s="15">
        <v>4</v>
      </c>
      <c r="AC99" s="15">
        <v>4.3</v>
      </c>
      <c r="AD99" s="15">
        <v>1.2</v>
      </c>
      <c r="AE99" s="15">
        <v>30.2</v>
      </c>
      <c r="AF99" s="15">
        <v>13.3</v>
      </c>
      <c r="AG99" s="15">
        <v>8.8000000000000007</v>
      </c>
      <c r="AH99" s="15">
        <v>43.4</v>
      </c>
      <c r="AI99" s="15">
        <v>72.599999999999994</v>
      </c>
      <c r="AJ99" s="15">
        <v>62</v>
      </c>
      <c r="AK99" s="15">
        <v>87.1</v>
      </c>
      <c r="AL99" s="15">
        <v>32.700000000000003</v>
      </c>
      <c r="AM99" s="15">
        <v>27.8</v>
      </c>
      <c r="AN99" s="15">
        <v>34.200000000000003</v>
      </c>
      <c r="AO99" s="15">
        <v>57.4</v>
      </c>
      <c r="AP99" s="15">
        <v>30</v>
      </c>
      <c r="AQ99" s="15">
        <v>9609</v>
      </c>
      <c r="AR99" s="15">
        <v>0.4</v>
      </c>
      <c r="AS99" s="15">
        <v>8.5</v>
      </c>
      <c r="AT99" s="15">
        <v>60.5</v>
      </c>
      <c r="AU99" s="15">
        <v>40.9</v>
      </c>
      <c r="AV99" s="15">
        <v>9.1</v>
      </c>
      <c r="AW99" s="15">
        <v>69.5</v>
      </c>
      <c r="AX99" s="15">
        <v>15.2</v>
      </c>
      <c r="AY99" s="15">
        <v>40.9</v>
      </c>
      <c r="AZ99" s="15">
        <v>17.600000000000001</v>
      </c>
      <c r="BA99" s="15">
        <v>61.7</v>
      </c>
      <c r="BB99" s="15">
        <v>89.1</v>
      </c>
      <c r="BC99" s="15">
        <v>72.7</v>
      </c>
      <c r="BD99" s="15">
        <v>74.3</v>
      </c>
      <c r="BE99" s="15">
        <v>70.400000000000006</v>
      </c>
      <c r="BF99" s="15">
        <v>65.8</v>
      </c>
      <c r="BG99" s="15">
        <v>28.4</v>
      </c>
      <c r="BH99" s="15">
        <v>92.9</v>
      </c>
      <c r="BI99" s="15">
        <v>5.6</v>
      </c>
      <c r="BJ99" s="15">
        <v>5.5</v>
      </c>
      <c r="BK99" s="15">
        <v>60.1</v>
      </c>
      <c r="BL99" s="15">
        <v>13.4</v>
      </c>
      <c r="BM99" s="15">
        <v>28</v>
      </c>
      <c r="BN99" s="15">
        <v>1.7</v>
      </c>
      <c r="BO99" s="15">
        <v>35.6</v>
      </c>
      <c r="BP99" s="15">
        <v>66.099999999999994</v>
      </c>
      <c r="BQ99" s="15">
        <v>71.3</v>
      </c>
      <c r="BR99" s="15">
        <v>78.8</v>
      </c>
      <c r="BS99" s="15">
        <v>18.399999999999999</v>
      </c>
      <c r="BT99" s="15">
        <v>7.5</v>
      </c>
      <c r="BU99" s="15">
        <v>17.3</v>
      </c>
      <c r="BV99" s="15">
        <v>31.4</v>
      </c>
      <c r="BW99" s="15">
        <v>7.1</v>
      </c>
      <c r="BX99" s="15">
        <v>2.4</v>
      </c>
      <c r="BY99" s="15">
        <v>14.2</v>
      </c>
      <c r="BZ99" s="15">
        <v>9</v>
      </c>
      <c r="CA99" s="15">
        <v>10.9</v>
      </c>
      <c r="CB99" s="15">
        <v>22.4</v>
      </c>
      <c r="CC99" s="15">
        <v>18.5</v>
      </c>
      <c r="CD99" s="15">
        <v>23.3</v>
      </c>
      <c r="CE99" s="15">
        <v>26.5</v>
      </c>
      <c r="CF99" s="15">
        <v>24.8</v>
      </c>
      <c r="CG99" s="15">
        <v>26.4</v>
      </c>
      <c r="CH99" s="15">
        <v>9.9</v>
      </c>
      <c r="CI99" s="15">
        <v>6.8</v>
      </c>
      <c r="CJ99" s="15">
        <v>2.6</v>
      </c>
      <c r="CK99" s="15">
        <v>9.4</v>
      </c>
      <c r="CL99" s="15">
        <v>4.5</v>
      </c>
      <c r="CM99" s="15">
        <v>7.9</v>
      </c>
      <c r="CN99" s="15">
        <v>1.8</v>
      </c>
      <c r="CO99" s="15">
        <v>0.8</v>
      </c>
      <c r="CP99" s="15">
        <v>14.1</v>
      </c>
      <c r="CQ99" s="15">
        <v>2.2999999999999998</v>
      </c>
      <c r="CR99" s="15">
        <v>1.7</v>
      </c>
      <c r="CS99" s="15">
        <v>17.100000000000001</v>
      </c>
      <c r="CT99" s="15">
        <v>3.3</v>
      </c>
      <c r="CU99" s="15">
        <v>13.1</v>
      </c>
      <c r="CV99" s="15">
        <v>37.4</v>
      </c>
      <c r="CW99" s="15">
        <v>53.5</v>
      </c>
      <c r="CX99" s="15">
        <v>76.400000000000006</v>
      </c>
      <c r="CY99" s="15">
        <v>84.8</v>
      </c>
      <c r="CZ99" s="15">
        <v>96</v>
      </c>
      <c r="DA99" s="15">
        <v>39</v>
      </c>
      <c r="DB99" s="15">
        <v>56.1</v>
      </c>
      <c r="DC99" s="15">
        <v>3</v>
      </c>
      <c r="DD99" s="15">
        <v>68.099999999999994</v>
      </c>
      <c r="DE99" s="15">
        <v>29.7</v>
      </c>
      <c r="DF99" s="15">
        <v>57.8</v>
      </c>
      <c r="DG99" s="15">
        <v>73.3</v>
      </c>
      <c r="DH99" s="15">
        <v>50.7</v>
      </c>
      <c r="DI99" s="15">
        <v>73.5</v>
      </c>
      <c r="DJ99" s="15">
        <v>6.1</v>
      </c>
      <c r="DK99" s="15">
        <v>52.3</v>
      </c>
      <c r="DL99" s="15">
        <v>28.3</v>
      </c>
      <c r="DM99" s="15">
        <v>36.5</v>
      </c>
    </row>
    <row r="100" spans="1:117" s="15" customFormat="1" x14ac:dyDescent="0.25">
      <c r="A100" s="15" t="s">
        <v>147</v>
      </c>
      <c r="B100" s="15" t="s">
        <v>118</v>
      </c>
      <c r="C100" s="15" t="s">
        <v>122</v>
      </c>
      <c r="D100" s="15">
        <v>85.8</v>
      </c>
      <c r="E100" s="15">
        <v>27.5</v>
      </c>
      <c r="F100" s="15">
        <v>1081</v>
      </c>
      <c r="G100" s="15">
        <v>962</v>
      </c>
      <c r="H100" s="15">
        <v>74.8</v>
      </c>
      <c r="I100" s="15">
        <v>95.9</v>
      </c>
      <c r="J100" s="15">
        <v>47.1</v>
      </c>
      <c r="K100" s="15">
        <v>47.8</v>
      </c>
      <c r="L100" s="15">
        <v>63.3</v>
      </c>
      <c r="M100" s="15">
        <v>99.7</v>
      </c>
      <c r="N100" s="15">
        <v>3.5</v>
      </c>
      <c r="O100" s="15">
        <v>89.9</v>
      </c>
      <c r="P100" s="15">
        <v>97.4</v>
      </c>
      <c r="Q100" s="15">
        <v>57</v>
      </c>
      <c r="R100" s="15">
        <v>11</v>
      </c>
      <c r="S100" s="15">
        <v>17.3</v>
      </c>
      <c r="T100" s="15">
        <v>2.1</v>
      </c>
      <c r="U100" s="15">
        <v>6.1</v>
      </c>
      <c r="V100" s="15">
        <v>16</v>
      </c>
      <c r="W100" s="15">
        <v>18</v>
      </c>
      <c r="X100" s="15">
        <v>25</v>
      </c>
      <c r="Y100" s="15">
        <v>12.9</v>
      </c>
      <c r="Z100" s="15">
        <v>3.6</v>
      </c>
      <c r="AA100" s="15">
        <v>0.2</v>
      </c>
      <c r="AB100" s="15">
        <v>3.3</v>
      </c>
      <c r="AC100" s="15">
        <v>4.0999999999999996</v>
      </c>
      <c r="AD100" s="15">
        <v>1.6</v>
      </c>
      <c r="AE100" s="15">
        <v>29.8</v>
      </c>
      <c r="AF100" s="15">
        <v>11.8</v>
      </c>
      <c r="AG100" s="15">
        <v>8.6999999999999993</v>
      </c>
      <c r="AH100" s="15">
        <v>53</v>
      </c>
      <c r="AI100" s="15">
        <v>84.9</v>
      </c>
      <c r="AJ100" s="15">
        <v>81.7</v>
      </c>
      <c r="AK100" s="15">
        <v>92</v>
      </c>
      <c r="AL100" s="15">
        <v>51</v>
      </c>
      <c r="AM100" s="15">
        <v>45.1</v>
      </c>
      <c r="AN100" s="15">
        <v>30.4</v>
      </c>
      <c r="AO100" s="15">
        <v>77.7</v>
      </c>
      <c r="AP100" s="15">
        <v>21.2</v>
      </c>
      <c r="AQ100" s="15">
        <v>10743</v>
      </c>
      <c r="AR100" s="15">
        <v>0</v>
      </c>
      <c r="AS100" s="15">
        <v>14.9</v>
      </c>
      <c r="AT100" s="15">
        <v>86.3</v>
      </c>
      <c r="AU100" s="15">
        <v>55.3</v>
      </c>
      <c r="AV100" s="15">
        <v>5.9</v>
      </c>
      <c r="AW100" s="15">
        <v>92.4</v>
      </c>
      <c r="AX100" s="15">
        <v>33</v>
      </c>
      <c r="AY100" s="15">
        <v>52.9</v>
      </c>
      <c r="AZ100" s="15">
        <v>30</v>
      </c>
      <c r="BA100" s="15">
        <v>74.3</v>
      </c>
      <c r="BB100" s="15">
        <v>95.5</v>
      </c>
      <c r="BC100" s="15">
        <v>84.7</v>
      </c>
      <c r="BD100" s="15">
        <v>84.9</v>
      </c>
      <c r="BE100" s="15">
        <v>81.8</v>
      </c>
      <c r="BF100" s="15">
        <v>78.099999999999994</v>
      </c>
      <c r="BG100" s="15">
        <v>39.1</v>
      </c>
      <c r="BH100" s="15">
        <v>92.8</v>
      </c>
      <c r="BI100" s="15">
        <v>7</v>
      </c>
      <c r="BJ100" s="15">
        <v>6.2</v>
      </c>
      <c r="BK100" s="15">
        <v>60.4</v>
      </c>
      <c r="BL100" s="15">
        <v>15.2</v>
      </c>
      <c r="BM100" s="15">
        <v>37</v>
      </c>
      <c r="BN100" s="15">
        <v>1.8</v>
      </c>
      <c r="BO100" s="15">
        <v>45.6</v>
      </c>
      <c r="BP100" s="15">
        <v>64.2</v>
      </c>
      <c r="BQ100" s="15">
        <v>78.900000000000006</v>
      </c>
      <c r="BR100" s="15">
        <v>78.599999999999994</v>
      </c>
      <c r="BS100" s="15">
        <v>21.2</v>
      </c>
      <c r="BT100" s="15">
        <v>34.1</v>
      </c>
      <c r="BU100" s="15">
        <v>22.1</v>
      </c>
      <c r="BV100" s="15">
        <v>24.1</v>
      </c>
      <c r="BW100" s="15">
        <v>6.4</v>
      </c>
      <c r="BX100" s="15">
        <v>1.8</v>
      </c>
      <c r="BY100" s="15">
        <v>13.1</v>
      </c>
      <c r="BZ100" s="15">
        <v>8.5</v>
      </c>
      <c r="CA100" s="15">
        <v>11.5</v>
      </c>
      <c r="CB100" s="15">
        <v>31.2</v>
      </c>
      <c r="CC100" s="15">
        <v>21.8</v>
      </c>
      <c r="CD100" s="15">
        <v>24.9</v>
      </c>
      <c r="CE100" s="15">
        <v>26.4</v>
      </c>
      <c r="CF100" s="15">
        <v>28.5</v>
      </c>
      <c r="CG100" s="15">
        <v>26.5</v>
      </c>
      <c r="CH100" s="15">
        <v>9</v>
      </c>
      <c r="CI100" s="15">
        <v>8.8000000000000007</v>
      </c>
      <c r="CJ100" s="15">
        <v>3.7</v>
      </c>
      <c r="CK100" s="15">
        <v>9.1</v>
      </c>
      <c r="CL100" s="15">
        <v>4</v>
      </c>
      <c r="CM100" s="15">
        <v>9.3000000000000007</v>
      </c>
      <c r="CN100" s="15">
        <v>2.1</v>
      </c>
      <c r="CO100" s="15">
        <v>1.2</v>
      </c>
      <c r="CP100" s="15">
        <v>18.899999999999999</v>
      </c>
      <c r="CQ100" s="15">
        <v>4.4000000000000004</v>
      </c>
      <c r="CR100" s="15">
        <v>0.7</v>
      </c>
      <c r="CS100" s="15">
        <v>17.399999999999999</v>
      </c>
      <c r="CT100" s="15">
        <v>5.7</v>
      </c>
      <c r="CU100" s="15">
        <v>17.899999999999999</v>
      </c>
      <c r="CV100" s="15">
        <v>45.8</v>
      </c>
      <c r="CW100" s="15">
        <v>65</v>
      </c>
      <c r="CX100" s="15">
        <v>83</v>
      </c>
      <c r="CY100" s="15">
        <v>91.3</v>
      </c>
      <c r="CZ100" s="15">
        <v>96.4</v>
      </c>
      <c r="DA100" s="15">
        <v>43.8</v>
      </c>
      <c r="DB100" s="15">
        <v>48.1</v>
      </c>
      <c r="DC100" s="15">
        <v>4.0999999999999996</v>
      </c>
      <c r="DD100" s="15">
        <v>72.7</v>
      </c>
      <c r="DE100" s="15">
        <v>42.9</v>
      </c>
      <c r="DF100" s="15">
        <v>71.599999999999994</v>
      </c>
      <c r="DG100" s="15">
        <v>80.5</v>
      </c>
      <c r="DH100" s="15">
        <v>46</v>
      </c>
      <c r="DI100" s="15">
        <v>66.099999999999994</v>
      </c>
      <c r="DJ100" s="15">
        <v>6.2</v>
      </c>
      <c r="DK100" s="15">
        <v>52.9</v>
      </c>
      <c r="DL100" s="15">
        <v>34.4</v>
      </c>
      <c r="DM100" s="15">
        <v>30.1</v>
      </c>
    </row>
    <row r="101" spans="1:117" x14ac:dyDescent="0.25">
      <c r="A101" s="34" t="s">
        <v>147</v>
      </c>
      <c r="B101" s="34" t="s">
        <v>123</v>
      </c>
      <c r="C101" s="34" t="s">
        <v>119</v>
      </c>
      <c r="D101" s="34">
        <v>70</v>
      </c>
      <c r="E101" s="34">
        <v>33.299999999999997</v>
      </c>
      <c r="F101" s="34">
        <v>1070</v>
      </c>
      <c r="G101" s="34">
        <v>1014</v>
      </c>
      <c r="H101" s="34">
        <v>30.4</v>
      </c>
      <c r="I101" s="34">
        <v>87</v>
      </c>
      <c r="J101" s="34">
        <v>52.1</v>
      </c>
      <c r="K101" s="34">
        <v>30.2</v>
      </c>
      <c r="L101" s="34">
        <v>34.9</v>
      </c>
      <c r="M101" s="34">
        <v>98.8</v>
      </c>
      <c r="N101" s="34">
        <v>6.7</v>
      </c>
      <c r="O101" s="34">
        <v>72.599999999999994</v>
      </c>
      <c r="P101" s="34">
        <v>91.5</v>
      </c>
      <c r="Q101" s="34">
        <v>33.799999999999997</v>
      </c>
      <c r="R101" s="34">
        <v>12.7</v>
      </c>
      <c r="S101" s="34">
        <v>16</v>
      </c>
      <c r="T101" s="34">
        <v>2.8</v>
      </c>
      <c r="U101" s="34">
        <v>7.3</v>
      </c>
      <c r="V101" s="34">
        <v>30</v>
      </c>
      <c r="W101" s="34">
        <v>42</v>
      </c>
      <c r="X101" s="34">
        <v>48.7</v>
      </c>
      <c r="Y101" s="34">
        <v>23.6</v>
      </c>
      <c r="Z101" s="34">
        <v>8.1999999999999993</v>
      </c>
      <c r="AA101" s="34">
        <v>0.5</v>
      </c>
      <c r="AB101" s="34">
        <v>5.3</v>
      </c>
      <c r="AC101" s="34">
        <v>5.3</v>
      </c>
      <c r="AD101" s="34">
        <v>4.0999999999999996</v>
      </c>
      <c r="AE101" s="34">
        <v>15.6</v>
      </c>
      <c r="AF101" s="34">
        <v>5</v>
      </c>
      <c r="AG101" s="34">
        <v>4.5999999999999996</v>
      </c>
      <c r="AH101" s="34">
        <v>46.8</v>
      </c>
      <c r="AI101" s="34">
        <v>64.5</v>
      </c>
      <c r="AJ101" s="34">
        <v>54.1</v>
      </c>
      <c r="AK101" s="34">
        <v>79.2</v>
      </c>
      <c r="AL101" s="34">
        <v>6.8</v>
      </c>
      <c r="AM101" s="34">
        <v>5.8</v>
      </c>
      <c r="AN101" s="34" t="s">
        <v>120</v>
      </c>
      <c r="AO101" s="34">
        <v>45.5</v>
      </c>
      <c r="AP101" s="34" t="s">
        <v>120</v>
      </c>
      <c r="AQ101" s="34" t="s">
        <v>120</v>
      </c>
      <c r="AR101" s="34">
        <v>0.5</v>
      </c>
      <c r="AS101" s="34" t="s">
        <v>120</v>
      </c>
      <c r="AT101" s="34">
        <v>45.9</v>
      </c>
      <c r="AU101" s="34">
        <v>36.1</v>
      </c>
      <c r="AV101" s="34">
        <v>13.2</v>
      </c>
      <c r="AW101" s="34">
        <v>59</v>
      </c>
      <c r="AX101" s="34">
        <v>9</v>
      </c>
      <c r="AY101" s="34">
        <v>26.7</v>
      </c>
      <c r="AZ101" s="34">
        <v>17.600000000000001</v>
      </c>
      <c r="BA101" s="34">
        <v>46.8</v>
      </c>
      <c r="BB101" s="34">
        <v>80</v>
      </c>
      <c r="BC101" s="34">
        <v>77.5</v>
      </c>
      <c r="BD101" s="34">
        <v>61.2</v>
      </c>
      <c r="BE101" s="34">
        <v>52.9</v>
      </c>
      <c r="BF101" s="34" t="s">
        <v>120</v>
      </c>
      <c r="BG101" s="34">
        <v>11.2</v>
      </c>
      <c r="BH101" s="34">
        <v>92.7</v>
      </c>
      <c r="BI101" s="34">
        <v>3.3</v>
      </c>
      <c r="BJ101" s="34">
        <v>10</v>
      </c>
      <c r="BK101" s="34">
        <v>36.200000000000003</v>
      </c>
      <c r="BL101" s="34" t="s">
        <v>120</v>
      </c>
      <c r="BM101" s="34">
        <v>37.799999999999997</v>
      </c>
      <c r="BN101" s="34">
        <v>4.7</v>
      </c>
      <c r="BO101" s="34">
        <v>43.2</v>
      </c>
      <c r="BP101" s="34">
        <v>57.2</v>
      </c>
      <c r="BQ101" s="34">
        <v>62.1</v>
      </c>
      <c r="BR101" s="34">
        <v>77.400000000000006</v>
      </c>
      <c r="BS101" s="34" t="s">
        <v>120</v>
      </c>
      <c r="BT101" s="34" t="s">
        <v>120</v>
      </c>
      <c r="BU101" s="34" t="s">
        <v>120</v>
      </c>
      <c r="BV101" s="34">
        <v>35.6</v>
      </c>
      <c r="BW101" s="34">
        <v>9</v>
      </c>
      <c r="BX101" s="34">
        <v>2.1</v>
      </c>
      <c r="BY101" s="34">
        <v>22.2</v>
      </c>
      <c r="BZ101" s="34">
        <v>14.8</v>
      </c>
      <c r="CA101" s="34">
        <v>16.3</v>
      </c>
      <c r="CB101" s="34">
        <v>13.3</v>
      </c>
      <c r="CC101" s="34">
        <v>9.1999999999999993</v>
      </c>
      <c r="CD101" s="34">
        <v>41.1</v>
      </c>
      <c r="CE101" s="34">
        <v>35.700000000000003</v>
      </c>
      <c r="CF101" s="34">
        <v>36.299999999999997</v>
      </c>
      <c r="CG101" s="34">
        <v>35.700000000000003</v>
      </c>
      <c r="CH101" s="34">
        <v>11.4</v>
      </c>
      <c r="CI101" s="34" t="s">
        <v>120</v>
      </c>
      <c r="CJ101" s="34" t="s">
        <v>120</v>
      </c>
      <c r="CK101" s="34" t="s">
        <v>120</v>
      </c>
      <c r="CL101" s="34" t="s">
        <v>120</v>
      </c>
      <c r="CM101" s="34" t="s">
        <v>120</v>
      </c>
      <c r="CN101" s="34" t="s">
        <v>120</v>
      </c>
      <c r="CO101" s="34" t="s">
        <v>120</v>
      </c>
      <c r="CP101" s="34" t="s">
        <v>120</v>
      </c>
      <c r="CQ101" s="34" t="s">
        <v>120</v>
      </c>
      <c r="CR101" s="34" t="s">
        <v>120</v>
      </c>
      <c r="CS101" s="34" t="s">
        <v>120</v>
      </c>
      <c r="CT101" s="34" t="s">
        <v>120</v>
      </c>
      <c r="CU101" s="34" t="s">
        <v>120</v>
      </c>
      <c r="CV101" s="34">
        <v>44</v>
      </c>
      <c r="CW101" s="34">
        <v>60.9</v>
      </c>
      <c r="CX101" s="34">
        <v>79.099999999999994</v>
      </c>
      <c r="CY101" s="34">
        <v>92.2</v>
      </c>
      <c r="CZ101" s="34">
        <v>94.4</v>
      </c>
      <c r="DA101" s="34">
        <v>49.7</v>
      </c>
      <c r="DB101" s="34">
        <v>43.8</v>
      </c>
      <c r="DC101" s="34" t="s">
        <v>120</v>
      </c>
      <c r="DD101" s="34" t="s">
        <v>120</v>
      </c>
      <c r="DE101" s="34">
        <v>8</v>
      </c>
      <c r="DF101" s="34" t="s">
        <v>120</v>
      </c>
      <c r="DG101" s="34" t="s">
        <v>120</v>
      </c>
      <c r="DH101" s="34">
        <v>39.6</v>
      </c>
      <c r="DI101" s="34">
        <v>69.5</v>
      </c>
      <c r="DJ101" s="34">
        <v>1.9</v>
      </c>
      <c r="DK101" s="34">
        <v>47.4</v>
      </c>
      <c r="DL101" s="34" t="s">
        <v>120</v>
      </c>
      <c r="DM101" s="34" t="s">
        <v>120</v>
      </c>
    </row>
    <row r="102" spans="1:117" x14ac:dyDescent="0.25">
      <c r="A102" s="34" t="s">
        <v>148</v>
      </c>
      <c r="B102" s="34" t="s">
        <v>118</v>
      </c>
      <c r="C102" s="34" t="s">
        <v>119</v>
      </c>
      <c r="D102" s="34">
        <v>83</v>
      </c>
      <c r="E102" s="34">
        <v>36.5</v>
      </c>
      <c r="F102" s="34">
        <v>1005</v>
      </c>
      <c r="G102" s="34">
        <v>1009</v>
      </c>
      <c r="H102" s="34">
        <v>79.8</v>
      </c>
      <c r="I102" s="34">
        <v>91.4</v>
      </c>
      <c r="J102" s="34">
        <v>67.900000000000006</v>
      </c>
      <c r="K102" s="34">
        <v>60.3</v>
      </c>
      <c r="L102" s="34">
        <v>21.8</v>
      </c>
      <c r="M102" s="34">
        <v>99.1</v>
      </c>
      <c r="N102" s="34">
        <v>34.6</v>
      </c>
      <c r="O102" s="34">
        <v>82.8</v>
      </c>
      <c r="P102" s="34">
        <v>84</v>
      </c>
      <c r="Q102" s="35">
        <v>33.6</v>
      </c>
      <c r="R102" s="34">
        <v>16.5</v>
      </c>
      <c r="S102" s="34">
        <v>19.600000000000001</v>
      </c>
      <c r="T102" s="34">
        <v>3</v>
      </c>
      <c r="U102" s="34">
        <v>8.6</v>
      </c>
      <c r="V102" s="34">
        <v>30</v>
      </c>
      <c r="W102" s="34">
        <v>40</v>
      </c>
      <c r="X102" s="34">
        <v>24.3</v>
      </c>
      <c r="Y102" s="34">
        <v>21.9</v>
      </c>
      <c r="Z102" s="34">
        <v>6.2</v>
      </c>
      <c r="AA102" s="34">
        <v>0</v>
      </c>
      <c r="AB102" s="34">
        <v>2.1</v>
      </c>
      <c r="AC102" s="34">
        <v>11.7</v>
      </c>
      <c r="AD102" s="34">
        <v>1.3</v>
      </c>
      <c r="AE102" s="34">
        <v>21.2</v>
      </c>
      <c r="AF102" s="34">
        <v>15.3</v>
      </c>
      <c r="AG102" s="34">
        <v>24.2</v>
      </c>
      <c r="AH102" s="34">
        <v>61.8</v>
      </c>
      <c r="AI102" s="34">
        <v>53.3</v>
      </c>
      <c r="AJ102" s="34">
        <v>50</v>
      </c>
      <c r="AK102" s="34">
        <v>79.3</v>
      </c>
      <c r="AL102" s="34">
        <v>36.200000000000003</v>
      </c>
      <c r="AM102" s="34">
        <v>23.5</v>
      </c>
      <c r="AN102" s="34">
        <v>93.6</v>
      </c>
      <c r="AO102" s="34">
        <v>47.5</v>
      </c>
      <c r="AP102" s="34">
        <v>28</v>
      </c>
      <c r="AQ102" s="34">
        <v>2892</v>
      </c>
      <c r="AR102" s="34">
        <v>1.4</v>
      </c>
      <c r="AS102" s="34">
        <v>9</v>
      </c>
      <c r="AT102" s="34">
        <v>51.4</v>
      </c>
      <c r="AU102" s="34">
        <v>39.4</v>
      </c>
      <c r="AV102" s="34">
        <v>2.6</v>
      </c>
      <c r="AW102" s="34">
        <v>53.8</v>
      </c>
      <c r="AX102" s="34">
        <v>7.6</v>
      </c>
      <c r="AY102" s="34">
        <v>31.4</v>
      </c>
      <c r="AZ102" s="34">
        <v>9.8000000000000007</v>
      </c>
      <c r="BA102" s="34">
        <v>61.5</v>
      </c>
      <c r="BB102" s="34">
        <v>86</v>
      </c>
      <c r="BC102" s="34">
        <v>71</v>
      </c>
      <c r="BD102" s="34">
        <v>74</v>
      </c>
      <c r="BE102" s="34">
        <v>71.900000000000006</v>
      </c>
      <c r="BF102" s="34">
        <v>62.9</v>
      </c>
      <c r="BG102" s="34">
        <v>54.4</v>
      </c>
      <c r="BH102" s="34">
        <v>92.4</v>
      </c>
      <c r="BI102" s="34">
        <v>4.9000000000000004</v>
      </c>
      <c r="BJ102" s="34">
        <v>10.6</v>
      </c>
      <c r="BK102" s="34">
        <v>77.5</v>
      </c>
      <c r="BL102" s="34">
        <v>58</v>
      </c>
      <c r="BM102" s="34">
        <v>70</v>
      </c>
      <c r="BN102" s="34">
        <v>5.8</v>
      </c>
      <c r="BO102" s="34">
        <v>74.900000000000006</v>
      </c>
      <c r="BP102" s="34">
        <v>60.6</v>
      </c>
      <c r="BQ102" s="34">
        <v>35.799999999999997</v>
      </c>
      <c r="BR102" s="34">
        <v>67.400000000000006</v>
      </c>
      <c r="BS102" s="34">
        <v>24.2</v>
      </c>
      <c r="BT102" s="34">
        <v>19.8</v>
      </c>
      <c r="BU102" s="34">
        <v>23.6</v>
      </c>
      <c r="BV102" s="34">
        <v>43.8</v>
      </c>
      <c r="BW102" s="34">
        <v>15.3</v>
      </c>
      <c r="BX102" s="34">
        <v>6.5</v>
      </c>
      <c r="BY102" s="34">
        <v>29</v>
      </c>
      <c r="BZ102" s="34">
        <v>12.1</v>
      </c>
      <c r="CA102" s="34">
        <v>11.6</v>
      </c>
      <c r="CB102" s="34">
        <v>12.2</v>
      </c>
      <c r="CC102" s="34">
        <v>10.1</v>
      </c>
      <c r="CD102" s="34">
        <v>48</v>
      </c>
      <c r="CE102" s="34">
        <v>56.5</v>
      </c>
      <c r="CF102" s="34">
        <v>53.1</v>
      </c>
      <c r="CG102" s="34">
        <v>56.2</v>
      </c>
      <c r="CH102" s="34">
        <v>32.4</v>
      </c>
      <c r="CI102" s="34">
        <v>4.3</v>
      </c>
      <c r="CJ102" s="34">
        <v>1.8</v>
      </c>
      <c r="CK102" s="34">
        <v>6.4</v>
      </c>
      <c r="CL102" s="34">
        <v>2.9</v>
      </c>
      <c r="CM102" s="34">
        <v>7.2</v>
      </c>
      <c r="CN102" s="34">
        <v>1.9</v>
      </c>
      <c r="CO102" s="34">
        <v>0.8</v>
      </c>
      <c r="CP102" s="34">
        <v>7.9</v>
      </c>
      <c r="CQ102" s="34">
        <v>1.5</v>
      </c>
      <c r="CR102" s="34">
        <v>1</v>
      </c>
      <c r="CS102" s="34">
        <v>19.8</v>
      </c>
      <c r="CT102" s="34">
        <v>12.4</v>
      </c>
      <c r="CU102" s="34">
        <v>16.5</v>
      </c>
      <c r="CV102" s="34">
        <v>13.3</v>
      </c>
      <c r="CW102" s="34">
        <v>14.1</v>
      </c>
      <c r="CX102" s="34">
        <v>47</v>
      </c>
      <c r="CY102" s="34">
        <v>52.1</v>
      </c>
      <c r="CZ102" s="34">
        <v>91.4</v>
      </c>
      <c r="DA102" s="34">
        <v>35.9</v>
      </c>
      <c r="DB102" s="34">
        <v>28.7</v>
      </c>
      <c r="DC102" s="34">
        <v>0.4</v>
      </c>
      <c r="DD102" s="34">
        <v>57.3</v>
      </c>
      <c r="DE102" s="34">
        <v>54.4</v>
      </c>
      <c r="DF102" s="34">
        <v>64.3</v>
      </c>
      <c r="DG102" s="34">
        <v>63.7</v>
      </c>
      <c r="DH102" s="34">
        <v>32.299999999999997</v>
      </c>
      <c r="DI102" s="34">
        <v>72.2</v>
      </c>
      <c r="DJ102" s="34">
        <v>2.1</v>
      </c>
      <c r="DK102" s="34">
        <v>44.6</v>
      </c>
      <c r="DL102" s="34">
        <v>29.4</v>
      </c>
      <c r="DM102" s="34">
        <v>17.8</v>
      </c>
    </row>
    <row r="103" spans="1:117" s="15" customFormat="1" x14ac:dyDescent="0.25">
      <c r="A103" s="15" t="s">
        <v>148</v>
      </c>
      <c r="B103" s="15" t="s">
        <v>118</v>
      </c>
      <c r="C103" s="15" t="s">
        <v>121</v>
      </c>
      <c r="D103" s="15">
        <v>80.2</v>
      </c>
      <c r="E103" s="15">
        <v>38.700000000000003</v>
      </c>
      <c r="F103" s="15">
        <v>991</v>
      </c>
      <c r="G103" s="15">
        <v>1030</v>
      </c>
      <c r="H103" s="15">
        <v>78.400000000000006</v>
      </c>
      <c r="I103" s="15">
        <v>89.2</v>
      </c>
      <c r="J103" s="15">
        <v>62.9</v>
      </c>
      <c r="K103" s="15">
        <v>58.1</v>
      </c>
      <c r="L103" s="15">
        <v>9.3000000000000007</v>
      </c>
      <c r="M103" s="15">
        <v>99.3</v>
      </c>
      <c r="N103" s="15">
        <v>37.9</v>
      </c>
      <c r="O103" s="15">
        <v>79.599999999999994</v>
      </c>
      <c r="P103" s="15">
        <v>80.8</v>
      </c>
      <c r="Q103" s="15">
        <v>25.8</v>
      </c>
      <c r="R103" s="15">
        <v>19.3</v>
      </c>
      <c r="S103" s="15">
        <v>22.4</v>
      </c>
      <c r="T103" s="15">
        <v>3.5</v>
      </c>
      <c r="U103" s="15">
        <v>10.1</v>
      </c>
      <c r="V103" s="15">
        <v>32</v>
      </c>
      <c r="W103" s="15">
        <v>43</v>
      </c>
      <c r="X103" s="15">
        <v>22.4</v>
      </c>
      <c r="Y103" s="15">
        <v>20.6</v>
      </c>
      <c r="Z103" s="15">
        <v>4.8</v>
      </c>
      <c r="AA103" s="15">
        <v>0</v>
      </c>
      <c r="AB103" s="15">
        <v>1.8</v>
      </c>
      <c r="AC103" s="15">
        <v>12.5</v>
      </c>
      <c r="AD103" s="15">
        <v>0.9</v>
      </c>
      <c r="AE103" s="15">
        <v>21.2</v>
      </c>
      <c r="AF103" s="15">
        <v>15.6</v>
      </c>
      <c r="AG103" s="15">
        <v>26.5</v>
      </c>
      <c r="AH103" s="15">
        <v>61.2</v>
      </c>
      <c r="AI103" s="15">
        <v>50.7</v>
      </c>
      <c r="AJ103" s="15">
        <v>46.3</v>
      </c>
      <c r="AK103" s="15">
        <v>77.599999999999994</v>
      </c>
      <c r="AL103" s="15">
        <v>33.200000000000003</v>
      </c>
      <c r="AM103" s="15">
        <v>20.9</v>
      </c>
      <c r="AN103" s="15">
        <v>94.6</v>
      </c>
      <c r="AO103" s="15">
        <v>42.6</v>
      </c>
      <c r="AP103" s="15">
        <v>28.6</v>
      </c>
      <c r="AQ103" s="15">
        <v>2987</v>
      </c>
      <c r="AR103" s="15">
        <v>1.3</v>
      </c>
      <c r="AS103" s="15">
        <v>8.1</v>
      </c>
      <c r="AT103" s="15">
        <v>45.7</v>
      </c>
      <c r="AU103" s="15">
        <v>37.299999999999997</v>
      </c>
      <c r="AV103" s="15">
        <v>2.7</v>
      </c>
      <c r="AW103" s="15">
        <v>48.1</v>
      </c>
      <c r="AX103" s="15">
        <v>5.6</v>
      </c>
      <c r="AY103" s="15">
        <v>29.3</v>
      </c>
      <c r="AZ103" s="15">
        <v>8.5</v>
      </c>
      <c r="BA103" s="15">
        <v>58.5</v>
      </c>
      <c r="BB103" s="15">
        <v>84.4</v>
      </c>
      <c r="BC103" s="15">
        <v>69</v>
      </c>
      <c r="BD103" s="15">
        <v>71.8</v>
      </c>
      <c r="BE103" s="15">
        <v>69.7</v>
      </c>
      <c r="BF103" s="15">
        <v>60.3</v>
      </c>
      <c r="BG103" s="15">
        <v>52.9</v>
      </c>
      <c r="BH103" s="15">
        <v>94.3</v>
      </c>
      <c r="BI103" s="15">
        <v>2.5</v>
      </c>
      <c r="BJ103" s="15">
        <v>10.9</v>
      </c>
      <c r="BK103" s="15">
        <v>77.400000000000006</v>
      </c>
      <c r="BL103" s="15">
        <v>58.4</v>
      </c>
      <c r="BM103" s="15">
        <v>69.3</v>
      </c>
      <c r="BN103" s="15">
        <v>6</v>
      </c>
      <c r="BO103" s="15">
        <v>72.7</v>
      </c>
      <c r="BP103" s="15">
        <v>61.4</v>
      </c>
      <c r="BQ103" s="15">
        <v>36</v>
      </c>
      <c r="BR103" s="15">
        <v>66.2</v>
      </c>
      <c r="BS103" s="15">
        <v>24.1</v>
      </c>
      <c r="BT103" s="15">
        <v>16.899999999999999</v>
      </c>
      <c r="BU103" s="15">
        <v>23.1</v>
      </c>
      <c r="BV103" s="15">
        <v>45</v>
      </c>
      <c r="BW103" s="15">
        <v>15.5</v>
      </c>
      <c r="BX103" s="15">
        <v>6.5</v>
      </c>
      <c r="BY103" s="15">
        <v>29.9</v>
      </c>
      <c r="BZ103" s="15">
        <v>12.3</v>
      </c>
      <c r="CA103" s="15">
        <v>11.1</v>
      </c>
      <c r="CB103" s="15">
        <v>10.199999999999999</v>
      </c>
      <c r="CC103" s="15">
        <v>8.1</v>
      </c>
      <c r="CD103" s="15">
        <v>48.9</v>
      </c>
      <c r="CE103" s="15">
        <v>60</v>
      </c>
      <c r="CF103" s="15">
        <v>54.6</v>
      </c>
      <c r="CG103" s="15">
        <v>59.6</v>
      </c>
      <c r="CH103" s="15">
        <v>36</v>
      </c>
      <c r="CI103" s="15">
        <v>4</v>
      </c>
      <c r="CJ103" s="15">
        <v>1.6</v>
      </c>
      <c r="CK103" s="15">
        <v>6</v>
      </c>
      <c r="CL103" s="15">
        <v>2.2999999999999998</v>
      </c>
      <c r="CM103" s="15">
        <v>7.4</v>
      </c>
      <c r="CN103" s="15">
        <v>1.9</v>
      </c>
      <c r="CO103" s="15">
        <v>0.8</v>
      </c>
      <c r="CP103" s="15">
        <v>6.4</v>
      </c>
      <c r="CQ103" s="15">
        <v>1.4</v>
      </c>
      <c r="CR103" s="15">
        <v>1</v>
      </c>
      <c r="CS103" s="15">
        <v>18.7</v>
      </c>
      <c r="CT103" s="15">
        <v>11.4</v>
      </c>
      <c r="CU103" s="15">
        <v>12.7</v>
      </c>
      <c r="CV103" s="15">
        <v>11.7</v>
      </c>
      <c r="CW103" s="15">
        <v>10.9</v>
      </c>
      <c r="CX103" s="15">
        <v>43.6</v>
      </c>
      <c r="CY103" s="15">
        <v>49.9</v>
      </c>
      <c r="CZ103" s="15">
        <v>91.1</v>
      </c>
      <c r="DA103" s="15">
        <v>36.700000000000003</v>
      </c>
      <c r="DB103" s="15">
        <v>30.4</v>
      </c>
      <c r="DC103" s="15">
        <v>0.4</v>
      </c>
      <c r="DD103" s="15">
        <v>66.599999999999994</v>
      </c>
      <c r="DE103" s="15">
        <v>49.9</v>
      </c>
      <c r="DF103" s="15">
        <v>59.1</v>
      </c>
      <c r="DG103" s="15">
        <v>57.1</v>
      </c>
      <c r="DH103" s="15">
        <v>33.5</v>
      </c>
      <c r="DI103" s="15">
        <v>73.900000000000006</v>
      </c>
      <c r="DJ103" s="15">
        <v>1.8</v>
      </c>
      <c r="DK103" s="15">
        <v>45.7</v>
      </c>
      <c r="DL103" s="15">
        <v>24.6</v>
      </c>
      <c r="DM103" s="15">
        <v>14.9</v>
      </c>
    </row>
    <row r="104" spans="1:117" s="15" customFormat="1" x14ac:dyDescent="0.25">
      <c r="A104" s="15" t="s">
        <v>148</v>
      </c>
      <c r="B104" s="15" t="s">
        <v>118</v>
      </c>
      <c r="C104" s="15" t="s">
        <v>122</v>
      </c>
      <c r="D104" s="15">
        <v>93.2</v>
      </c>
      <c r="E104" s="15">
        <v>27.9</v>
      </c>
      <c r="F104" s="15">
        <v>1067</v>
      </c>
      <c r="G104" s="15">
        <v>891</v>
      </c>
      <c r="H104" s="15">
        <v>89.2</v>
      </c>
      <c r="I104" s="15">
        <v>99</v>
      </c>
      <c r="J104" s="15">
        <v>85.2</v>
      </c>
      <c r="K104" s="15">
        <v>67.900000000000006</v>
      </c>
      <c r="L104" s="15">
        <v>65.7</v>
      </c>
      <c r="M104" s="15">
        <v>98.7</v>
      </c>
      <c r="N104" s="15">
        <v>23.2</v>
      </c>
      <c r="O104" s="15">
        <v>93.4</v>
      </c>
      <c r="P104" s="15">
        <v>95.7</v>
      </c>
      <c r="Q104" s="15">
        <v>59.4</v>
      </c>
      <c r="R104" s="15">
        <v>7.8</v>
      </c>
      <c r="S104" s="15">
        <v>8.5</v>
      </c>
      <c r="T104" s="15">
        <v>1.7</v>
      </c>
      <c r="U104" s="15">
        <v>3.4</v>
      </c>
      <c r="V104" s="15">
        <v>15</v>
      </c>
      <c r="W104" s="15">
        <v>20</v>
      </c>
      <c r="X104" s="15">
        <v>32.799999999999997</v>
      </c>
      <c r="Y104" s="15">
        <v>27.6</v>
      </c>
      <c r="Z104" s="15">
        <v>12.4</v>
      </c>
      <c r="AA104" s="15">
        <v>0</v>
      </c>
      <c r="AB104" s="15">
        <v>3.7</v>
      </c>
      <c r="AC104" s="15">
        <v>7.8</v>
      </c>
      <c r="AD104" s="15">
        <v>3.1</v>
      </c>
      <c r="AE104" s="15">
        <v>21.2</v>
      </c>
      <c r="AF104" s="15">
        <v>13.9</v>
      </c>
      <c r="AG104" s="15">
        <v>16.600000000000001</v>
      </c>
      <c r="AH104" s="15">
        <v>64.7</v>
      </c>
      <c r="AI104" s="15">
        <v>68.3</v>
      </c>
      <c r="AJ104" s="15">
        <v>71.3</v>
      </c>
      <c r="AK104" s="15">
        <v>89.2</v>
      </c>
      <c r="AL104" s="15">
        <v>53.8</v>
      </c>
      <c r="AM104" s="15">
        <v>38.4</v>
      </c>
      <c r="AN104" s="15">
        <v>88.4</v>
      </c>
      <c r="AO104" s="15">
        <v>76.400000000000006</v>
      </c>
      <c r="AP104" s="15">
        <v>26.2</v>
      </c>
      <c r="AQ104" s="15">
        <v>2475</v>
      </c>
      <c r="AR104" s="15">
        <v>3.2</v>
      </c>
      <c r="AS104" s="15">
        <v>14.5</v>
      </c>
      <c r="AT104" s="15">
        <v>88.1</v>
      </c>
      <c r="AU104" s="15">
        <v>53.1</v>
      </c>
      <c r="AV104" s="15">
        <v>2.2000000000000002</v>
      </c>
      <c r="AW104" s="15">
        <v>90.8</v>
      </c>
      <c r="AX104" s="15">
        <v>20.5</v>
      </c>
      <c r="AY104" s="15">
        <v>34.5</v>
      </c>
      <c r="AZ104" s="15">
        <v>16</v>
      </c>
      <c r="BA104" s="15">
        <v>81.400000000000006</v>
      </c>
      <c r="BB104" s="15">
        <v>96.2</v>
      </c>
      <c r="BC104" s="15">
        <v>84.2</v>
      </c>
      <c r="BD104" s="15">
        <v>88.1</v>
      </c>
      <c r="BE104" s="15">
        <v>86.6</v>
      </c>
      <c r="BF104" s="15">
        <v>79.900000000000006</v>
      </c>
      <c r="BG104" s="15">
        <v>63.7</v>
      </c>
      <c r="BH104" s="15">
        <v>81.099999999999994</v>
      </c>
      <c r="BI104" s="15">
        <v>18.899999999999999</v>
      </c>
      <c r="BJ104" s="15">
        <v>8.6</v>
      </c>
      <c r="BK104" s="15">
        <v>77.599999999999994</v>
      </c>
      <c r="BL104" s="15">
        <v>54.5</v>
      </c>
      <c r="BM104" s="15">
        <v>76</v>
      </c>
      <c r="BN104" s="15">
        <v>4.8</v>
      </c>
      <c r="BO104" s="15">
        <v>87.3</v>
      </c>
      <c r="BP104" s="15">
        <v>55.8</v>
      </c>
      <c r="BQ104" s="15">
        <v>34.700000000000003</v>
      </c>
      <c r="BR104" s="15">
        <v>75.7</v>
      </c>
      <c r="BS104" s="15">
        <v>24.9</v>
      </c>
      <c r="BT104" s="15">
        <v>31.8</v>
      </c>
      <c r="BU104" s="15">
        <v>26.6</v>
      </c>
      <c r="BV104" s="15">
        <v>36.5</v>
      </c>
      <c r="BW104" s="15">
        <v>13.7</v>
      </c>
      <c r="BX104" s="15">
        <v>6.5</v>
      </c>
      <c r="BY104" s="15">
        <v>22.9</v>
      </c>
      <c r="BZ104" s="15">
        <v>11.4</v>
      </c>
      <c r="CA104" s="15">
        <v>13.6</v>
      </c>
      <c r="CB104" s="15">
        <v>18.399999999999999</v>
      </c>
      <c r="CC104" s="15">
        <v>17.100000000000001</v>
      </c>
      <c r="CD104" s="15">
        <v>42.6</v>
      </c>
      <c r="CE104" s="15">
        <v>45.2</v>
      </c>
      <c r="CF104" s="15">
        <v>43.9</v>
      </c>
      <c r="CG104" s="15">
        <v>45.2</v>
      </c>
      <c r="CH104" s="15">
        <v>19</v>
      </c>
      <c r="CI104" s="15">
        <v>5.0999999999999996</v>
      </c>
      <c r="CJ104" s="15">
        <v>2.5</v>
      </c>
      <c r="CK104" s="15">
        <v>7.9</v>
      </c>
      <c r="CL104" s="15">
        <v>5</v>
      </c>
      <c r="CM104" s="15">
        <v>6.5</v>
      </c>
      <c r="CN104" s="15">
        <v>1.9</v>
      </c>
      <c r="CO104" s="15">
        <v>0.8</v>
      </c>
      <c r="CP104" s="15">
        <v>13.4</v>
      </c>
      <c r="CQ104" s="15">
        <v>1.6</v>
      </c>
      <c r="CR104" s="15">
        <v>0.9</v>
      </c>
      <c r="CS104" s="15">
        <v>23.2</v>
      </c>
      <c r="CT104" s="15">
        <v>15.9</v>
      </c>
      <c r="CU104" s="15">
        <v>29.1</v>
      </c>
      <c r="CV104" s="15">
        <v>18.2</v>
      </c>
      <c r="CW104" s="15">
        <v>25.7</v>
      </c>
      <c r="CX104" s="15">
        <v>57.4</v>
      </c>
      <c r="CY104" s="15">
        <v>59.7</v>
      </c>
      <c r="CZ104" s="15">
        <v>93.1</v>
      </c>
      <c r="DA104" s="15">
        <v>33.4</v>
      </c>
      <c r="DB104" s="15">
        <v>22</v>
      </c>
      <c r="DC104" s="15">
        <v>0.5</v>
      </c>
      <c r="DD104" s="15">
        <v>29.4</v>
      </c>
      <c r="DE104" s="15">
        <v>67.900000000000006</v>
      </c>
      <c r="DF104" s="15">
        <v>80.2</v>
      </c>
      <c r="DG104" s="15">
        <v>85.2</v>
      </c>
      <c r="DH104" s="15">
        <v>28.6</v>
      </c>
      <c r="DI104" s="15">
        <v>65.900000000000006</v>
      </c>
      <c r="DJ104" s="15">
        <v>3.1</v>
      </c>
      <c r="DK104" s="15">
        <v>40.700000000000003</v>
      </c>
      <c r="DL104" s="15">
        <v>48.3</v>
      </c>
      <c r="DM104" s="15">
        <v>29.3</v>
      </c>
    </row>
    <row r="105" spans="1:117" x14ac:dyDescent="0.25">
      <c r="A105" s="34" t="s">
        <v>148</v>
      </c>
      <c r="B105" s="34" t="s">
        <v>123</v>
      </c>
      <c r="C105" s="34" t="s">
        <v>119</v>
      </c>
      <c r="D105" s="34">
        <v>66.2</v>
      </c>
      <c r="E105" s="34">
        <v>40.4</v>
      </c>
      <c r="F105" s="34">
        <v>1005</v>
      </c>
      <c r="G105" s="34">
        <v>907</v>
      </c>
      <c r="H105" s="34">
        <v>43.3</v>
      </c>
      <c r="I105" s="34">
        <v>70.400000000000006</v>
      </c>
      <c r="J105" s="34">
        <v>63.1</v>
      </c>
      <c r="K105" s="34">
        <v>37.6</v>
      </c>
      <c r="L105" s="34">
        <v>21.1</v>
      </c>
      <c r="M105" s="34">
        <v>97.1</v>
      </c>
      <c r="N105" s="34">
        <v>0.7</v>
      </c>
      <c r="O105" s="34">
        <v>69.5</v>
      </c>
      <c r="P105" s="34">
        <v>72.7</v>
      </c>
      <c r="Q105" s="34">
        <v>22.9</v>
      </c>
      <c r="R105" s="34">
        <v>24.5</v>
      </c>
      <c r="S105" s="34">
        <v>33.299999999999997</v>
      </c>
      <c r="T105" s="34">
        <v>3.8</v>
      </c>
      <c r="U105" s="34">
        <v>8.3000000000000007</v>
      </c>
      <c r="V105" s="34">
        <v>44</v>
      </c>
      <c r="W105" s="34">
        <v>70</v>
      </c>
      <c r="X105" s="34">
        <v>24.3</v>
      </c>
      <c r="Y105" s="34">
        <v>18.5</v>
      </c>
      <c r="Z105" s="34">
        <v>9.5</v>
      </c>
      <c r="AA105" s="34">
        <v>0.1</v>
      </c>
      <c r="AB105" s="34">
        <v>1.5</v>
      </c>
      <c r="AC105" s="34">
        <v>5</v>
      </c>
      <c r="AD105" s="34">
        <v>2.4</v>
      </c>
      <c r="AE105" s="34">
        <v>35.799999999999997</v>
      </c>
      <c r="AF105" s="34">
        <v>23.2</v>
      </c>
      <c r="AG105" s="34">
        <v>7.2</v>
      </c>
      <c r="AH105" s="34">
        <v>44.7</v>
      </c>
      <c r="AI105" s="34">
        <v>32.6</v>
      </c>
      <c r="AJ105" s="34">
        <v>42.8</v>
      </c>
      <c r="AK105" s="34">
        <v>51.8</v>
      </c>
      <c r="AL105" s="34">
        <v>5.9</v>
      </c>
      <c r="AM105" s="34">
        <v>4.2</v>
      </c>
      <c r="AN105" s="34" t="s">
        <v>120</v>
      </c>
      <c r="AO105" s="34">
        <v>27.3</v>
      </c>
      <c r="AP105" s="34" t="s">
        <v>120</v>
      </c>
      <c r="AQ105" s="34" t="s">
        <v>120</v>
      </c>
      <c r="AR105" s="34">
        <v>0.5</v>
      </c>
      <c r="AS105" s="34" t="s">
        <v>120</v>
      </c>
      <c r="AT105" s="34">
        <v>29</v>
      </c>
      <c r="AU105" s="34">
        <v>19.7</v>
      </c>
      <c r="AV105" s="34">
        <v>2.4</v>
      </c>
      <c r="AW105" s="34">
        <v>31.1</v>
      </c>
      <c r="AX105" s="34">
        <v>4.0999999999999996</v>
      </c>
      <c r="AY105" s="34">
        <v>26.7</v>
      </c>
      <c r="AZ105" s="34">
        <v>8.3000000000000007</v>
      </c>
      <c r="BA105" s="34">
        <v>32.9</v>
      </c>
      <c r="BB105" s="34">
        <v>65.900000000000006</v>
      </c>
      <c r="BC105" s="34">
        <v>56.6</v>
      </c>
      <c r="BD105" s="34">
        <v>47.3</v>
      </c>
      <c r="BE105" s="34">
        <v>43.8</v>
      </c>
      <c r="BF105" s="34" t="s">
        <v>120</v>
      </c>
      <c r="BG105" s="34">
        <v>14.9</v>
      </c>
      <c r="BH105" s="34">
        <v>87</v>
      </c>
      <c r="BI105" s="34">
        <v>8.9</v>
      </c>
      <c r="BJ105" s="34">
        <v>5.7</v>
      </c>
      <c r="BK105" s="34">
        <v>65.099999999999994</v>
      </c>
      <c r="BL105" s="34" t="s">
        <v>120</v>
      </c>
      <c r="BM105" s="34">
        <v>72.2</v>
      </c>
      <c r="BN105" s="34">
        <v>1.9</v>
      </c>
      <c r="BO105" s="34">
        <v>54.8</v>
      </c>
      <c r="BP105" s="34">
        <v>58.6</v>
      </c>
      <c r="BQ105" s="34">
        <v>26.3</v>
      </c>
      <c r="BR105" s="34">
        <v>77.5</v>
      </c>
      <c r="BS105" s="34" t="s">
        <v>120</v>
      </c>
      <c r="BT105" s="34" t="s">
        <v>120</v>
      </c>
      <c r="BU105" s="34" t="s">
        <v>120</v>
      </c>
      <c r="BV105" s="34">
        <v>55.1</v>
      </c>
      <c r="BW105" s="34">
        <v>30.7</v>
      </c>
      <c r="BX105" s="34">
        <v>19.899999999999999</v>
      </c>
      <c r="BY105" s="34">
        <v>48.8</v>
      </c>
      <c r="BZ105" s="34">
        <v>14.6</v>
      </c>
      <c r="CA105" s="34">
        <v>14.1</v>
      </c>
      <c r="CB105" s="34">
        <v>5.3</v>
      </c>
      <c r="CC105" s="34">
        <v>5.9</v>
      </c>
      <c r="CD105" s="34">
        <v>63.8</v>
      </c>
      <c r="CE105" s="34">
        <v>45.4</v>
      </c>
      <c r="CF105" s="34">
        <v>58.1</v>
      </c>
      <c r="CG105" s="34">
        <v>46.2</v>
      </c>
      <c r="CH105" s="34">
        <v>36.5</v>
      </c>
      <c r="CI105" s="34" t="s">
        <v>120</v>
      </c>
      <c r="CJ105" s="34" t="s">
        <v>120</v>
      </c>
      <c r="CK105" s="34" t="s">
        <v>120</v>
      </c>
      <c r="CL105" s="34" t="s">
        <v>120</v>
      </c>
      <c r="CM105" s="34" t="s">
        <v>120</v>
      </c>
      <c r="CN105" s="34" t="s">
        <v>120</v>
      </c>
      <c r="CO105" s="34" t="s">
        <v>120</v>
      </c>
      <c r="CP105" s="34" t="s">
        <v>120</v>
      </c>
      <c r="CQ105" s="34" t="s">
        <v>120</v>
      </c>
      <c r="CR105" s="34" t="s">
        <v>120</v>
      </c>
      <c r="CS105" s="34" t="s">
        <v>120</v>
      </c>
      <c r="CT105" s="34" t="s">
        <v>120</v>
      </c>
      <c r="CU105" s="34" t="s">
        <v>120</v>
      </c>
      <c r="CV105" s="34">
        <v>13.1</v>
      </c>
      <c r="CW105" s="34">
        <v>13.8</v>
      </c>
      <c r="CX105" s="34">
        <v>26.2</v>
      </c>
      <c r="CY105" s="34">
        <v>40.200000000000003</v>
      </c>
      <c r="CZ105" s="34">
        <v>90.4</v>
      </c>
      <c r="DA105" s="34">
        <v>22.7</v>
      </c>
      <c r="DB105" s="34">
        <v>12.8</v>
      </c>
      <c r="DC105" s="34" t="s">
        <v>120</v>
      </c>
      <c r="DD105" s="34" t="s">
        <v>120</v>
      </c>
      <c r="DE105" s="34">
        <v>16.899999999999999</v>
      </c>
      <c r="DF105" s="34" t="s">
        <v>120</v>
      </c>
      <c r="DG105" s="34" t="s">
        <v>120</v>
      </c>
      <c r="DH105" s="34">
        <v>31.9</v>
      </c>
      <c r="DI105" s="34">
        <v>69.3</v>
      </c>
      <c r="DJ105" s="34">
        <v>3.8</v>
      </c>
      <c r="DK105" s="34">
        <v>49.2</v>
      </c>
      <c r="DL105" s="34" t="s">
        <v>120</v>
      </c>
      <c r="DM105" s="34" t="s">
        <v>120</v>
      </c>
    </row>
    <row r="106" spans="1:117" x14ac:dyDescent="0.25">
      <c r="A106" s="34" t="s">
        <v>149</v>
      </c>
      <c r="B106" s="34" t="s">
        <v>118</v>
      </c>
      <c r="C106" s="34" t="s">
        <v>119</v>
      </c>
      <c r="D106" s="34">
        <v>91.2</v>
      </c>
      <c r="E106" s="34">
        <v>29.9</v>
      </c>
      <c r="F106" s="34">
        <v>1013</v>
      </c>
      <c r="G106" s="34">
        <v>946</v>
      </c>
      <c r="H106" s="34">
        <v>97.9</v>
      </c>
      <c r="I106" s="34">
        <v>95.9</v>
      </c>
      <c r="J106" s="34">
        <v>91.5</v>
      </c>
      <c r="K106" s="34">
        <v>83.5</v>
      </c>
      <c r="L106" s="34">
        <v>66.599999999999994</v>
      </c>
      <c r="M106" s="34">
        <v>99</v>
      </c>
      <c r="N106" s="34">
        <v>45.4</v>
      </c>
      <c r="O106" s="34">
        <v>93.5</v>
      </c>
      <c r="P106" s="34">
        <v>98.2</v>
      </c>
      <c r="Q106" s="35">
        <v>40.200000000000003</v>
      </c>
      <c r="R106" s="34">
        <v>10.8</v>
      </c>
      <c r="S106" s="34">
        <v>14.2</v>
      </c>
      <c r="T106" s="34">
        <v>2.2999999999999998</v>
      </c>
      <c r="U106" s="34">
        <v>7.2</v>
      </c>
      <c r="V106" s="34">
        <v>40</v>
      </c>
      <c r="W106" s="34">
        <v>46</v>
      </c>
      <c r="X106" s="34">
        <v>35.299999999999997</v>
      </c>
      <c r="Y106" s="34">
        <v>35.299999999999997</v>
      </c>
      <c r="Z106" s="34">
        <v>17.5</v>
      </c>
      <c r="AA106" s="34">
        <v>0</v>
      </c>
      <c r="AB106" s="34">
        <v>3.3</v>
      </c>
      <c r="AC106" s="34">
        <v>13.2</v>
      </c>
      <c r="AD106" s="34">
        <v>1.3</v>
      </c>
      <c r="AE106" s="34">
        <v>19.899999999999999</v>
      </c>
      <c r="AF106" s="34">
        <v>12.4</v>
      </c>
      <c r="AG106" s="34">
        <v>14</v>
      </c>
      <c r="AH106" s="34">
        <v>52.7</v>
      </c>
      <c r="AI106" s="34">
        <v>65.7</v>
      </c>
      <c r="AJ106" s="34">
        <v>61.7</v>
      </c>
      <c r="AK106" s="34">
        <v>82.7</v>
      </c>
      <c r="AL106" s="34">
        <v>53.8</v>
      </c>
      <c r="AM106" s="34">
        <v>38.5</v>
      </c>
      <c r="AN106" s="34">
        <v>96.7</v>
      </c>
      <c r="AO106" s="34">
        <v>64.7</v>
      </c>
      <c r="AP106" s="34">
        <v>47.5</v>
      </c>
      <c r="AQ106" s="34">
        <v>4327</v>
      </c>
      <c r="AR106" s="34">
        <v>2.4</v>
      </c>
      <c r="AS106" s="34">
        <v>11.1</v>
      </c>
      <c r="AT106" s="34">
        <v>80.099999999999994</v>
      </c>
      <c r="AU106" s="34">
        <v>63.8</v>
      </c>
      <c r="AV106" s="34">
        <v>3.8</v>
      </c>
      <c r="AW106" s="34">
        <v>83.8</v>
      </c>
      <c r="AX106" s="34">
        <v>12.7</v>
      </c>
      <c r="AY106" s="34">
        <v>30</v>
      </c>
      <c r="AZ106" s="34">
        <v>12.3</v>
      </c>
      <c r="BA106" s="34">
        <v>50.5</v>
      </c>
      <c r="BB106" s="34">
        <v>75.3</v>
      </c>
      <c r="BC106" s="34">
        <v>61.7</v>
      </c>
      <c r="BD106" s="34">
        <v>61.7</v>
      </c>
      <c r="BE106" s="34">
        <v>61.1</v>
      </c>
      <c r="BF106" s="34">
        <v>56.8</v>
      </c>
      <c r="BG106" s="34">
        <v>68.599999999999994</v>
      </c>
      <c r="BH106" s="34">
        <v>92.2</v>
      </c>
      <c r="BI106" s="34">
        <v>7.2</v>
      </c>
      <c r="BJ106" s="34">
        <v>7.6</v>
      </c>
      <c r="BK106" s="34">
        <v>69.900000000000006</v>
      </c>
      <c r="BL106" s="34">
        <v>29.3</v>
      </c>
      <c r="BM106" s="34">
        <v>42</v>
      </c>
      <c r="BN106" s="34">
        <v>2.2000000000000002</v>
      </c>
      <c r="BO106" s="34">
        <v>50.4</v>
      </c>
      <c r="BP106" s="34">
        <v>70.2</v>
      </c>
      <c r="BQ106" s="34">
        <v>60.6</v>
      </c>
      <c r="BR106" s="34">
        <v>67.900000000000006</v>
      </c>
      <c r="BS106" s="34">
        <v>14.7</v>
      </c>
      <c r="BT106" s="34">
        <v>13.6</v>
      </c>
      <c r="BU106" s="34">
        <v>14.6</v>
      </c>
      <c r="BV106" s="34">
        <v>28</v>
      </c>
      <c r="BW106" s="34">
        <v>6.1</v>
      </c>
      <c r="BX106" s="34">
        <v>2.2999999999999998</v>
      </c>
      <c r="BY106" s="34">
        <v>11.9</v>
      </c>
      <c r="BZ106" s="34">
        <v>8.3000000000000007</v>
      </c>
      <c r="CA106" s="34">
        <v>7.2</v>
      </c>
      <c r="CB106" s="34">
        <v>21.1</v>
      </c>
      <c r="CC106" s="34">
        <v>21</v>
      </c>
      <c r="CD106" s="34">
        <v>17.7</v>
      </c>
      <c r="CE106" s="34">
        <v>22.4</v>
      </c>
      <c r="CF106" s="34">
        <v>24.5</v>
      </c>
      <c r="CG106" s="34">
        <v>22.5</v>
      </c>
      <c r="CH106" s="34">
        <v>9.6</v>
      </c>
      <c r="CI106" s="34">
        <v>8.6</v>
      </c>
      <c r="CJ106" s="34">
        <v>3.9</v>
      </c>
      <c r="CK106" s="34">
        <v>10.3</v>
      </c>
      <c r="CL106" s="34">
        <v>4.4000000000000004</v>
      </c>
      <c r="CM106" s="34">
        <v>7.4</v>
      </c>
      <c r="CN106" s="34">
        <v>1.8</v>
      </c>
      <c r="CO106" s="34">
        <v>0.6</v>
      </c>
      <c r="CP106" s="34">
        <v>12.8</v>
      </c>
      <c r="CQ106" s="34">
        <v>4.5</v>
      </c>
      <c r="CR106" s="34">
        <v>0.6</v>
      </c>
      <c r="CS106" s="34">
        <v>20.9</v>
      </c>
      <c r="CT106" s="34">
        <v>7.5</v>
      </c>
      <c r="CU106" s="34">
        <v>23</v>
      </c>
      <c r="CV106" s="34">
        <v>66.400000000000006</v>
      </c>
      <c r="CW106" s="34">
        <v>68.2</v>
      </c>
      <c r="CX106" s="34">
        <v>91.4</v>
      </c>
      <c r="CY106" s="34">
        <v>94.2</v>
      </c>
      <c r="CZ106" s="34">
        <v>96</v>
      </c>
      <c r="DA106" s="34">
        <v>29.3</v>
      </c>
      <c r="DB106" s="34">
        <v>17</v>
      </c>
      <c r="DC106" s="34">
        <v>2.1</v>
      </c>
      <c r="DD106" s="34">
        <v>19.7</v>
      </c>
      <c r="DE106" s="34">
        <v>57.4</v>
      </c>
      <c r="DF106" s="34">
        <v>77.3</v>
      </c>
      <c r="DG106" s="34">
        <v>93.4</v>
      </c>
      <c r="DH106" s="34">
        <v>59.2</v>
      </c>
      <c r="DI106" s="34">
        <v>80.400000000000006</v>
      </c>
      <c r="DJ106" s="34">
        <v>5</v>
      </c>
      <c r="DK106" s="34">
        <v>49.6</v>
      </c>
      <c r="DL106" s="34">
        <v>40.9</v>
      </c>
      <c r="DM106" s="34">
        <v>41.5</v>
      </c>
    </row>
    <row r="107" spans="1:117" s="15" customFormat="1" x14ac:dyDescent="0.25">
      <c r="A107" s="15" t="s">
        <v>149</v>
      </c>
      <c r="B107" s="15" t="s">
        <v>118</v>
      </c>
      <c r="C107" s="15" t="s">
        <v>121</v>
      </c>
      <c r="D107" s="15">
        <v>84.3</v>
      </c>
      <c r="E107" s="15">
        <v>33.5</v>
      </c>
      <c r="F107" s="15">
        <v>973</v>
      </c>
      <c r="G107" s="15">
        <v>970</v>
      </c>
      <c r="H107" s="15">
        <v>98</v>
      </c>
      <c r="I107" s="15">
        <v>90.5</v>
      </c>
      <c r="J107" s="15">
        <v>87.8</v>
      </c>
      <c r="K107" s="15">
        <v>73.099999999999994</v>
      </c>
      <c r="L107" s="15">
        <v>29.9</v>
      </c>
      <c r="M107" s="15">
        <v>98.6</v>
      </c>
      <c r="N107" s="15">
        <v>49.9</v>
      </c>
      <c r="O107" s="15">
        <v>85.4</v>
      </c>
      <c r="P107" s="15">
        <v>96.3</v>
      </c>
      <c r="Q107" s="15">
        <v>21.4</v>
      </c>
      <c r="R107" s="15">
        <v>17</v>
      </c>
      <c r="S107" s="15">
        <v>21.6</v>
      </c>
      <c r="T107" s="15">
        <v>2.7</v>
      </c>
      <c r="U107" s="15">
        <v>8.9</v>
      </c>
      <c r="V107" s="15">
        <v>50</v>
      </c>
      <c r="W107" s="15">
        <v>58</v>
      </c>
      <c r="X107" s="15">
        <v>31.5</v>
      </c>
      <c r="Y107" s="15">
        <v>31.5</v>
      </c>
      <c r="Z107" s="15">
        <v>15.1</v>
      </c>
      <c r="AA107" s="15">
        <v>0</v>
      </c>
      <c r="AB107" s="15">
        <v>2.6</v>
      </c>
      <c r="AC107" s="15">
        <v>12.7</v>
      </c>
      <c r="AD107" s="15">
        <v>1</v>
      </c>
      <c r="AE107" s="15">
        <v>20.9</v>
      </c>
      <c r="AF107" s="15">
        <v>13.7</v>
      </c>
      <c r="AG107" s="15">
        <v>16.399999999999999</v>
      </c>
      <c r="AH107" s="15">
        <v>49.2</v>
      </c>
      <c r="AI107" s="15">
        <v>52.1</v>
      </c>
      <c r="AJ107" s="15">
        <v>42.5</v>
      </c>
      <c r="AK107" s="15">
        <v>75.7</v>
      </c>
      <c r="AL107" s="15">
        <v>47.2</v>
      </c>
      <c r="AM107" s="15">
        <v>27</v>
      </c>
      <c r="AN107" s="15">
        <v>95.1</v>
      </c>
      <c r="AO107" s="15">
        <v>49.8</v>
      </c>
      <c r="AP107" s="15">
        <v>52.5</v>
      </c>
      <c r="AQ107" s="15">
        <v>3281</v>
      </c>
      <c r="AR107" s="15">
        <v>2.4</v>
      </c>
      <c r="AS107" s="15">
        <v>8.6999999999999993</v>
      </c>
      <c r="AT107" s="15">
        <v>61</v>
      </c>
      <c r="AU107" s="15">
        <v>56.6</v>
      </c>
      <c r="AV107" s="15">
        <v>7.2</v>
      </c>
      <c r="AW107" s="15">
        <v>68.2</v>
      </c>
      <c r="AX107" s="15">
        <v>5.7</v>
      </c>
      <c r="AY107" s="15">
        <v>20.2</v>
      </c>
      <c r="AZ107" s="15">
        <v>8.6</v>
      </c>
      <c r="BA107" s="15">
        <v>51.3</v>
      </c>
      <c r="BB107" s="15">
        <v>71.400000000000006</v>
      </c>
      <c r="BC107" s="15">
        <v>59.1</v>
      </c>
      <c r="BD107" s="15">
        <v>60.4</v>
      </c>
      <c r="BE107" s="15">
        <v>61.9</v>
      </c>
      <c r="BF107" s="15">
        <v>55.5</v>
      </c>
      <c r="BG107" s="15">
        <v>61.1</v>
      </c>
      <c r="BH107" s="15">
        <v>98.3</v>
      </c>
      <c r="BI107" s="15">
        <v>0.6</v>
      </c>
      <c r="BJ107" s="15">
        <v>7.6</v>
      </c>
      <c r="BK107" s="15">
        <v>62.8</v>
      </c>
      <c r="BL107" s="15">
        <v>26.5</v>
      </c>
      <c r="BM107" s="15">
        <v>36.9</v>
      </c>
      <c r="BN107" s="15">
        <v>1.2</v>
      </c>
      <c r="BO107" s="15">
        <v>29.7</v>
      </c>
      <c r="BP107" s="15">
        <v>73.8</v>
      </c>
      <c r="BQ107" s="15">
        <v>61.7</v>
      </c>
      <c r="BR107" s="15">
        <v>66.400000000000006</v>
      </c>
      <c r="BS107" s="15">
        <v>13.8</v>
      </c>
      <c r="BT107" s="15">
        <v>8.3000000000000007</v>
      </c>
      <c r="BU107" s="15">
        <v>13.2</v>
      </c>
      <c r="BV107" s="15">
        <v>33.799999999999997</v>
      </c>
      <c r="BW107" s="15">
        <v>7.8</v>
      </c>
      <c r="BX107" s="15">
        <v>3.4</v>
      </c>
      <c r="BY107" s="15">
        <v>15.7</v>
      </c>
      <c r="BZ107" s="15">
        <v>9.6</v>
      </c>
      <c r="CA107" s="15">
        <v>9.1999999999999993</v>
      </c>
      <c r="CB107" s="15">
        <v>12.3</v>
      </c>
      <c r="CC107" s="15">
        <v>9.9</v>
      </c>
      <c r="CD107" s="15">
        <v>22.3</v>
      </c>
      <c r="CE107" s="15">
        <v>27.4</v>
      </c>
      <c r="CF107" s="15">
        <v>25.9</v>
      </c>
      <c r="CG107" s="15">
        <v>27.3</v>
      </c>
      <c r="CH107" s="15">
        <v>10.9</v>
      </c>
      <c r="CI107" s="15">
        <v>7.3</v>
      </c>
      <c r="CJ107" s="15">
        <v>2.9</v>
      </c>
      <c r="CK107" s="15">
        <v>9.6</v>
      </c>
      <c r="CL107" s="15">
        <v>3.5</v>
      </c>
      <c r="CM107" s="15">
        <v>6.4</v>
      </c>
      <c r="CN107" s="15">
        <v>1.5</v>
      </c>
      <c r="CO107" s="15">
        <v>0.8</v>
      </c>
      <c r="CP107" s="15">
        <v>10.5</v>
      </c>
      <c r="CQ107" s="15">
        <v>2.6</v>
      </c>
      <c r="CR107" s="15">
        <v>0.6</v>
      </c>
      <c r="CS107" s="15">
        <v>15.4</v>
      </c>
      <c r="CT107" s="15">
        <v>4.8</v>
      </c>
      <c r="CU107" s="15">
        <v>12.3</v>
      </c>
      <c r="CV107" s="15">
        <v>58.7</v>
      </c>
      <c r="CW107" s="15">
        <v>62.1</v>
      </c>
      <c r="CX107" s="15">
        <v>86.9</v>
      </c>
      <c r="CY107" s="15">
        <v>91.8</v>
      </c>
      <c r="CZ107" s="15">
        <v>95.6</v>
      </c>
      <c r="DA107" s="15">
        <v>21.4</v>
      </c>
      <c r="DB107" s="15">
        <v>17.600000000000001</v>
      </c>
      <c r="DC107" s="15">
        <v>1.1000000000000001</v>
      </c>
      <c r="DD107" s="15">
        <v>27.8</v>
      </c>
      <c r="DE107" s="15">
        <v>38.799999999999997</v>
      </c>
      <c r="DF107" s="15">
        <v>58.2</v>
      </c>
      <c r="DG107" s="15">
        <v>88.6</v>
      </c>
      <c r="DH107" s="15">
        <v>59.3</v>
      </c>
      <c r="DI107" s="15">
        <v>77.7</v>
      </c>
      <c r="DJ107" s="15">
        <v>2.2000000000000002</v>
      </c>
      <c r="DK107" s="15">
        <v>44.9</v>
      </c>
      <c r="DL107" s="15">
        <v>33.1</v>
      </c>
      <c r="DM107" s="15">
        <v>38.700000000000003</v>
      </c>
    </row>
    <row r="108" spans="1:117" s="15" customFormat="1" x14ac:dyDescent="0.25">
      <c r="A108" s="15" t="s">
        <v>149</v>
      </c>
      <c r="B108" s="15" t="s">
        <v>118</v>
      </c>
      <c r="C108" s="15" t="s">
        <v>122</v>
      </c>
      <c r="D108" s="15">
        <v>95.9</v>
      </c>
      <c r="E108" s="15">
        <v>27.2</v>
      </c>
      <c r="F108" s="15">
        <v>1043</v>
      </c>
      <c r="G108" s="15">
        <v>926</v>
      </c>
      <c r="H108" s="15">
        <v>97.8</v>
      </c>
      <c r="I108" s="15">
        <v>99.7</v>
      </c>
      <c r="J108" s="15">
        <v>94.1</v>
      </c>
      <c r="K108" s="15">
        <v>90.9</v>
      </c>
      <c r="L108" s="15">
        <v>92.8</v>
      </c>
      <c r="M108" s="15">
        <v>99.3</v>
      </c>
      <c r="N108" s="15">
        <v>42.3</v>
      </c>
      <c r="O108" s="15">
        <v>98.6</v>
      </c>
      <c r="P108" s="15">
        <v>99.3</v>
      </c>
      <c r="Q108" s="15">
        <v>52</v>
      </c>
      <c r="R108" s="15">
        <v>7.1</v>
      </c>
      <c r="S108" s="15">
        <v>10.1</v>
      </c>
      <c r="T108" s="15">
        <v>2</v>
      </c>
      <c r="U108" s="15">
        <v>6.2</v>
      </c>
      <c r="V108" s="15">
        <v>31</v>
      </c>
      <c r="W108" s="15">
        <v>35</v>
      </c>
      <c r="X108" s="15">
        <v>38.5</v>
      </c>
      <c r="Y108" s="15">
        <v>38.4</v>
      </c>
      <c r="Z108" s="15">
        <v>19.399999999999999</v>
      </c>
      <c r="AA108" s="15">
        <v>0</v>
      </c>
      <c r="AB108" s="15">
        <v>3.9</v>
      </c>
      <c r="AC108" s="15">
        <v>13.6</v>
      </c>
      <c r="AD108" s="15">
        <v>1.5</v>
      </c>
      <c r="AE108" s="15">
        <v>19.100000000000001</v>
      </c>
      <c r="AF108" s="15">
        <v>11.3</v>
      </c>
      <c r="AG108" s="15">
        <v>12.4</v>
      </c>
      <c r="AH108" s="15">
        <v>55</v>
      </c>
      <c r="AI108" s="15">
        <v>77</v>
      </c>
      <c r="AJ108" s="15">
        <v>77.5</v>
      </c>
      <c r="AK108" s="15">
        <v>88.5</v>
      </c>
      <c r="AL108" s="15">
        <v>59.3</v>
      </c>
      <c r="AM108" s="15">
        <v>47.9</v>
      </c>
      <c r="AN108" s="15">
        <v>97.8</v>
      </c>
      <c r="AO108" s="15">
        <v>77</v>
      </c>
      <c r="AP108" s="15">
        <v>44.9</v>
      </c>
      <c r="AQ108" s="15">
        <v>5019</v>
      </c>
      <c r="AR108" s="15">
        <v>2.9</v>
      </c>
      <c r="AS108" s="15">
        <v>13.2</v>
      </c>
      <c r="AT108" s="15">
        <v>97.2</v>
      </c>
      <c r="AU108" s="15">
        <v>70.2</v>
      </c>
      <c r="AV108" s="15">
        <v>0.8</v>
      </c>
      <c r="AW108" s="15">
        <v>97.9</v>
      </c>
      <c r="AX108" s="15">
        <v>19</v>
      </c>
      <c r="AY108" s="15">
        <v>31.4</v>
      </c>
      <c r="AZ108" s="15">
        <v>15.1</v>
      </c>
      <c r="BA108" s="15">
        <v>49.8</v>
      </c>
      <c r="BB108" s="15">
        <v>79.2</v>
      </c>
      <c r="BC108" s="15">
        <v>64.2</v>
      </c>
      <c r="BD108" s="15">
        <v>63</v>
      </c>
      <c r="BE108" s="15">
        <v>60.4</v>
      </c>
      <c r="BF108" s="15">
        <v>58</v>
      </c>
      <c r="BG108" s="15">
        <v>75.2</v>
      </c>
      <c r="BH108" s="15">
        <v>86.8</v>
      </c>
      <c r="BI108" s="15">
        <v>13.1</v>
      </c>
      <c r="BJ108" s="15">
        <v>7.6</v>
      </c>
      <c r="BK108" s="15">
        <v>76.3</v>
      </c>
      <c r="BL108" s="15">
        <v>31.7</v>
      </c>
      <c r="BM108" s="15">
        <v>46.7</v>
      </c>
      <c r="BN108" s="15">
        <v>3</v>
      </c>
      <c r="BO108" s="15">
        <v>62.8</v>
      </c>
      <c r="BP108" s="15">
        <v>67</v>
      </c>
      <c r="BQ108" s="15">
        <v>59.8</v>
      </c>
      <c r="BR108" s="15">
        <v>69.599999999999994</v>
      </c>
      <c r="BS108" s="15">
        <v>15.6</v>
      </c>
      <c r="BT108" s="15">
        <v>18.399999999999999</v>
      </c>
      <c r="BU108" s="15">
        <v>16</v>
      </c>
      <c r="BV108" s="15">
        <v>22.7</v>
      </c>
      <c r="BW108" s="15">
        <v>4.5</v>
      </c>
      <c r="BX108" s="15">
        <v>1.2</v>
      </c>
      <c r="BY108" s="15">
        <v>8.5</v>
      </c>
      <c r="BZ108" s="15">
        <v>7.5</v>
      </c>
      <c r="CA108" s="15">
        <v>6</v>
      </c>
      <c r="CB108" s="15">
        <v>26.8</v>
      </c>
      <c r="CC108" s="15">
        <v>28.1</v>
      </c>
      <c r="CD108" s="15">
        <v>13.2</v>
      </c>
      <c r="CE108" s="15">
        <v>19.2</v>
      </c>
      <c r="CF108" s="15">
        <v>23.4</v>
      </c>
      <c r="CG108" s="15">
        <v>19.3</v>
      </c>
      <c r="CH108" s="15">
        <v>8.8000000000000007</v>
      </c>
      <c r="CI108" s="15">
        <v>9.4</v>
      </c>
      <c r="CJ108" s="15">
        <v>4.5999999999999996</v>
      </c>
      <c r="CK108" s="15">
        <v>10.7</v>
      </c>
      <c r="CL108" s="15">
        <v>5</v>
      </c>
      <c r="CM108" s="15">
        <v>8.1</v>
      </c>
      <c r="CN108" s="15">
        <v>2</v>
      </c>
      <c r="CO108" s="15">
        <v>0.5</v>
      </c>
      <c r="CP108" s="15">
        <v>14.3</v>
      </c>
      <c r="CQ108" s="15">
        <v>5.7</v>
      </c>
      <c r="CR108" s="15">
        <v>0.6</v>
      </c>
      <c r="CS108" s="15">
        <v>24.4</v>
      </c>
      <c r="CT108" s="15">
        <v>9.1999999999999993</v>
      </c>
      <c r="CU108" s="15">
        <v>29.7</v>
      </c>
      <c r="CV108" s="15">
        <v>70.900000000000006</v>
      </c>
      <c r="CW108" s="15">
        <v>71.8</v>
      </c>
      <c r="CX108" s="15">
        <v>94</v>
      </c>
      <c r="CY108" s="15">
        <v>95.7</v>
      </c>
      <c r="CZ108" s="15">
        <v>96.3</v>
      </c>
      <c r="DA108" s="15">
        <v>34</v>
      </c>
      <c r="DB108" s="15">
        <v>16.7</v>
      </c>
      <c r="DC108" s="15">
        <v>2.8</v>
      </c>
      <c r="DD108" s="15">
        <v>14.9</v>
      </c>
      <c r="DE108" s="15">
        <v>68.400000000000006</v>
      </c>
      <c r="DF108" s="15">
        <v>88.5</v>
      </c>
      <c r="DG108" s="15">
        <v>96.3</v>
      </c>
      <c r="DH108" s="15">
        <v>59.2</v>
      </c>
      <c r="DI108" s="15">
        <v>82</v>
      </c>
      <c r="DJ108" s="15">
        <v>6.7</v>
      </c>
      <c r="DK108" s="15">
        <v>52.3</v>
      </c>
      <c r="DL108" s="15">
        <v>45.8</v>
      </c>
      <c r="DM108" s="15">
        <v>43</v>
      </c>
    </row>
    <row r="109" spans="1:117" x14ac:dyDescent="0.25">
      <c r="A109" s="34" t="s">
        <v>149</v>
      </c>
      <c r="B109" s="34" t="s">
        <v>123</v>
      </c>
      <c r="C109" s="34" t="s">
        <v>119</v>
      </c>
      <c r="D109" s="34">
        <v>89.5</v>
      </c>
      <c r="E109" s="34">
        <v>35</v>
      </c>
      <c r="F109" s="34">
        <v>1004</v>
      </c>
      <c r="G109" s="34">
        <v>1025</v>
      </c>
      <c r="H109" s="34">
        <v>93.3</v>
      </c>
      <c r="I109" s="34">
        <v>92.4</v>
      </c>
      <c r="J109" s="34">
        <v>85</v>
      </c>
      <c r="K109" s="34">
        <v>75.5</v>
      </c>
      <c r="L109" s="34">
        <v>64.5</v>
      </c>
      <c r="M109" s="34">
        <v>98.8</v>
      </c>
      <c r="N109" s="34">
        <v>2.2000000000000002</v>
      </c>
      <c r="O109" s="34">
        <v>94</v>
      </c>
      <c r="P109" s="34">
        <v>93.2</v>
      </c>
      <c r="Q109" s="34">
        <v>27.5</v>
      </c>
      <c r="R109" s="34">
        <v>20.6</v>
      </c>
      <c r="S109" s="34">
        <v>20.8</v>
      </c>
      <c r="T109" s="34">
        <v>2.9</v>
      </c>
      <c r="U109" s="34">
        <v>10.1</v>
      </c>
      <c r="V109" s="34">
        <v>34</v>
      </c>
      <c r="W109" s="34">
        <v>53</v>
      </c>
      <c r="X109" s="34">
        <v>59.9</v>
      </c>
      <c r="Y109" s="34">
        <v>59.6</v>
      </c>
      <c r="Z109" s="34">
        <v>42.9</v>
      </c>
      <c r="AA109" s="34">
        <v>0</v>
      </c>
      <c r="AB109" s="34">
        <v>4.7</v>
      </c>
      <c r="AC109" s="34">
        <v>10.6</v>
      </c>
      <c r="AD109" s="34">
        <v>1.4</v>
      </c>
      <c r="AE109" s="34">
        <v>18.100000000000001</v>
      </c>
      <c r="AF109" s="34">
        <v>12.3</v>
      </c>
      <c r="AG109" s="34">
        <v>11</v>
      </c>
      <c r="AH109" s="34">
        <v>36.5</v>
      </c>
      <c r="AI109" s="34">
        <v>42.9</v>
      </c>
      <c r="AJ109" s="34">
        <v>45.6</v>
      </c>
      <c r="AK109" s="34">
        <v>51.4</v>
      </c>
      <c r="AL109" s="34">
        <v>17.8</v>
      </c>
      <c r="AM109" s="34">
        <v>11.8</v>
      </c>
      <c r="AN109" s="34" t="s">
        <v>120</v>
      </c>
      <c r="AO109" s="34">
        <v>49.6</v>
      </c>
      <c r="AP109" s="34" t="s">
        <v>120</v>
      </c>
      <c r="AQ109" s="34" t="s">
        <v>120</v>
      </c>
      <c r="AR109" s="34">
        <v>0</v>
      </c>
      <c r="AS109" s="34" t="s">
        <v>120</v>
      </c>
      <c r="AT109" s="34">
        <v>59.8</v>
      </c>
      <c r="AU109" s="34">
        <v>51.6</v>
      </c>
      <c r="AV109" s="34">
        <v>5.8</v>
      </c>
      <c r="AW109" s="34">
        <v>65.400000000000006</v>
      </c>
      <c r="AX109" s="34">
        <v>6.2</v>
      </c>
      <c r="AY109" s="34">
        <v>19.5</v>
      </c>
      <c r="AZ109" s="34">
        <v>8.9</v>
      </c>
      <c r="BA109" s="34">
        <v>46.5</v>
      </c>
      <c r="BB109" s="34">
        <v>86.4</v>
      </c>
      <c r="BC109" s="34">
        <v>63.5</v>
      </c>
      <c r="BD109" s="34">
        <v>66.8</v>
      </c>
      <c r="BE109" s="34">
        <v>69.5</v>
      </c>
      <c r="BF109" s="34" t="s">
        <v>120</v>
      </c>
      <c r="BG109" s="34">
        <v>40.200000000000003</v>
      </c>
      <c r="BH109" s="34">
        <v>93.7</v>
      </c>
      <c r="BI109" s="34">
        <v>5.7</v>
      </c>
      <c r="BJ109" s="34">
        <v>11</v>
      </c>
      <c r="BK109" s="34">
        <v>48.3</v>
      </c>
      <c r="BL109" s="34" t="s">
        <v>120</v>
      </c>
      <c r="BM109" s="34">
        <v>27.4</v>
      </c>
      <c r="BN109" s="34">
        <v>4.0999999999999996</v>
      </c>
      <c r="BO109" s="34">
        <v>50.2</v>
      </c>
      <c r="BP109" s="34">
        <v>65.5</v>
      </c>
      <c r="BQ109" s="34">
        <v>46.1</v>
      </c>
      <c r="BR109" s="34">
        <v>81.400000000000006</v>
      </c>
      <c r="BS109" s="34" t="s">
        <v>120</v>
      </c>
      <c r="BT109" s="34" t="s">
        <v>120</v>
      </c>
      <c r="BU109" s="34" t="s">
        <v>120</v>
      </c>
      <c r="BV109" s="34">
        <v>39.799999999999997</v>
      </c>
      <c r="BW109" s="34">
        <v>9</v>
      </c>
      <c r="BX109" s="34">
        <v>3.6</v>
      </c>
      <c r="BY109" s="34">
        <v>19.899999999999999</v>
      </c>
      <c r="BZ109" s="34">
        <v>14.4</v>
      </c>
      <c r="CA109" s="34">
        <v>9.1999999999999993</v>
      </c>
      <c r="CB109" s="34">
        <v>10.6</v>
      </c>
      <c r="CC109" s="34">
        <v>11.4</v>
      </c>
      <c r="CD109" s="34">
        <v>43.8</v>
      </c>
      <c r="CE109" s="34">
        <v>37.6</v>
      </c>
      <c r="CF109" s="34">
        <v>48.3</v>
      </c>
      <c r="CG109" s="34">
        <v>38.1</v>
      </c>
      <c r="CH109" s="34">
        <v>19.399999999999999</v>
      </c>
      <c r="CI109" s="34" t="s">
        <v>120</v>
      </c>
      <c r="CJ109" s="34" t="s">
        <v>120</v>
      </c>
      <c r="CK109" s="34" t="s">
        <v>120</v>
      </c>
      <c r="CL109" s="34" t="s">
        <v>120</v>
      </c>
      <c r="CM109" s="34" t="s">
        <v>120</v>
      </c>
      <c r="CN109" s="34" t="s">
        <v>120</v>
      </c>
      <c r="CO109" s="34" t="s">
        <v>120</v>
      </c>
      <c r="CP109" s="34" t="s">
        <v>120</v>
      </c>
      <c r="CQ109" s="34" t="s">
        <v>120</v>
      </c>
      <c r="CR109" s="34" t="s">
        <v>120</v>
      </c>
      <c r="CS109" s="34" t="s">
        <v>120</v>
      </c>
      <c r="CT109" s="34" t="s">
        <v>120</v>
      </c>
      <c r="CU109" s="34" t="s">
        <v>120</v>
      </c>
      <c r="CV109" s="34">
        <v>65.8</v>
      </c>
      <c r="CW109" s="34">
        <v>67.8</v>
      </c>
      <c r="CX109" s="34">
        <v>88.6</v>
      </c>
      <c r="CY109" s="34">
        <v>90.9</v>
      </c>
      <c r="CZ109" s="34">
        <v>97.2</v>
      </c>
      <c r="DA109" s="34">
        <v>28.7</v>
      </c>
      <c r="DB109" s="34">
        <v>22.1</v>
      </c>
      <c r="DC109" s="34" t="s">
        <v>120</v>
      </c>
      <c r="DD109" s="34" t="s">
        <v>120</v>
      </c>
      <c r="DE109" s="34">
        <v>8.1</v>
      </c>
      <c r="DF109" s="34" t="s">
        <v>120</v>
      </c>
      <c r="DG109" s="34" t="s">
        <v>120</v>
      </c>
      <c r="DH109" s="34">
        <v>60.8</v>
      </c>
      <c r="DI109" s="34">
        <v>83.4</v>
      </c>
      <c r="DJ109" s="34">
        <v>0.7</v>
      </c>
      <c r="DK109" s="34">
        <v>42</v>
      </c>
      <c r="DL109" s="34" t="s">
        <v>120</v>
      </c>
      <c r="DM109" s="34" t="s">
        <v>120</v>
      </c>
    </row>
    <row r="110" spans="1:117" x14ac:dyDescent="0.25">
      <c r="A110" s="34" t="s">
        <v>150</v>
      </c>
      <c r="B110" s="34" t="s">
        <v>118</v>
      </c>
      <c r="C110" s="34" t="s">
        <v>119</v>
      </c>
      <c r="D110" s="34">
        <v>81</v>
      </c>
      <c r="E110" s="34">
        <v>32</v>
      </c>
      <c r="F110" s="34">
        <v>968</v>
      </c>
      <c r="G110" s="34">
        <v>956</v>
      </c>
      <c r="H110" s="34">
        <v>68.3</v>
      </c>
      <c r="I110" s="34">
        <v>97</v>
      </c>
      <c r="J110" s="34">
        <v>80.599999999999994</v>
      </c>
      <c r="K110" s="34">
        <v>75.2</v>
      </c>
      <c r="L110" s="34">
        <v>32.799999999999997</v>
      </c>
      <c r="M110" s="34">
        <v>99.5</v>
      </c>
      <c r="N110" s="34">
        <v>6.1</v>
      </c>
      <c r="O110" s="34">
        <v>81</v>
      </c>
      <c r="P110" s="34">
        <v>85.6</v>
      </c>
      <c r="Q110" s="35">
        <v>33.299999999999997</v>
      </c>
      <c r="R110" s="34">
        <v>13.3</v>
      </c>
      <c r="S110" s="34">
        <v>7.9</v>
      </c>
      <c r="T110" s="34">
        <v>2.7</v>
      </c>
      <c r="U110" s="34">
        <v>5.7</v>
      </c>
      <c r="V110" s="34">
        <v>29</v>
      </c>
      <c r="W110" s="34">
        <v>37</v>
      </c>
      <c r="X110" s="34">
        <v>26.7</v>
      </c>
      <c r="Y110" s="34">
        <v>21.4</v>
      </c>
      <c r="Z110" s="34">
        <v>9.1</v>
      </c>
      <c r="AA110" s="34">
        <v>0</v>
      </c>
      <c r="AB110" s="34">
        <v>6.7</v>
      </c>
      <c r="AC110" s="34">
        <v>4</v>
      </c>
      <c r="AD110" s="34">
        <v>1.3</v>
      </c>
      <c r="AE110" s="34">
        <v>22.2</v>
      </c>
      <c r="AF110" s="34">
        <v>11.2</v>
      </c>
      <c r="AG110" s="34">
        <v>6.4</v>
      </c>
      <c r="AH110" s="34">
        <v>31.9</v>
      </c>
      <c r="AI110" s="34">
        <v>24.9</v>
      </c>
      <c r="AJ110" s="34">
        <v>15</v>
      </c>
      <c r="AK110" s="34">
        <v>63.9</v>
      </c>
      <c r="AL110" s="34">
        <v>4.4000000000000004</v>
      </c>
      <c r="AM110" s="34">
        <v>2.4</v>
      </c>
      <c r="AN110" s="34">
        <v>73.900000000000006</v>
      </c>
      <c r="AO110" s="34">
        <v>22.3</v>
      </c>
      <c r="AP110" s="34">
        <v>29.7</v>
      </c>
      <c r="AQ110" s="34">
        <v>5835</v>
      </c>
      <c r="AR110" s="34">
        <v>0.1</v>
      </c>
      <c r="AS110" s="34">
        <v>1.6</v>
      </c>
      <c r="AT110" s="34">
        <v>32.799999999999997</v>
      </c>
      <c r="AU110" s="34">
        <v>25.1</v>
      </c>
      <c r="AV110" s="34">
        <v>8.9</v>
      </c>
      <c r="AW110" s="34">
        <v>41.3</v>
      </c>
      <c r="AX110" s="34">
        <v>5.8</v>
      </c>
      <c r="AY110" s="34">
        <v>31.4</v>
      </c>
      <c r="AZ110" s="34">
        <v>13.5</v>
      </c>
      <c r="BA110" s="34">
        <v>35.700000000000003</v>
      </c>
      <c r="BB110" s="34">
        <v>68.400000000000006</v>
      </c>
      <c r="BC110" s="34">
        <v>52.5</v>
      </c>
      <c r="BD110" s="34">
        <v>52</v>
      </c>
      <c r="BE110" s="34">
        <v>50.4</v>
      </c>
      <c r="BF110" s="34">
        <v>45.8</v>
      </c>
      <c r="BG110" s="34">
        <v>27.1</v>
      </c>
      <c r="BH110" s="34">
        <v>91.7</v>
      </c>
      <c r="BI110" s="34">
        <v>7.8</v>
      </c>
      <c r="BJ110" s="34">
        <v>5</v>
      </c>
      <c r="BK110" s="34">
        <v>40.799999999999997</v>
      </c>
      <c r="BL110" s="34">
        <v>16.3</v>
      </c>
      <c r="BM110" s="34">
        <v>22</v>
      </c>
      <c r="BN110" s="34">
        <v>1.4</v>
      </c>
      <c r="BO110" s="34">
        <v>31.3</v>
      </c>
      <c r="BP110" s="34">
        <v>53.2</v>
      </c>
      <c r="BQ110" s="34">
        <v>44.5</v>
      </c>
      <c r="BR110" s="34">
        <v>70.7</v>
      </c>
      <c r="BS110" s="34">
        <v>17.5</v>
      </c>
      <c r="BT110" s="34">
        <v>21.4</v>
      </c>
      <c r="BU110" s="34">
        <v>18.600000000000001</v>
      </c>
      <c r="BV110" s="34">
        <v>28.6</v>
      </c>
      <c r="BW110" s="34">
        <v>11.2</v>
      </c>
      <c r="BX110" s="34">
        <v>4.2</v>
      </c>
      <c r="BY110" s="34">
        <v>16.8</v>
      </c>
      <c r="BZ110" s="34">
        <v>12.2</v>
      </c>
      <c r="CA110" s="34">
        <v>11.5</v>
      </c>
      <c r="CB110" s="34">
        <v>16.2</v>
      </c>
      <c r="CC110" s="34">
        <v>14</v>
      </c>
      <c r="CD110" s="34">
        <v>21.6</v>
      </c>
      <c r="CE110" s="34">
        <v>23.7</v>
      </c>
      <c r="CF110" s="34">
        <v>28.9</v>
      </c>
      <c r="CG110" s="34">
        <v>23.9</v>
      </c>
      <c r="CH110" s="34">
        <v>10.1</v>
      </c>
      <c r="CI110" s="34">
        <v>7.2</v>
      </c>
      <c r="CJ110" s="34">
        <v>2.8</v>
      </c>
      <c r="CK110" s="34">
        <v>9.6999999999999993</v>
      </c>
      <c r="CL110" s="34">
        <v>4.7</v>
      </c>
      <c r="CM110" s="34">
        <v>10.5</v>
      </c>
      <c r="CN110" s="34">
        <v>3.3</v>
      </c>
      <c r="CO110" s="34">
        <v>2.2000000000000002</v>
      </c>
      <c r="CP110" s="34">
        <v>16.7</v>
      </c>
      <c r="CQ110" s="34">
        <v>5.0999999999999996</v>
      </c>
      <c r="CR110" s="34">
        <v>1.3</v>
      </c>
      <c r="CS110" s="34">
        <v>14.6</v>
      </c>
      <c r="CT110" s="34">
        <v>2</v>
      </c>
      <c r="CU110" s="34">
        <v>13.5</v>
      </c>
      <c r="CV110" s="34">
        <v>12.2</v>
      </c>
      <c r="CW110" s="34">
        <v>23.9</v>
      </c>
      <c r="CX110" s="34">
        <v>39.5</v>
      </c>
      <c r="CY110" s="34">
        <v>63.4</v>
      </c>
      <c r="CZ110" s="34">
        <v>97.4</v>
      </c>
      <c r="DA110" s="34">
        <v>22.3</v>
      </c>
      <c r="DB110" s="34">
        <v>12.7</v>
      </c>
      <c r="DC110" s="34">
        <v>1.5</v>
      </c>
      <c r="DD110" s="34">
        <v>34.700000000000003</v>
      </c>
      <c r="DE110" s="34">
        <v>38.9</v>
      </c>
      <c r="DF110" s="34">
        <v>70.5</v>
      </c>
      <c r="DG110" s="34">
        <v>72.599999999999994</v>
      </c>
      <c r="DH110" s="34">
        <v>27.5</v>
      </c>
      <c r="DI110" s="34">
        <v>69.400000000000006</v>
      </c>
      <c r="DJ110" s="34">
        <v>3.3</v>
      </c>
      <c r="DK110" s="34">
        <v>39</v>
      </c>
      <c r="DL110" s="34">
        <v>45.4</v>
      </c>
      <c r="DM110" s="34">
        <v>41.8</v>
      </c>
    </row>
    <row r="111" spans="1:117" s="15" customFormat="1" x14ac:dyDescent="0.25">
      <c r="A111" s="15" t="s">
        <v>150</v>
      </c>
      <c r="B111" s="15" t="s">
        <v>118</v>
      </c>
      <c r="C111" s="15" t="s">
        <v>121</v>
      </c>
      <c r="D111" s="15">
        <v>75.599999999999994</v>
      </c>
      <c r="E111" s="15">
        <v>33.1</v>
      </c>
      <c r="F111" s="15">
        <v>946</v>
      </c>
      <c r="G111" s="15">
        <v>935</v>
      </c>
      <c r="H111" s="15">
        <v>63.8</v>
      </c>
      <c r="I111" s="15">
        <v>95.6</v>
      </c>
      <c r="J111" s="15">
        <v>80.900000000000006</v>
      </c>
      <c r="K111" s="15">
        <v>79</v>
      </c>
      <c r="L111" s="15">
        <v>14.4</v>
      </c>
      <c r="M111" s="15">
        <v>99.4</v>
      </c>
      <c r="N111" s="15">
        <v>7</v>
      </c>
      <c r="O111" s="15">
        <v>75.099999999999994</v>
      </c>
      <c r="P111" s="15">
        <v>80.599999999999994</v>
      </c>
      <c r="Q111" s="15">
        <v>21.7</v>
      </c>
      <c r="R111" s="15">
        <v>15.8</v>
      </c>
      <c r="S111" s="15">
        <v>11.9</v>
      </c>
      <c r="T111" s="15">
        <v>3.4</v>
      </c>
      <c r="U111" s="15">
        <v>7.9</v>
      </c>
      <c r="V111" s="15">
        <v>33</v>
      </c>
      <c r="W111" s="15">
        <v>42</v>
      </c>
      <c r="X111" s="15">
        <v>24.2</v>
      </c>
      <c r="Y111" s="15">
        <v>19.2</v>
      </c>
      <c r="Z111" s="15">
        <v>8.5</v>
      </c>
      <c r="AA111" s="15">
        <v>0</v>
      </c>
      <c r="AB111" s="15">
        <v>6.4</v>
      </c>
      <c r="AC111" s="15">
        <v>3.2</v>
      </c>
      <c r="AD111" s="15">
        <v>1</v>
      </c>
      <c r="AE111" s="15">
        <v>22</v>
      </c>
      <c r="AF111" s="15">
        <v>11.5</v>
      </c>
      <c r="AG111" s="15">
        <v>6.1</v>
      </c>
      <c r="AH111" s="15">
        <v>31.9</v>
      </c>
      <c r="AI111" s="15">
        <v>19.8</v>
      </c>
      <c r="AJ111" s="15">
        <v>9.1999999999999993</v>
      </c>
      <c r="AK111" s="15">
        <v>58.1</v>
      </c>
      <c r="AL111" s="15">
        <v>3</v>
      </c>
      <c r="AM111" s="15">
        <v>1.3</v>
      </c>
      <c r="AN111" s="15">
        <v>75.3</v>
      </c>
      <c r="AO111" s="15">
        <v>16.3</v>
      </c>
      <c r="AP111" s="15">
        <v>31.8</v>
      </c>
      <c r="AQ111" s="15">
        <v>5401</v>
      </c>
      <c r="AR111" s="15">
        <v>0</v>
      </c>
      <c r="AS111" s="15">
        <v>1.4</v>
      </c>
      <c r="AT111" s="15">
        <v>24</v>
      </c>
      <c r="AU111" s="15">
        <v>19.5</v>
      </c>
      <c r="AV111" s="15">
        <v>8.4</v>
      </c>
      <c r="AW111" s="15">
        <v>32.299999999999997</v>
      </c>
      <c r="AX111" s="15">
        <v>3.4</v>
      </c>
      <c r="AY111" s="15">
        <v>25.8</v>
      </c>
      <c r="AZ111" s="15">
        <v>11.2</v>
      </c>
      <c r="BA111" s="15">
        <v>33.4</v>
      </c>
      <c r="BB111" s="15">
        <v>65</v>
      </c>
      <c r="BC111" s="15">
        <v>50.1</v>
      </c>
      <c r="BD111" s="15">
        <v>49.7</v>
      </c>
      <c r="BE111" s="15">
        <v>47.8</v>
      </c>
      <c r="BF111" s="15">
        <v>43.4</v>
      </c>
      <c r="BG111" s="15">
        <v>22.9</v>
      </c>
      <c r="BH111" s="15">
        <v>94.7</v>
      </c>
      <c r="BI111" s="15">
        <v>4.5</v>
      </c>
      <c r="BJ111" s="15">
        <v>4.9000000000000004</v>
      </c>
      <c r="BK111" s="15">
        <v>39.700000000000003</v>
      </c>
      <c r="BL111" s="15">
        <v>15.4</v>
      </c>
      <c r="BM111" s="15">
        <v>17.100000000000001</v>
      </c>
      <c r="BN111" s="15">
        <v>1.3</v>
      </c>
      <c r="BO111" s="15">
        <v>26.1</v>
      </c>
      <c r="BP111" s="15">
        <v>55</v>
      </c>
      <c r="BQ111" s="15">
        <v>45.5</v>
      </c>
      <c r="BR111" s="15">
        <v>71.900000000000006</v>
      </c>
      <c r="BS111" s="15">
        <v>16.899999999999999</v>
      </c>
      <c r="BT111" s="15">
        <v>17.8</v>
      </c>
      <c r="BU111" s="15">
        <v>17.100000000000001</v>
      </c>
      <c r="BV111" s="15">
        <v>30.9</v>
      </c>
      <c r="BW111" s="15">
        <v>11.7</v>
      </c>
      <c r="BX111" s="15">
        <v>4.3</v>
      </c>
      <c r="BY111" s="15">
        <v>18</v>
      </c>
      <c r="BZ111" s="15">
        <v>11.8</v>
      </c>
      <c r="CA111" s="15">
        <v>10.6</v>
      </c>
      <c r="CB111" s="15">
        <v>13.2</v>
      </c>
      <c r="CC111" s="15">
        <v>12.3</v>
      </c>
      <c r="CD111" s="15">
        <v>23.1</v>
      </c>
      <c r="CE111" s="15">
        <v>25.3</v>
      </c>
      <c r="CF111" s="15">
        <v>28.8</v>
      </c>
      <c r="CG111" s="15">
        <v>25.5</v>
      </c>
      <c r="CH111" s="15">
        <v>10.5</v>
      </c>
      <c r="CI111" s="15">
        <v>7.3</v>
      </c>
      <c r="CJ111" s="15">
        <v>2.9</v>
      </c>
      <c r="CK111" s="15">
        <v>8.8000000000000007</v>
      </c>
      <c r="CL111" s="15">
        <v>4</v>
      </c>
      <c r="CM111" s="15">
        <v>9.8000000000000007</v>
      </c>
      <c r="CN111" s="15">
        <v>3</v>
      </c>
      <c r="CO111" s="15">
        <v>2.1</v>
      </c>
      <c r="CP111" s="15">
        <v>13.9</v>
      </c>
      <c r="CQ111" s="15">
        <v>3.9</v>
      </c>
      <c r="CR111" s="15">
        <v>0.8</v>
      </c>
      <c r="CS111" s="15">
        <v>12.5</v>
      </c>
      <c r="CT111" s="15">
        <v>1.5</v>
      </c>
      <c r="CU111" s="15">
        <v>10.199999999999999</v>
      </c>
      <c r="CV111" s="15">
        <v>9.6</v>
      </c>
      <c r="CW111" s="15">
        <v>20.5</v>
      </c>
      <c r="CX111" s="15">
        <v>34.6</v>
      </c>
      <c r="CY111" s="15">
        <v>58.7</v>
      </c>
      <c r="CZ111" s="15">
        <v>97.2</v>
      </c>
      <c r="DA111" s="15">
        <v>21.2</v>
      </c>
      <c r="DB111" s="15">
        <v>13.6</v>
      </c>
      <c r="DC111" s="15">
        <v>2.2999999999999998</v>
      </c>
      <c r="DD111" s="15">
        <v>41.1</v>
      </c>
      <c r="DE111" s="15">
        <v>27.3</v>
      </c>
      <c r="DF111" s="15">
        <v>61.6</v>
      </c>
      <c r="DG111" s="15">
        <v>66.099999999999994</v>
      </c>
      <c r="DH111" s="15">
        <v>23.9</v>
      </c>
      <c r="DI111" s="15">
        <v>68.5</v>
      </c>
      <c r="DJ111" s="15">
        <v>2.4</v>
      </c>
      <c r="DK111" s="15">
        <v>37.299999999999997</v>
      </c>
      <c r="DL111" s="15">
        <v>46.7</v>
      </c>
      <c r="DM111" s="15">
        <v>38</v>
      </c>
    </row>
    <row r="112" spans="1:117" s="15" customFormat="1" x14ac:dyDescent="0.25">
      <c r="A112" s="15" t="s">
        <v>150</v>
      </c>
      <c r="B112" s="15" t="s">
        <v>118</v>
      </c>
      <c r="C112" s="15" t="s">
        <v>122</v>
      </c>
      <c r="D112" s="15">
        <v>90.2</v>
      </c>
      <c r="E112" s="15">
        <v>30</v>
      </c>
      <c r="F112" s="15">
        <v>1011</v>
      </c>
      <c r="G112" s="15">
        <v>1014</v>
      </c>
      <c r="H112" s="15">
        <v>80.2</v>
      </c>
      <c r="I112" s="15">
        <v>99.6</v>
      </c>
      <c r="J112" s="15">
        <v>79.900000000000006</v>
      </c>
      <c r="K112" s="15">
        <v>68.2</v>
      </c>
      <c r="L112" s="15">
        <v>67.099999999999994</v>
      </c>
      <c r="M112" s="15">
        <v>99.6</v>
      </c>
      <c r="N112" s="15">
        <v>4.3</v>
      </c>
      <c r="O112" s="15">
        <v>89.9</v>
      </c>
      <c r="P112" s="15">
        <v>93.2</v>
      </c>
      <c r="Q112" s="15">
        <v>51.1</v>
      </c>
      <c r="R112" s="15">
        <v>9.3000000000000007</v>
      </c>
      <c r="S112" s="15">
        <v>2</v>
      </c>
      <c r="T112" s="15">
        <v>1.8</v>
      </c>
      <c r="U112" s="15">
        <v>2.8</v>
      </c>
      <c r="V112" s="15">
        <v>21</v>
      </c>
      <c r="W112" s="15">
        <v>25</v>
      </c>
      <c r="X112" s="15">
        <v>31.3</v>
      </c>
      <c r="Y112" s="15">
        <v>25.5</v>
      </c>
      <c r="Z112" s="15">
        <v>10.3</v>
      </c>
      <c r="AA112" s="15">
        <v>0</v>
      </c>
      <c r="AB112" s="15">
        <v>7.3</v>
      </c>
      <c r="AC112" s="15">
        <v>5.6</v>
      </c>
      <c r="AD112" s="15">
        <v>2</v>
      </c>
      <c r="AE112" s="15">
        <v>22.5</v>
      </c>
      <c r="AF112" s="15">
        <v>10.7</v>
      </c>
      <c r="AG112" s="15">
        <v>6.9</v>
      </c>
      <c r="AH112" s="15">
        <v>32</v>
      </c>
      <c r="AI112" s="15">
        <v>36.700000000000003</v>
      </c>
      <c r="AJ112" s="15">
        <v>28.7</v>
      </c>
      <c r="AK112" s="15">
        <v>77.5</v>
      </c>
      <c r="AL112" s="15">
        <v>7.7</v>
      </c>
      <c r="AM112" s="15">
        <v>4.9000000000000004</v>
      </c>
      <c r="AN112" s="15">
        <v>71.400000000000006</v>
      </c>
      <c r="AO112" s="15">
        <v>36.299999999999997</v>
      </c>
      <c r="AP112" s="15">
        <v>27.5</v>
      </c>
      <c r="AQ112" s="15">
        <v>6448</v>
      </c>
      <c r="AR112" s="15">
        <v>0.3</v>
      </c>
      <c r="AS112" s="15">
        <v>2.1</v>
      </c>
      <c r="AT112" s="15">
        <v>56.3</v>
      </c>
      <c r="AU112" s="15">
        <v>40.200000000000003</v>
      </c>
      <c r="AV112" s="15">
        <v>10</v>
      </c>
      <c r="AW112" s="15">
        <v>65.599999999999994</v>
      </c>
      <c r="AX112" s="15">
        <v>12.4</v>
      </c>
      <c r="AY112" s="15">
        <v>35.700000000000003</v>
      </c>
      <c r="AZ112" s="15">
        <v>16.5</v>
      </c>
      <c r="BA112" s="15">
        <v>41.6</v>
      </c>
      <c r="BB112" s="15">
        <v>77.2</v>
      </c>
      <c r="BC112" s="15">
        <v>58.8</v>
      </c>
      <c r="BD112" s="15">
        <v>58</v>
      </c>
      <c r="BE112" s="15">
        <v>57</v>
      </c>
      <c r="BF112" s="15">
        <v>52.2</v>
      </c>
      <c r="BG112" s="15">
        <v>37.9</v>
      </c>
      <c r="BH112" s="15">
        <v>84.6</v>
      </c>
      <c r="BI112" s="15">
        <v>15.4</v>
      </c>
      <c r="BJ112" s="15">
        <v>5.3</v>
      </c>
      <c r="BK112" s="15">
        <v>43.5</v>
      </c>
      <c r="BL112" s="15">
        <v>18.7</v>
      </c>
      <c r="BM112" s="15">
        <v>33.799999999999997</v>
      </c>
      <c r="BN112" s="15">
        <v>1.6</v>
      </c>
      <c r="BO112" s="15">
        <v>41.4</v>
      </c>
      <c r="BP112" s="15">
        <v>48.6</v>
      </c>
      <c r="BQ112" s="15">
        <v>41.1</v>
      </c>
      <c r="BR112" s="15">
        <v>67.3</v>
      </c>
      <c r="BS112" s="15">
        <v>19.399999999999999</v>
      </c>
      <c r="BT112" s="15">
        <v>29</v>
      </c>
      <c r="BU112" s="15">
        <v>22.6</v>
      </c>
      <c r="BV112" s="15">
        <v>22.5</v>
      </c>
      <c r="BW112" s="15">
        <v>10.1</v>
      </c>
      <c r="BX112" s="15">
        <v>3.9</v>
      </c>
      <c r="BY112" s="15">
        <v>13.6</v>
      </c>
      <c r="BZ112" s="15">
        <v>12.9</v>
      </c>
      <c r="CA112" s="15">
        <v>12.8</v>
      </c>
      <c r="CB112" s="15">
        <v>20.7</v>
      </c>
      <c r="CC112" s="15">
        <v>16.600000000000001</v>
      </c>
      <c r="CD112" s="15">
        <v>17.600000000000001</v>
      </c>
      <c r="CE112" s="15">
        <v>21.2</v>
      </c>
      <c r="CF112" s="15">
        <v>29.1</v>
      </c>
      <c r="CG112" s="15">
        <v>21.4</v>
      </c>
      <c r="CH112" s="15">
        <v>9.6</v>
      </c>
      <c r="CI112" s="15">
        <v>7.1</v>
      </c>
      <c r="CJ112" s="15">
        <v>2.7</v>
      </c>
      <c r="CK112" s="15">
        <v>11.1</v>
      </c>
      <c r="CL112" s="15">
        <v>5.7</v>
      </c>
      <c r="CM112" s="15">
        <v>11.4</v>
      </c>
      <c r="CN112" s="15">
        <v>3.7</v>
      </c>
      <c r="CO112" s="15">
        <v>2.4</v>
      </c>
      <c r="CP112" s="15">
        <v>21</v>
      </c>
      <c r="CQ112" s="15">
        <v>6.9</v>
      </c>
      <c r="CR112" s="15">
        <v>2.2000000000000002</v>
      </c>
      <c r="CS112" s="15">
        <v>17.7</v>
      </c>
      <c r="CT112" s="15">
        <v>2.7</v>
      </c>
      <c r="CU112" s="15">
        <v>18.5</v>
      </c>
      <c r="CV112" s="15">
        <v>15.8</v>
      </c>
      <c r="CW112" s="15">
        <v>29.2</v>
      </c>
      <c r="CX112" s="15">
        <v>46.2</v>
      </c>
      <c r="CY112" s="15">
        <v>70.400000000000006</v>
      </c>
      <c r="CZ112" s="15">
        <v>97.7</v>
      </c>
      <c r="DA112" s="15">
        <v>23.8</v>
      </c>
      <c r="DB112" s="15">
        <v>11.3</v>
      </c>
      <c r="DC112" s="15">
        <v>0.4</v>
      </c>
      <c r="DD112" s="15">
        <v>25.9</v>
      </c>
      <c r="DE112" s="15">
        <v>54.8</v>
      </c>
      <c r="DF112" s="15">
        <v>82.7</v>
      </c>
      <c r="DG112" s="15">
        <v>82</v>
      </c>
      <c r="DH112" s="15">
        <v>33.1</v>
      </c>
      <c r="DI112" s="15">
        <v>70.8</v>
      </c>
      <c r="DJ112" s="15">
        <v>4.7</v>
      </c>
      <c r="DK112" s="15">
        <v>41.5</v>
      </c>
      <c r="DL112" s="15">
        <v>43.9</v>
      </c>
      <c r="DM112" s="15">
        <v>47.3</v>
      </c>
    </row>
    <row r="113" spans="1:117" x14ac:dyDescent="0.25">
      <c r="A113" s="34" t="s">
        <v>150</v>
      </c>
      <c r="B113" s="34" t="s">
        <v>123</v>
      </c>
      <c r="C113" s="34" t="s">
        <v>119</v>
      </c>
      <c r="D113" s="34">
        <v>68.5</v>
      </c>
      <c r="E113" s="34">
        <v>39.9</v>
      </c>
      <c r="F113" s="34">
        <v>991</v>
      </c>
      <c r="G113" s="34">
        <v>984</v>
      </c>
      <c r="H113" s="34">
        <v>36.9</v>
      </c>
      <c r="I113" s="34">
        <v>82.9</v>
      </c>
      <c r="J113" s="34">
        <v>62.8</v>
      </c>
      <c r="K113" s="34">
        <v>46.5</v>
      </c>
      <c r="L113" s="34">
        <v>22.4</v>
      </c>
      <c r="M113" s="34">
        <v>97.8</v>
      </c>
      <c r="N113" s="34">
        <v>1.6</v>
      </c>
      <c r="O113" s="34">
        <v>75.2</v>
      </c>
      <c r="P113" s="34">
        <v>83.1</v>
      </c>
      <c r="Q113" s="34">
        <v>21.5</v>
      </c>
      <c r="R113" s="34">
        <v>21.4</v>
      </c>
      <c r="S113" s="34">
        <v>18.2</v>
      </c>
      <c r="T113" s="34">
        <v>3.7</v>
      </c>
      <c r="U113" s="34">
        <v>7.5</v>
      </c>
      <c r="V113" s="34">
        <v>38</v>
      </c>
      <c r="W113" s="34">
        <v>65</v>
      </c>
      <c r="X113" s="34">
        <v>29.7</v>
      </c>
      <c r="Y113" s="34">
        <v>22.5</v>
      </c>
      <c r="Z113" s="34">
        <v>9.9</v>
      </c>
      <c r="AA113" s="34">
        <v>0.1</v>
      </c>
      <c r="AB113" s="34">
        <v>5.2</v>
      </c>
      <c r="AC113" s="34">
        <v>4.7</v>
      </c>
      <c r="AD113" s="34">
        <v>2.6</v>
      </c>
      <c r="AE113" s="34">
        <v>28.4</v>
      </c>
      <c r="AF113" s="34">
        <v>10</v>
      </c>
      <c r="AG113" s="34">
        <v>6.7</v>
      </c>
      <c r="AH113" s="34">
        <v>23.2</v>
      </c>
      <c r="AI113" s="34">
        <v>29.2</v>
      </c>
      <c r="AJ113" s="34">
        <v>12.1</v>
      </c>
      <c r="AK113" s="34">
        <v>50.7</v>
      </c>
      <c r="AL113" s="34">
        <v>1.2</v>
      </c>
      <c r="AM113" s="34">
        <v>0.6</v>
      </c>
      <c r="AN113" s="34" t="s">
        <v>120</v>
      </c>
      <c r="AO113" s="34">
        <v>10.199999999999999</v>
      </c>
      <c r="AP113" s="34" t="s">
        <v>120</v>
      </c>
      <c r="AQ113" s="34" t="s">
        <v>120</v>
      </c>
      <c r="AR113" s="34">
        <v>0</v>
      </c>
      <c r="AS113" s="34" t="s">
        <v>120</v>
      </c>
      <c r="AT113" s="34">
        <v>11.6</v>
      </c>
      <c r="AU113" s="34">
        <v>7.3</v>
      </c>
      <c r="AV113" s="34">
        <v>13.3</v>
      </c>
      <c r="AW113" s="34">
        <v>24.7</v>
      </c>
      <c r="AX113" s="34">
        <v>2</v>
      </c>
      <c r="AY113" s="34">
        <v>18.5</v>
      </c>
      <c r="AZ113" s="34">
        <v>15.8</v>
      </c>
      <c r="BA113" s="34">
        <v>21</v>
      </c>
      <c r="BB113" s="34">
        <v>46.3</v>
      </c>
      <c r="BC113" s="34">
        <v>46.2</v>
      </c>
      <c r="BD113" s="34">
        <v>28.7</v>
      </c>
      <c r="BE113" s="34">
        <v>27.3</v>
      </c>
      <c r="BF113" s="34" t="s">
        <v>120</v>
      </c>
      <c r="BG113" s="34">
        <v>6.6</v>
      </c>
      <c r="BH113" s="34">
        <v>93.1</v>
      </c>
      <c r="BI113" s="34">
        <v>6.1</v>
      </c>
      <c r="BJ113" s="34">
        <v>6.4</v>
      </c>
      <c r="BK113" s="34">
        <v>16.5</v>
      </c>
      <c r="BL113" s="34" t="s">
        <v>120</v>
      </c>
      <c r="BM113" s="34">
        <v>16.5</v>
      </c>
      <c r="BN113" s="34">
        <v>4.2</v>
      </c>
      <c r="BO113" s="34">
        <v>24.4</v>
      </c>
      <c r="BP113" s="34">
        <v>51.4</v>
      </c>
      <c r="BQ113" s="34">
        <v>29.5</v>
      </c>
      <c r="BR113" s="34">
        <v>69</v>
      </c>
      <c r="BS113" s="34" t="s">
        <v>120</v>
      </c>
      <c r="BT113" s="34" t="s">
        <v>120</v>
      </c>
      <c r="BU113" s="34" t="s">
        <v>120</v>
      </c>
      <c r="BV113" s="34">
        <v>38.799999999999997</v>
      </c>
      <c r="BW113" s="34">
        <v>13.3</v>
      </c>
      <c r="BX113" s="34">
        <v>5.2</v>
      </c>
      <c r="BY113" s="34">
        <v>25.2</v>
      </c>
      <c r="BZ113" s="34">
        <v>17.399999999999999</v>
      </c>
      <c r="CA113" s="34">
        <v>14.2</v>
      </c>
      <c r="CB113" s="34">
        <v>6.4</v>
      </c>
      <c r="CC113" s="34">
        <v>5.7</v>
      </c>
      <c r="CD113" s="34" t="s">
        <v>120</v>
      </c>
      <c r="CE113" s="34" t="s">
        <v>120</v>
      </c>
      <c r="CF113" s="34" t="s">
        <v>120</v>
      </c>
      <c r="CG113" s="34" t="s">
        <v>120</v>
      </c>
      <c r="CH113" s="34" t="s">
        <v>120</v>
      </c>
      <c r="CI113" s="34" t="s">
        <v>120</v>
      </c>
      <c r="CJ113" s="34" t="s">
        <v>120</v>
      </c>
      <c r="CK113" s="34" t="s">
        <v>120</v>
      </c>
      <c r="CL113" s="34" t="s">
        <v>120</v>
      </c>
      <c r="CM113" s="34" t="s">
        <v>120</v>
      </c>
      <c r="CN113" s="34" t="s">
        <v>120</v>
      </c>
      <c r="CO113" s="34" t="s">
        <v>120</v>
      </c>
      <c r="CP113" s="34" t="s">
        <v>120</v>
      </c>
      <c r="CQ113" s="34" t="s">
        <v>120</v>
      </c>
      <c r="CR113" s="34" t="s">
        <v>120</v>
      </c>
      <c r="CS113" s="34" t="s">
        <v>120</v>
      </c>
      <c r="CT113" s="34" t="s">
        <v>120</v>
      </c>
      <c r="CU113" s="34" t="s">
        <v>120</v>
      </c>
      <c r="CV113" s="34">
        <v>17.399999999999999</v>
      </c>
      <c r="CW113" s="34">
        <v>31.1</v>
      </c>
      <c r="CX113" s="34">
        <v>42.2</v>
      </c>
      <c r="CY113" s="34">
        <v>69.3</v>
      </c>
      <c r="CZ113" s="34">
        <v>96.9</v>
      </c>
      <c r="DA113" s="34">
        <v>21.5</v>
      </c>
      <c r="DB113" s="34">
        <v>15.2</v>
      </c>
      <c r="DC113" s="34" t="s">
        <v>120</v>
      </c>
      <c r="DD113" s="34" t="s">
        <v>120</v>
      </c>
      <c r="DE113" s="34">
        <v>7.4</v>
      </c>
      <c r="DF113" s="34" t="s">
        <v>120</v>
      </c>
      <c r="DG113" s="34" t="s">
        <v>120</v>
      </c>
      <c r="DH113" s="34">
        <v>28.1</v>
      </c>
      <c r="DI113" s="34">
        <v>67.900000000000006</v>
      </c>
      <c r="DJ113" s="34">
        <v>3.5</v>
      </c>
      <c r="DK113" s="34">
        <v>38.5</v>
      </c>
      <c r="DL113" s="34" t="s">
        <v>120</v>
      </c>
      <c r="DM113" s="34" t="s">
        <v>120</v>
      </c>
    </row>
    <row r="114" spans="1:117" x14ac:dyDescent="0.25">
      <c r="A114" s="34" t="s">
        <v>151</v>
      </c>
      <c r="B114" s="34" t="s">
        <v>118</v>
      </c>
      <c r="C114" s="34" t="s">
        <v>119</v>
      </c>
      <c r="D114" s="34">
        <v>79.7</v>
      </c>
      <c r="E114" s="34">
        <v>23.1</v>
      </c>
      <c r="F114" s="34">
        <v>942</v>
      </c>
      <c r="G114" s="34">
        <v>809</v>
      </c>
      <c r="H114" s="34">
        <v>98.5</v>
      </c>
      <c r="I114" s="34">
        <v>99.4</v>
      </c>
      <c r="J114" s="34">
        <v>97.6</v>
      </c>
      <c r="K114" s="34">
        <v>88.2</v>
      </c>
      <c r="L114" s="34">
        <v>59.1</v>
      </c>
      <c r="M114" s="34">
        <v>99.6</v>
      </c>
      <c r="N114" s="34">
        <v>30.3</v>
      </c>
      <c r="O114" s="34">
        <v>86.6</v>
      </c>
      <c r="P114" s="34">
        <v>91.5</v>
      </c>
      <c r="Q114" s="35">
        <v>40.700000000000003</v>
      </c>
      <c r="R114" s="34">
        <v>14.5</v>
      </c>
      <c r="S114" s="34">
        <v>18.5</v>
      </c>
      <c r="T114" s="34">
        <v>1.2</v>
      </c>
      <c r="U114" s="34">
        <v>2.8</v>
      </c>
      <c r="V114" s="34">
        <v>29</v>
      </c>
      <c r="W114" s="34">
        <v>32</v>
      </c>
      <c r="X114" s="34">
        <v>46.7</v>
      </c>
      <c r="Y114" s="34">
        <v>45.9</v>
      </c>
      <c r="Z114" s="34">
        <v>17.600000000000001</v>
      </c>
      <c r="AA114" s="34">
        <v>3.4</v>
      </c>
      <c r="AB114" s="34">
        <v>6.3</v>
      </c>
      <c r="AC114" s="34">
        <v>11.6</v>
      </c>
      <c r="AD114" s="34">
        <v>5.2</v>
      </c>
      <c r="AE114" s="34">
        <v>21.7</v>
      </c>
      <c r="AF114" s="34">
        <v>8.9</v>
      </c>
      <c r="AG114" s="34">
        <v>19.600000000000001</v>
      </c>
      <c r="AH114" s="34">
        <v>57.1</v>
      </c>
      <c r="AI114" s="34">
        <v>76.2</v>
      </c>
      <c r="AJ114" s="34">
        <v>74.7</v>
      </c>
      <c r="AK114" s="34">
        <v>97.2</v>
      </c>
      <c r="AL114" s="34">
        <v>52.8</v>
      </c>
      <c r="AM114" s="34">
        <v>39</v>
      </c>
      <c r="AN114" s="34">
        <v>99.1</v>
      </c>
      <c r="AO114" s="34">
        <v>74.2</v>
      </c>
      <c r="AP114" s="34">
        <v>29.4</v>
      </c>
      <c r="AQ114" s="34">
        <v>2509</v>
      </c>
      <c r="AR114" s="34">
        <v>0</v>
      </c>
      <c r="AS114" s="34">
        <v>12.8</v>
      </c>
      <c r="AT114" s="34">
        <v>94.7</v>
      </c>
      <c r="AU114" s="34">
        <v>82.7</v>
      </c>
      <c r="AV114" s="34">
        <v>2.4</v>
      </c>
      <c r="AW114" s="34">
        <v>97.1</v>
      </c>
      <c r="AX114" s="34">
        <v>20.9</v>
      </c>
      <c r="AY114" s="34">
        <v>49.3</v>
      </c>
      <c r="AZ114" s="34">
        <v>18.100000000000001</v>
      </c>
      <c r="BA114" s="34">
        <v>83</v>
      </c>
      <c r="BB114" s="34">
        <v>98.9</v>
      </c>
      <c r="BC114" s="34">
        <v>87.7</v>
      </c>
      <c r="BD114" s="34">
        <v>93</v>
      </c>
      <c r="BE114" s="34">
        <v>93.3</v>
      </c>
      <c r="BF114" s="34">
        <v>84.1</v>
      </c>
      <c r="BG114" s="34">
        <v>84.3</v>
      </c>
      <c r="BH114" s="34">
        <v>94.1</v>
      </c>
      <c r="BI114" s="34">
        <v>5.9</v>
      </c>
      <c r="BJ114" s="34">
        <v>1.8</v>
      </c>
      <c r="BK114" s="34" t="s">
        <v>120</v>
      </c>
      <c r="BL114" s="34" t="s">
        <v>120</v>
      </c>
      <c r="BM114" s="34" t="s">
        <v>120</v>
      </c>
      <c r="BN114" s="34">
        <v>0.3</v>
      </c>
      <c r="BO114" s="34">
        <v>63.8</v>
      </c>
      <c r="BP114" s="34">
        <v>66.5</v>
      </c>
      <c r="BQ114" s="34">
        <v>54.6</v>
      </c>
      <c r="BR114" s="34">
        <v>61.8</v>
      </c>
      <c r="BS114" s="34">
        <v>23.1</v>
      </c>
      <c r="BT114" s="34" t="s">
        <v>120</v>
      </c>
      <c r="BU114" s="34">
        <v>23.1</v>
      </c>
      <c r="BV114" s="34">
        <v>29.6</v>
      </c>
      <c r="BW114" s="34">
        <v>14.2</v>
      </c>
      <c r="BX114" s="34">
        <v>5.9</v>
      </c>
      <c r="BY114" s="34">
        <v>14.2</v>
      </c>
      <c r="BZ114" s="34">
        <v>6.4</v>
      </c>
      <c r="CA114" s="34">
        <v>2.4</v>
      </c>
      <c r="CB114" s="34">
        <v>26.7</v>
      </c>
      <c r="CC114" s="34">
        <v>34.799999999999997</v>
      </c>
      <c r="CD114" s="34">
        <v>55.1</v>
      </c>
      <c r="CE114" s="34">
        <v>35.200000000000003</v>
      </c>
      <c r="CF114" s="34">
        <v>23.6</v>
      </c>
      <c r="CG114" s="34">
        <v>34.9</v>
      </c>
      <c r="CH114" s="34">
        <v>15.7</v>
      </c>
      <c r="CI114" s="34">
        <v>6.7</v>
      </c>
      <c r="CJ114" s="34">
        <v>2.9</v>
      </c>
      <c r="CK114" s="34">
        <v>8.9</v>
      </c>
      <c r="CL114" s="34">
        <v>3.8</v>
      </c>
      <c r="CM114" s="34">
        <v>11.7</v>
      </c>
      <c r="CN114" s="34">
        <v>3.1</v>
      </c>
      <c r="CO114" s="34">
        <v>1.7</v>
      </c>
      <c r="CP114" s="34">
        <v>19.600000000000001</v>
      </c>
      <c r="CQ114" s="34">
        <v>4.7</v>
      </c>
      <c r="CR114" s="34">
        <v>3</v>
      </c>
      <c r="CS114" s="34">
        <v>12.8</v>
      </c>
      <c r="CT114" s="34">
        <v>6.8</v>
      </c>
      <c r="CU114" s="34">
        <v>32.1</v>
      </c>
      <c r="CV114" s="34">
        <v>25.5</v>
      </c>
      <c r="CW114" s="34">
        <v>36.1</v>
      </c>
      <c r="CX114" s="34">
        <v>62.7</v>
      </c>
      <c r="CY114" s="34">
        <v>72.8</v>
      </c>
      <c r="CZ114" s="34">
        <v>95.3</v>
      </c>
      <c r="DA114" s="34">
        <v>19.899999999999999</v>
      </c>
      <c r="DB114" s="34">
        <v>2.6</v>
      </c>
      <c r="DC114" s="34">
        <v>0.4</v>
      </c>
      <c r="DD114" s="34">
        <v>24.8</v>
      </c>
      <c r="DE114" s="34">
        <v>63.5</v>
      </c>
      <c r="DF114" s="34">
        <v>79.8</v>
      </c>
      <c r="DG114" s="34">
        <v>84.6</v>
      </c>
      <c r="DH114" s="34">
        <v>7.3</v>
      </c>
      <c r="DI114" s="34">
        <v>40.299999999999997</v>
      </c>
      <c r="DJ114" s="34">
        <v>23</v>
      </c>
      <c r="DK114" s="34">
        <v>51.2</v>
      </c>
      <c r="DL114" s="34">
        <v>20</v>
      </c>
      <c r="DM114" s="34">
        <v>13.5</v>
      </c>
    </row>
    <row r="115" spans="1:117" s="15" customFormat="1" x14ac:dyDescent="0.25">
      <c r="A115" s="15" t="s">
        <v>151</v>
      </c>
      <c r="B115" s="15" t="s">
        <v>118</v>
      </c>
      <c r="C115" s="15" t="s">
        <v>121</v>
      </c>
      <c r="D115" s="15">
        <v>77.2</v>
      </c>
      <c r="E115" s="15">
        <v>23.5</v>
      </c>
      <c r="F115" s="15">
        <v>944</v>
      </c>
      <c r="G115" s="15">
        <v>911</v>
      </c>
      <c r="H115" s="15">
        <v>98.4</v>
      </c>
      <c r="I115" s="15">
        <v>99.6</v>
      </c>
      <c r="J115" s="15">
        <v>96.8</v>
      </c>
      <c r="K115" s="15">
        <v>94.2</v>
      </c>
      <c r="L115" s="15">
        <v>42.4</v>
      </c>
      <c r="M115" s="15">
        <v>99.5</v>
      </c>
      <c r="N115" s="15">
        <v>29.2</v>
      </c>
      <c r="O115" s="15">
        <v>85.2</v>
      </c>
      <c r="P115" s="15">
        <v>90</v>
      </c>
      <c r="Q115" s="15">
        <v>36.1</v>
      </c>
      <c r="R115" s="15">
        <v>13.6</v>
      </c>
      <c r="S115" s="15">
        <v>18.100000000000001</v>
      </c>
      <c r="T115" s="15">
        <v>1.2</v>
      </c>
      <c r="U115" s="15">
        <v>3</v>
      </c>
      <c r="V115" s="15">
        <v>38</v>
      </c>
      <c r="W115" s="15">
        <v>39</v>
      </c>
      <c r="X115" s="15">
        <v>51.4</v>
      </c>
      <c r="Y115" s="15">
        <v>50.9</v>
      </c>
      <c r="Z115" s="15">
        <v>19.7</v>
      </c>
      <c r="AA115" s="15">
        <v>4.3</v>
      </c>
      <c r="AB115" s="15">
        <v>7.1</v>
      </c>
      <c r="AC115" s="15">
        <v>12.9</v>
      </c>
      <c r="AD115" s="15">
        <v>5.0999999999999996</v>
      </c>
      <c r="AE115" s="15">
        <v>20.3</v>
      </c>
      <c r="AF115" s="15">
        <v>8.4</v>
      </c>
      <c r="AG115" s="15">
        <v>21.4</v>
      </c>
      <c r="AH115" s="15">
        <v>61.4</v>
      </c>
      <c r="AI115" s="15">
        <v>75.7</v>
      </c>
      <c r="AJ115" s="15">
        <v>74.2</v>
      </c>
      <c r="AK115" s="15">
        <v>96.6</v>
      </c>
      <c r="AL115" s="15">
        <v>54.9</v>
      </c>
      <c r="AM115" s="15">
        <v>40.200000000000003</v>
      </c>
      <c r="AN115" s="15">
        <v>99.4</v>
      </c>
      <c r="AO115" s="15">
        <v>71.599999999999994</v>
      </c>
      <c r="AP115" s="15">
        <v>38.299999999999997</v>
      </c>
      <c r="AQ115" s="15">
        <v>2474</v>
      </c>
      <c r="AR115" s="15">
        <v>0</v>
      </c>
      <c r="AS115" s="15">
        <v>14.4</v>
      </c>
      <c r="AT115" s="15">
        <v>94.4</v>
      </c>
      <c r="AU115" s="15">
        <v>85.2</v>
      </c>
      <c r="AV115" s="15">
        <v>2.4</v>
      </c>
      <c r="AW115" s="15">
        <v>96.8</v>
      </c>
      <c r="AX115" s="15">
        <v>17.100000000000001</v>
      </c>
      <c r="AY115" s="15">
        <v>50.1</v>
      </c>
      <c r="AZ115" s="15">
        <v>14.7</v>
      </c>
      <c r="BA115" s="15">
        <v>83.7</v>
      </c>
      <c r="BB115" s="15">
        <v>99.2</v>
      </c>
      <c r="BC115" s="15">
        <v>88</v>
      </c>
      <c r="BD115" s="15">
        <v>95</v>
      </c>
      <c r="BE115" s="15">
        <v>94.8</v>
      </c>
      <c r="BF115" s="15">
        <v>86.4</v>
      </c>
      <c r="BG115" s="15">
        <v>86.2</v>
      </c>
      <c r="BH115" s="15">
        <v>95.1</v>
      </c>
      <c r="BI115" s="15">
        <v>4.9000000000000004</v>
      </c>
      <c r="BJ115" s="15">
        <v>2.6</v>
      </c>
      <c r="BK115" s="15" t="s">
        <v>120</v>
      </c>
      <c r="BL115" s="15" t="s">
        <v>120</v>
      </c>
      <c r="BM115" s="15" t="s">
        <v>120</v>
      </c>
      <c r="BN115" s="15">
        <v>0.2</v>
      </c>
      <c r="BO115" s="15">
        <v>58.5</v>
      </c>
      <c r="BP115" s="15">
        <v>68.900000000000006</v>
      </c>
      <c r="BQ115" s="15">
        <v>48.6</v>
      </c>
      <c r="BR115" s="15">
        <v>61.9</v>
      </c>
      <c r="BS115" s="15">
        <v>25</v>
      </c>
      <c r="BT115" s="15" t="s">
        <v>120</v>
      </c>
      <c r="BU115" s="15">
        <v>24.4</v>
      </c>
      <c r="BV115" s="15">
        <v>32.9</v>
      </c>
      <c r="BW115" s="15">
        <v>14.7</v>
      </c>
      <c r="BX115" s="15">
        <v>6</v>
      </c>
      <c r="BY115" s="15">
        <v>15.4</v>
      </c>
      <c r="BZ115" s="15">
        <v>5.8</v>
      </c>
      <c r="CA115" s="15">
        <v>3.3</v>
      </c>
      <c r="CB115" s="15">
        <v>23.1</v>
      </c>
      <c r="CC115" s="15">
        <v>29.7</v>
      </c>
      <c r="CD115" s="15">
        <v>52.7</v>
      </c>
      <c r="CE115" s="15">
        <v>35.6</v>
      </c>
      <c r="CF115" s="15">
        <v>19.600000000000001</v>
      </c>
      <c r="CG115" s="15">
        <v>35.1</v>
      </c>
      <c r="CH115" s="15">
        <v>18.2</v>
      </c>
      <c r="CI115" s="15">
        <v>6.1</v>
      </c>
      <c r="CJ115" s="15">
        <v>2.6</v>
      </c>
      <c r="CK115" s="15">
        <v>7.5</v>
      </c>
      <c r="CL115" s="15">
        <v>1.9</v>
      </c>
      <c r="CM115" s="15">
        <v>11.1</v>
      </c>
      <c r="CN115" s="15">
        <v>2.9</v>
      </c>
      <c r="CO115" s="15">
        <v>1.6</v>
      </c>
      <c r="CP115" s="15">
        <v>21.1</v>
      </c>
      <c r="CQ115" s="15">
        <v>2.8</v>
      </c>
      <c r="CR115" s="15">
        <v>1.7</v>
      </c>
      <c r="CS115" s="15">
        <v>13.3</v>
      </c>
      <c r="CT115" s="15">
        <v>7.2</v>
      </c>
      <c r="CU115" s="15">
        <v>29.9</v>
      </c>
      <c r="CV115" s="15">
        <v>21.3</v>
      </c>
      <c r="CW115" s="15">
        <v>34.9</v>
      </c>
      <c r="CX115" s="15">
        <v>58.9</v>
      </c>
      <c r="CY115" s="15">
        <v>71.3</v>
      </c>
      <c r="CZ115" s="15">
        <v>95</v>
      </c>
      <c r="DA115" s="15">
        <v>18.2</v>
      </c>
      <c r="DB115" s="15">
        <v>4.2</v>
      </c>
      <c r="DC115" s="15">
        <v>0.6</v>
      </c>
      <c r="DD115" s="15">
        <v>28.5</v>
      </c>
      <c r="DE115" s="15">
        <v>59.7</v>
      </c>
      <c r="DF115" s="15">
        <v>74.8</v>
      </c>
      <c r="DG115" s="15">
        <v>80.8</v>
      </c>
      <c r="DH115" s="15">
        <v>6.9</v>
      </c>
      <c r="DI115" s="15">
        <v>40.799999999999997</v>
      </c>
      <c r="DJ115" s="15">
        <v>23.1</v>
      </c>
      <c r="DK115" s="15">
        <v>52.9</v>
      </c>
      <c r="DL115" s="15">
        <v>18.100000000000001</v>
      </c>
      <c r="DM115" s="15">
        <v>15.9</v>
      </c>
    </row>
    <row r="116" spans="1:117" s="15" customFormat="1" x14ac:dyDescent="0.25">
      <c r="A116" s="15" t="s">
        <v>151</v>
      </c>
      <c r="B116" s="15" t="s">
        <v>118</v>
      </c>
      <c r="C116" s="15" t="s">
        <v>122</v>
      </c>
      <c r="D116" s="15">
        <v>85.6</v>
      </c>
      <c r="E116" s="15">
        <v>22.2</v>
      </c>
      <c r="F116" s="15">
        <v>936</v>
      </c>
      <c r="G116" s="15">
        <v>632</v>
      </c>
      <c r="H116" s="15">
        <v>98.6</v>
      </c>
      <c r="I116" s="15">
        <v>99</v>
      </c>
      <c r="J116" s="15">
        <v>99.3</v>
      </c>
      <c r="K116" s="15">
        <v>76</v>
      </c>
      <c r="L116" s="15">
        <v>93</v>
      </c>
      <c r="M116" s="15">
        <v>99.8</v>
      </c>
      <c r="N116" s="15">
        <v>32.6</v>
      </c>
      <c r="O116" s="15">
        <v>89.5</v>
      </c>
      <c r="P116" s="15">
        <v>93.3</v>
      </c>
      <c r="Q116" s="15">
        <v>50.2</v>
      </c>
      <c r="R116" s="15">
        <v>16.100000000000001</v>
      </c>
      <c r="S116" s="15">
        <v>18.8</v>
      </c>
      <c r="T116" s="15">
        <v>1.1000000000000001</v>
      </c>
      <c r="U116" s="15">
        <v>2.4</v>
      </c>
      <c r="V116" s="15">
        <v>13</v>
      </c>
      <c r="W116" s="15">
        <v>18</v>
      </c>
      <c r="X116" s="15">
        <v>36.9</v>
      </c>
      <c r="Y116" s="15">
        <v>35.6</v>
      </c>
      <c r="Z116" s="15">
        <v>13.1</v>
      </c>
      <c r="AA116" s="15">
        <v>1.6</v>
      </c>
      <c r="AB116" s="15">
        <v>4.5</v>
      </c>
      <c r="AC116" s="15">
        <v>8.8000000000000007</v>
      </c>
      <c r="AD116" s="15">
        <v>5.4</v>
      </c>
      <c r="AE116" s="15">
        <v>24.5</v>
      </c>
      <c r="AF116" s="15">
        <v>9.8000000000000007</v>
      </c>
      <c r="AG116" s="15">
        <v>16.600000000000001</v>
      </c>
      <c r="AH116" s="15">
        <v>46.5</v>
      </c>
      <c r="AI116" s="15">
        <v>77.2</v>
      </c>
      <c r="AJ116" s="15">
        <v>75.599999999999994</v>
      </c>
      <c r="AK116" s="15">
        <v>98.5</v>
      </c>
      <c r="AL116" s="15">
        <v>48.7</v>
      </c>
      <c r="AM116" s="15">
        <v>36.700000000000003</v>
      </c>
      <c r="AN116" s="15">
        <v>98.4</v>
      </c>
      <c r="AO116" s="15">
        <v>79.3</v>
      </c>
      <c r="AP116" s="15">
        <v>11.9</v>
      </c>
      <c r="AQ116" s="15">
        <v>2584</v>
      </c>
      <c r="AR116" s="15" t="s">
        <v>120</v>
      </c>
      <c r="AS116" s="15">
        <v>9.5</v>
      </c>
      <c r="AT116" s="15">
        <v>95.3</v>
      </c>
      <c r="AU116" s="15">
        <v>77.5</v>
      </c>
      <c r="AV116" s="15">
        <v>2.5</v>
      </c>
      <c r="AW116" s="15">
        <v>97.7</v>
      </c>
      <c r="AX116" s="15">
        <v>28.8</v>
      </c>
      <c r="AY116" s="15">
        <v>48.3</v>
      </c>
      <c r="AZ116" s="15">
        <v>26</v>
      </c>
      <c r="BA116" s="15">
        <v>81.400000000000006</v>
      </c>
      <c r="BB116" s="15">
        <v>98.2</v>
      </c>
      <c r="BC116" s="15">
        <v>87.1</v>
      </c>
      <c r="BD116" s="15">
        <v>88.4</v>
      </c>
      <c r="BE116" s="15">
        <v>90</v>
      </c>
      <c r="BF116" s="15">
        <v>78.900000000000006</v>
      </c>
      <c r="BG116" s="15">
        <v>80.5</v>
      </c>
      <c r="BH116" s="15">
        <v>91.9</v>
      </c>
      <c r="BI116" s="15">
        <v>8.1</v>
      </c>
      <c r="BJ116" s="15">
        <v>0.3</v>
      </c>
      <c r="BK116" s="15" t="s">
        <v>120</v>
      </c>
      <c r="BL116" s="15" t="s">
        <v>120</v>
      </c>
      <c r="BM116" s="15" t="s">
        <v>120</v>
      </c>
      <c r="BN116" s="15">
        <v>0.4</v>
      </c>
      <c r="BO116" s="15" t="s">
        <v>120</v>
      </c>
      <c r="BP116" s="15">
        <v>61.7</v>
      </c>
      <c r="BQ116" s="15">
        <v>70.7</v>
      </c>
      <c r="BR116" s="15" t="s">
        <v>120</v>
      </c>
      <c r="BS116" s="15">
        <v>19</v>
      </c>
      <c r="BT116" s="15" t="s">
        <v>120</v>
      </c>
      <c r="BU116" s="15">
        <v>20.7</v>
      </c>
      <c r="BV116" s="15">
        <v>22.9</v>
      </c>
      <c r="BW116" s="15">
        <v>13.2</v>
      </c>
      <c r="BX116" s="15">
        <v>5.7</v>
      </c>
      <c r="BY116" s="15">
        <v>12</v>
      </c>
      <c r="BZ116" s="15">
        <v>7.5</v>
      </c>
      <c r="CA116" s="15">
        <v>1.2</v>
      </c>
      <c r="CB116" s="15">
        <v>34.1</v>
      </c>
      <c r="CC116" s="15">
        <v>41.5</v>
      </c>
      <c r="CD116" s="15">
        <v>59.7</v>
      </c>
      <c r="CE116" s="15">
        <v>34.299999999999997</v>
      </c>
      <c r="CF116" s="15">
        <v>33.6</v>
      </c>
      <c r="CG116" s="15">
        <v>34.299999999999997</v>
      </c>
      <c r="CH116" s="15">
        <v>12.4</v>
      </c>
      <c r="CI116" s="15">
        <v>7.8</v>
      </c>
      <c r="CJ116" s="15">
        <v>3.5</v>
      </c>
      <c r="CK116" s="15">
        <v>10.7</v>
      </c>
      <c r="CL116" s="15">
        <v>6.4</v>
      </c>
      <c r="CM116" s="15">
        <v>13.1</v>
      </c>
      <c r="CN116" s="15">
        <v>3.5</v>
      </c>
      <c r="CO116" s="15">
        <v>1.9</v>
      </c>
      <c r="CP116" s="15">
        <v>17.7</v>
      </c>
      <c r="CQ116" s="15">
        <v>7.2</v>
      </c>
      <c r="CR116" s="15">
        <v>4.5999999999999996</v>
      </c>
      <c r="CS116" s="15">
        <v>11.8</v>
      </c>
      <c r="CT116" s="15">
        <v>6</v>
      </c>
      <c r="CU116" s="15">
        <v>36.700000000000003</v>
      </c>
      <c r="CV116" s="15">
        <v>31.5</v>
      </c>
      <c r="CW116" s="15">
        <v>37.700000000000003</v>
      </c>
      <c r="CX116" s="15">
        <v>68.400000000000006</v>
      </c>
      <c r="CY116" s="15">
        <v>74.900000000000006</v>
      </c>
      <c r="CZ116" s="15">
        <v>95.7</v>
      </c>
      <c r="DA116" s="15">
        <v>22.4</v>
      </c>
      <c r="DB116" s="15">
        <v>0.4</v>
      </c>
      <c r="DC116" s="15">
        <v>0</v>
      </c>
      <c r="DD116" s="15">
        <v>19.399999999999999</v>
      </c>
      <c r="DE116" s="15">
        <v>68.900000000000006</v>
      </c>
      <c r="DF116" s="15">
        <v>87.1</v>
      </c>
      <c r="DG116" s="15">
        <v>92.7</v>
      </c>
      <c r="DH116" s="15">
        <v>8.1999999999999993</v>
      </c>
      <c r="DI116" s="15">
        <v>39.6</v>
      </c>
      <c r="DJ116" s="15">
        <v>22.7</v>
      </c>
      <c r="DK116" s="15">
        <v>48.9</v>
      </c>
      <c r="DL116" s="15">
        <v>23.4</v>
      </c>
      <c r="DM116" s="15">
        <v>10.3</v>
      </c>
    </row>
    <row r="117" spans="1:117" x14ac:dyDescent="0.25">
      <c r="A117" s="34" t="s">
        <v>151</v>
      </c>
      <c r="B117" s="34" t="s">
        <v>123</v>
      </c>
      <c r="C117" s="34" t="s">
        <v>119</v>
      </c>
      <c r="D117" s="34">
        <v>65.400000000000006</v>
      </c>
      <c r="E117" s="34">
        <v>30.7</v>
      </c>
      <c r="F117" s="34">
        <v>936</v>
      </c>
      <c r="G117" s="34">
        <v>984</v>
      </c>
      <c r="H117" s="34">
        <v>85.7</v>
      </c>
      <c r="I117" s="34">
        <v>92.2</v>
      </c>
      <c r="J117" s="34">
        <v>77.599999999999994</v>
      </c>
      <c r="K117" s="34">
        <v>60.7</v>
      </c>
      <c r="L117" s="34">
        <v>42.4</v>
      </c>
      <c r="M117" s="34">
        <v>97.1</v>
      </c>
      <c r="N117" s="34">
        <v>7</v>
      </c>
      <c r="O117" s="34">
        <v>72.3</v>
      </c>
      <c r="P117" s="34">
        <v>83.1</v>
      </c>
      <c r="Q117" s="34">
        <v>22.5</v>
      </c>
      <c r="R117" s="34">
        <v>30.1</v>
      </c>
      <c r="S117" s="34">
        <v>31.5</v>
      </c>
      <c r="T117" s="34">
        <v>2</v>
      </c>
      <c r="U117" s="34">
        <v>12</v>
      </c>
      <c r="V117" s="34">
        <v>34</v>
      </c>
      <c r="W117" s="34">
        <v>40</v>
      </c>
      <c r="X117" s="34">
        <v>57.6</v>
      </c>
      <c r="Y117" s="34">
        <v>48.7</v>
      </c>
      <c r="Z117" s="34">
        <v>21.2</v>
      </c>
      <c r="AA117" s="34">
        <v>4.5</v>
      </c>
      <c r="AB117" s="34">
        <v>3</v>
      </c>
      <c r="AC117" s="34">
        <v>12.8</v>
      </c>
      <c r="AD117" s="34">
        <v>4.0999999999999996</v>
      </c>
      <c r="AE117" s="34">
        <v>20.399999999999999</v>
      </c>
      <c r="AF117" s="34">
        <v>5.8</v>
      </c>
      <c r="AG117" s="34">
        <v>13.2</v>
      </c>
      <c r="AH117" s="34">
        <v>56.5</v>
      </c>
      <c r="AI117" s="34">
        <v>57.9</v>
      </c>
      <c r="AJ117" s="34">
        <v>56.2</v>
      </c>
      <c r="AK117" s="34">
        <v>81.099999999999994</v>
      </c>
      <c r="AL117" s="34">
        <v>26.3</v>
      </c>
      <c r="AM117" s="34">
        <v>22.4</v>
      </c>
      <c r="AN117" s="34" t="s">
        <v>120</v>
      </c>
      <c r="AO117" s="34">
        <v>44.9</v>
      </c>
      <c r="AP117" s="34" t="s">
        <v>120</v>
      </c>
      <c r="AQ117" s="34" t="s">
        <v>120</v>
      </c>
      <c r="AR117" s="34">
        <v>0</v>
      </c>
      <c r="AS117" s="34" t="s">
        <v>120</v>
      </c>
      <c r="AT117" s="34">
        <v>47.2</v>
      </c>
      <c r="AU117" s="34">
        <v>44.5</v>
      </c>
      <c r="AV117" s="34">
        <v>6.5</v>
      </c>
      <c r="AW117" s="34">
        <v>53.7</v>
      </c>
      <c r="AX117" s="34">
        <v>12.3</v>
      </c>
      <c r="AY117" s="34" t="s">
        <v>120</v>
      </c>
      <c r="AZ117" s="34">
        <v>25</v>
      </c>
      <c r="BA117" s="34">
        <v>69.599999999999994</v>
      </c>
      <c r="BB117" s="34">
        <v>95.9</v>
      </c>
      <c r="BC117" s="34">
        <v>85.6</v>
      </c>
      <c r="BD117" s="34">
        <v>84.3</v>
      </c>
      <c r="BE117" s="34">
        <v>83.1</v>
      </c>
      <c r="BF117" s="34" t="s">
        <v>120</v>
      </c>
      <c r="BG117" s="34">
        <v>18</v>
      </c>
      <c r="BH117" s="34">
        <v>98.6</v>
      </c>
      <c r="BI117" s="34">
        <v>0.4</v>
      </c>
      <c r="BJ117" s="34">
        <v>16.5</v>
      </c>
      <c r="BK117" s="34">
        <v>33.200000000000003</v>
      </c>
      <c r="BL117" s="34" t="s">
        <v>120</v>
      </c>
      <c r="BM117" s="34">
        <v>32.200000000000003</v>
      </c>
      <c r="BN117" s="34">
        <v>5</v>
      </c>
      <c r="BO117" s="34">
        <v>49.7</v>
      </c>
      <c r="BP117" s="34">
        <v>43.3</v>
      </c>
      <c r="BQ117" s="34">
        <v>37.200000000000003</v>
      </c>
      <c r="BR117" s="34">
        <v>85.4</v>
      </c>
      <c r="BS117" s="34" t="s">
        <v>120</v>
      </c>
      <c r="BT117" s="34" t="s">
        <v>120</v>
      </c>
      <c r="BU117" s="34" t="s">
        <v>120</v>
      </c>
      <c r="BV117" s="34">
        <v>38.299999999999997</v>
      </c>
      <c r="BW117" s="34">
        <v>9.6999999999999993</v>
      </c>
      <c r="BX117" s="34">
        <v>3.3</v>
      </c>
      <c r="BY117" s="34">
        <v>19.7</v>
      </c>
      <c r="BZ117" s="34">
        <v>11.2</v>
      </c>
      <c r="CA117" s="34">
        <v>12.2</v>
      </c>
      <c r="CB117" s="34">
        <v>15.4</v>
      </c>
      <c r="CC117" s="34">
        <v>11.9</v>
      </c>
      <c r="CD117" s="34">
        <v>58.1</v>
      </c>
      <c r="CE117" s="34">
        <v>59.4</v>
      </c>
      <c r="CF117" s="34">
        <v>62.1</v>
      </c>
      <c r="CG117" s="34">
        <v>59.5</v>
      </c>
      <c r="CH117" s="34">
        <v>24.7</v>
      </c>
      <c r="CI117" s="34" t="s">
        <v>120</v>
      </c>
      <c r="CJ117" s="34" t="s">
        <v>120</v>
      </c>
      <c r="CK117" s="34" t="s">
        <v>120</v>
      </c>
      <c r="CL117" s="34" t="s">
        <v>120</v>
      </c>
      <c r="CM117" s="34" t="s">
        <v>120</v>
      </c>
      <c r="CN117" s="34" t="s">
        <v>120</v>
      </c>
      <c r="CO117" s="34" t="s">
        <v>120</v>
      </c>
      <c r="CP117" s="34" t="s">
        <v>120</v>
      </c>
      <c r="CQ117" s="34" t="s">
        <v>120</v>
      </c>
      <c r="CR117" s="34" t="s">
        <v>120</v>
      </c>
      <c r="CS117" s="34" t="s">
        <v>120</v>
      </c>
      <c r="CT117" s="34" t="s">
        <v>120</v>
      </c>
      <c r="CU117" s="34" t="s">
        <v>120</v>
      </c>
      <c r="CV117" s="34">
        <v>22.2</v>
      </c>
      <c r="CW117" s="34">
        <v>26.1</v>
      </c>
      <c r="CX117" s="34">
        <v>56.5</v>
      </c>
      <c r="CY117" s="34">
        <v>71.2</v>
      </c>
      <c r="CZ117" s="34">
        <v>93.6</v>
      </c>
      <c r="DA117" s="34">
        <v>22</v>
      </c>
      <c r="DB117" s="34">
        <v>16.3</v>
      </c>
      <c r="DC117" s="34" t="s">
        <v>120</v>
      </c>
      <c r="DD117" s="34" t="s">
        <v>120</v>
      </c>
      <c r="DE117" s="34">
        <v>20.9</v>
      </c>
      <c r="DF117" s="34" t="s">
        <v>120</v>
      </c>
      <c r="DG117" s="34" t="s">
        <v>120</v>
      </c>
      <c r="DH117" s="34">
        <v>18.7</v>
      </c>
      <c r="DI117" s="34">
        <v>61.8</v>
      </c>
      <c r="DJ117" s="34">
        <v>19.2</v>
      </c>
      <c r="DK117" s="34">
        <v>45.4</v>
      </c>
      <c r="DL117" s="34" t="s">
        <v>120</v>
      </c>
      <c r="DM117" s="34" t="s">
        <v>120</v>
      </c>
    </row>
    <row r="118" spans="1:117" x14ac:dyDescent="0.25">
      <c r="A118" s="34" t="s">
        <v>152</v>
      </c>
      <c r="B118" s="34" t="s">
        <v>118</v>
      </c>
      <c r="C118" s="34" t="s">
        <v>119</v>
      </c>
      <c r="D118" s="34">
        <v>81.900000000000006</v>
      </c>
      <c r="E118" s="34">
        <v>24.5</v>
      </c>
      <c r="F118" s="34">
        <v>998</v>
      </c>
      <c r="G118" s="34">
        <v>966</v>
      </c>
      <c r="H118" s="34">
        <v>91.6</v>
      </c>
      <c r="I118" s="34">
        <v>92.7</v>
      </c>
      <c r="J118" s="34">
        <v>87.3</v>
      </c>
      <c r="K118" s="34">
        <v>61.3</v>
      </c>
      <c r="L118" s="34">
        <v>31.9</v>
      </c>
      <c r="M118" s="34">
        <v>99.1</v>
      </c>
      <c r="N118" s="34">
        <v>58.1</v>
      </c>
      <c r="O118" s="34">
        <v>80.400000000000006</v>
      </c>
      <c r="P118" s="34">
        <v>89.5</v>
      </c>
      <c r="Q118" s="35">
        <v>23.4</v>
      </c>
      <c r="R118" s="34">
        <v>32.200000000000003</v>
      </c>
      <c r="S118" s="34">
        <v>22.2</v>
      </c>
      <c r="T118" s="34">
        <v>1.7</v>
      </c>
      <c r="U118" s="34">
        <v>18.8</v>
      </c>
      <c r="V118" s="34">
        <v>27</v>
      </c>
      <c r="W118" s="34">
        <v>33</v>
      </c>
      <c r="X118" s="34">
        <v>64.099999999999994</v>
      </c>
      <c r="Y118" s="34">
        <v>42.8</v>
      </c>
      <c r="Z118" s="34">
        <v>13.9</v>
      </c>
      <c r="AA118" s="34">
        <v>0</v>
      </c>
      <c r="AB118" s="34">
        <v>0.6</v>
      </c>
      <c r="AC118" s="34">
        <v>26.3</v>
      </c>
      <c r="AD118" s="34">
        <v>1.9</v>
      </c>
      <c r="AE118" s="34">
        <v>10.7</v>
      </c>
      <c r="AF118" s="34">
        <v>4.0999999999999996</v>
      </c>
      <c r="AG118" s="34">
        <v>8.1999999999999993</v>
      </c>
      <c r="AH118" s="34">
        <v>39.6</v>
      </c>
      <c r="AI118" s="34">
        <v>66.400000000000006</v>
      </c>
      <c r="AJ118" s="34">
        <v>64.3</v>
      </c>
      <c r="AK118" s="34">
        <v>93</v>
      </c>
      <c r="AL118" s="34">
        <v>13.4</v>
      </c>
      <c r="AM118" s="34">
        <v>7.6</v>
      </c>
      <c r="AN118" s="34">
        <v>83</v>
      </c>
      <c r="AO118" s="34">
        <v>62.1</v>
      </c>
      <c r="AP118" s="34">
        <v>32.6</v>
      </c>
      <c r="AQ118" s="34">
        <v>4412</v>
      </c>
      <c r="AR118" s="34">
        <v>0</v>
      </c>
      <c r="AS118" s="34">
        <v>8.4</v>
      </c>
      <c r="AT118" s="34">
        <v>79.900000000000006</v>
      </c>
      <c r="AU118" s="34">
        <v>69.099999999999994</v>
      </c>
      <c r="AV118" s="34">
        <v>1.2</v>
      </c>
      <c r="AW118" s="34">
        <v>80.900000000000006</v>
      </c>
      <c r="AX118" s="34">
        <v>20.5</v>
      </c>
      <c r="AY118" s="34">
        <v>73.7</v>
      </c>
      <c r="AZ118" s="34">
        <v>18.100000000000001</v>
      </c>
      <c r="BA118" s="34">
        <v>54.5</v>
      </c>
      <c r="BB118" s="34">
        <v>82.4</v>
      </c>
      <c r="BC118" s="34">
        <v>70.099999999999994</v>
      </c>
      <c r="BD118" s="34">
        <v>71.099999999999994</v>
      </c>
      <c r="BE118" s="34">
        <v>69.7</v>
      </c>
      <c r="BF118" s="34">
        <v>54.4</v>
      </c>
      <c r="BG118" s="34">
        <v>62.8</v>
      </c>
      <c r="BH118" s="34">
        <v>97.4</v>
      </c>
      <c r="BI118" s="34">
        <v>2</v>
      </c>
      <c r="BJ118" s="34">
        <v>4.9000000000000004</v>
      </c>
      <c r="BK118" s="34">
        <v>46.3</v>
      </c>
      <c r="BL118" s="34">
        <v>19.100000000000001</v>
      </c>
      <c r="BM118" s="34">
        <v>65.7</v>
      </c>
      <c r="BN118" s="34">
        <v>2.6</v>
      </c>
      <c r="BO118" s="34">
        <v>73</v>
      </c>
      <c r="BP118" s="34">
        <v>44.4</v>
      </c>
      <c r="BQ118" s="34">
        <v>70.7</v>
      </c>
      <c r="BR118" s="34">
        <v>13.6</v>
      </c>
      <c r="BS118" s="34">
        <v>5.3</v>
      </c>
      <c r="BT118" s="34" t="s">
        <v>120</v>
      </c>
      <c r="BU118" s="34">
        <v>5.9</v>
      </c>
      <c r="BV118" s="34">
        <v>24.3</v>
      </c>
      <c r="BW118" s="34">
        <v>16.8</v>
      </c>
      <c r="BX118" s="34">
        <v>6.3</v>
      </c>
      <c r="BY118" s="34">
        <v>24.1</v>
      </c>
      <c r="BZ118" s="34">
        <v>18.899999999999999</v>
      </c>
      <c r="CA118" s="34">
        <v>15.7</v>
      </c>
      <c r="CB118" s="34">
        <v>16</v>
      </c>
      <c r="CC118" s="34">
        <v>15.9</v>
      </c>
      <c r="CD118" s="34">
        <v>48.3</v>
      </c>
      <c r="CE118" s="34">
        <v>54.5</v>
      </c>
      <c r="CF118" s="34">
        <v>54.4</v>
      </c>
      <c r="CG118" s="34">
        <v>54.5</v>
      </c>
      <c r="CH118" s="34">
        <v>24.7</v>
      </c>
      <c r="CI118" s="34">
        <v>7.7</v>
      </c>
      <c r="CJ118" s="34">
        <v>4</v>
      </c>
      <c r="CK118" s="34">
        <v>9.6</v>
      </c>
      <c r="CL118" s="34">
        <v>4.7</v>
      </c>
      <c r="CM118" s="34">
        <v>9.6999999999999993</v>
      </c>
      <c r="CN118" s="34">
        <v>1.8</v>
      </c>
      <c r="CO118" s="34">
        <v>1.1000000000000001</v>
      </c>
      <c r="CP118" s="34">
        <v>11.9</v>
      </c>
      <c r="CQ118" s="34">
        <v>1.5</v>
      </c>
      <c r="CR118" s="34">
        <v>0.2</v>
      </c>
      <c r="CS118" s="34">
        <v>5.0999999999999996</v>
      </c>
      <c r="CT118" s="34">
        <v>1.3</v>
      </c>
      <c r="CU118" s="34">
        <v>6.8</v>
      </c>
      <c r="CV118" s="34">
        <v>28</v>
      </c>
      <c r="CW118" s="34">
        <v>36.799999999999997</v>
      </c>
      <c r="CX118" s="34">
        <v>57.6</v>
      </c>
      <c r="CY118" s="34">
        <v>81.5</v>
      </c>
      <c r="CZ118" s="34">
        <v>91.7</v>
      </c>
      <c r="DA118" s="34">
        <v>26.3</v>
      </c>
      <c r="DB118" s="34">
        <v>27.9</v>
      </c>
      <c r="DC118" s="34">
        <v>2.2000000000000002</v>
      </c>
      <c r="DD118" s="34">
        <v>57.3</v>
      </c>
      <c r="DE118" s="34">
        <v>59.2</v>
      </c>
      <c r="DF118" s="34">
        <v>43.9</v>
      </c>
      <c r="DG118" s="34">
        <v>43.5</v>
      </c>
      <c r="DH118" s="34">
        <v>42.2</v>
      </c>
      <c r="DI118" s="34">
        <v>67.8</v>
      </c>
      <c r="DJ118" s="34">
        <v>4.8</v>
      </c>
      <c r="DK118" s="34">
        <v>57.6</v>
      </c>
      <c r="DL118" s="34">
        <v>18.8</v>
      </c>
      <c r="DM118" s="34">
        <v>10.7</v>
      </c>
    </row>
    <row r="119" spans="1:117" s="15" customFormat="1" x14ac:dyDescent="0.25">
      <c r="A119" s="15" t="s">
        <v>152</v>
      </c>
      <c r="B119" s="15" t="s">
        <v>118</v>
      </c>
      <c r="C119" s="15" t="s">
        <v>121</v>
      </c>
      <c r="D119" s="15">
        <v>78.7</v>
      </c>
      <c r="E119" s="15">
        <v>26</v>
      </c>
      <c r="F119" s="15">
        <v>978</v>
      </c>
      <c r="G119" s="15">
        <v>925</v>
      </c>
      <c r="H119" s="15">
        <v>89.9</v>
      </c>
      <c r="I119" s="15">
        <v>90</v>
      </c>
      <c r="J119" s="15">
        <v>82.8</v>
      </c>
      <c r="K119" s="15">
        <v>59.6</v>
      </c>
      <c r="L119" s="15">
        <v>16</v>
      </c>
      <c r="M119" s="15">
        <v>98.8</v>
      </c>
      <c r="N119" s="15">
        <v>69.5</v>
      </c>
      <c r="O119" s="15">
        <v>77</v>
      </c>
      <c r="P119" s="15">
        <v>87</v>
      </c>
      <c r="Q119" s="15">
        <v>16.3</v>
      </c>
      <c r="R119" s="15">
        <v>34.799999999999997</v>
      </c>
      <c r="S119" s="15">
        <v>25.8</v>
      </c>
      <c r="T119" s="15">
        <v>1.8</v>
      </c>
      <c r="U119" s="15">
        <v>20.7</v>
      </c>
      <c r="V119" s="15">
        <v>31</v>
      </c>
      <c r="W119" s="15">
        <v>36</v>
      </c>
      <c r="X119" s="15">
        <v>63</v>
      </c>
      <c r="Y119" s="15">
        <v>42.7</v>
      </c>
      <c r="Z119" s="15">
        <v>12.4</v>
      </c>
      <c r="AA119" s="15">
        <v>0</v>
      </c>
      <c r="AB119" s="15">
        <v>0.4</v>
      </c>
      <c r="AC119" s="15">
        <v>28.5</v>
      </c>
      <c r="AD119" s="15">
        <v>1.2</v>
      </c>
      <c r="AE119" s="15">
        <v>10.5</v>
      </c>
      <c r="AF119" s="15">
        <v>4.0999999999999996</v>
      </c>
      <c r="AG119" s="15">
        <v>7.6</v>
      </c>
      <c r="AH119" s="15">
        <v>38.1</v>
      </c>
      <c r="AI119" s="15">
        <v>62.7</v>
      </c>
      <c r="AJ119" s="15">
        <v>59.9</v>
      </c>
      <c r="AK119" s="15">
        <v>90.9</v>
      </c>
      <c r="AL119" s="15">
        <v>12.4</v>
      </c>
      <c r="AM119" s="15">
        <v>6.8</v>
      </c>
      <c r="AN119" s="15">
        <v>82.7</v>
      </c>
      <c r="AO119" s="15">
        <v>58.4</v>
      </c>
      <c r="AP119" s="15">
        <v>37.299999999999997</v>
      </c>
      <c r="AQ119" s="15">
        <v>4248</v>
      </c>
      <c r="AR119" s="15">
        <v>0</v>
      </c>
      <c r="AS119" s="15">
        <v>9</v>
      </c>
      <c r="AT119" s="15">
        <v>75.7</v>
      </c>
      <c r="AU119" s="15">
        <v>69.2</v>
      </c>
      <c r="AV119" s="15">
        <v>1.3</v>
      </c>
      <c r="AW119" s="15">
        <v>76.8</v>
      </c>
      <c r="AX119" s="15">
        <v>12.2</v>
      </c>
      <c r="AY119" s="15">
        <v>57.6</v>
      </c>
      <c r="AZ119" s="15">
        <v>12.1</v>
      </c>
      <c r="BA119" s="15">
        <v>51.2</v>
      </c>
      <c r="BB119" s="15">
        <v>80</v>
      </c>
      <c r="BC119" s="15">
        <v>67.2</v>
      </c>
      <c r="BD119" s="15">
        <v>68.900000000000006</v>
      </c>
      <c r="BE119" s="15">
        <v>67.3</v>
      </c>
      <c r="BF119" s="15">
        <v>48.4</v>
      </c>
      <c r="BG119" s="15">
        <v>60.7</v>
      </c>
      <c r="BH119" s="15">
        <v>99.2</v>
      </c>
      <c r="BI119" s="15">
        <v>0</v>
      </c>
      <c r="BJ119" s="15">
        <v>5.3</v>
      </c>
      <c r="BK119" s="15">
        <v>46.4</v>
      </c>
      <c r="BL119" s="15">
        <v>19.100000000000001</v>
      </c>
      <c r="BM119" s="15">
        <v>64</v>
      </c>
      <c r="BN119" s="15">
        <v>2.8</v>
      </c>
      <c r="BO119" s="15">
        <v>70.8</v>
      </c>
      <c r="BP119" s="15">
        <v>46.6</v>
      </c>
      <c r="BQ119" s="15">
        <v>72.900000000000006</v>
      </c>
      <c r="BR119" s="15">
        <v>18.2</v>
      </c>
      <c r="BS119" s="15">
        <v>4.9000000000000004</v>
      </c>
      <c r="BT119" s="15" t="s">
        <v>120</v>
      </c>
      <c r="BU119" s="15">
        <v>5.5</v>
      </c>
      <c r="BV119" s="15">
        <v>26.8</v>
      </c>
      <c r="BW119" s="15">
        <v>18</v>
      </c>
      <c r="BX119" s="15">
        <v>6.7</v>
      </c>
      <c r="BY119" s="15">
        <v>25</v>
      </c>
      <c r="BZ119" s="15">
        <v>20.100000000000001</v>
      </c>
      <c r="CA119" s="15">
        <v>17</v>
      </c>
      <c r="CB119" s="15">
        <v>12.8</v>
      </c>
      <c r="CC119" s="15">
        <v>14.9</v>
      </c>
      <c r="CD119" s="15">
        <v>49.2</v>
      </c>
      <c r="CE119" s="15">
        <v>54</v>
      </c>
      <c r="CF119" s="15">
        <v>55.8</v>
      </c>
      <c r="CG119" s="15">
        <v>54.1</v>
      </c>
      <c r="CH119" s="15">
        <v>27.5</v>
      </c>
      <c r="CI119" s="15">
        <v>7</v>
      </c>
      <c r="CJ119" s="15">
        <v>3.2</v>
      </c>
      <c r="CK119" s="15">
        <v>9.9</v>
      </c>
      <c r="CL119" s="15">
        <v>4.4000000000000004</v>
      </c>
      <c r="CM119" s="15">
        <v>8.9</v>
      </c>
      <c r="CN119" s="15">
        <v>1.7</v>
      </c>
      <c r="CO119" s="15">
        <v>1.3</v>
      </c>
      <c r="CP119" s="15">
        <v>13.4</v>
      </c>
      <c r="CQ119" s="15">
        <v>1.2</v>
      </c>
      <c r="CR119" s="15">
        <v>0.2</v>
      </c>
      <c r="CS119" s="15">
        <v>4.3</v>
      </c>
      <c r="CT119" s="15">
        <v>1.2</v>
      </c>
      <c r="CU119" s="15">
        <v>5.7</v>
      </c>
      <c r="CV119" s="15">
        <v>21</v>
      </c>
      <c r="CW119" s="15">
        <v>30.5</v>
      </c>
      <c r="CX119" s="15">
        <v>50.2</v>
      </c>
      <c r="CY119" s="15">
        <v>76.599999999999994</v>
      </c>
      <c r="CZ119" s="15">
        <v>89.7</v>
      </c>
      <c r="DA119" s="15">
        <v>27.5</v>
      </c>
      <c r="DB119" s="15">
        <v>32.4</v>
      </c>
      <c r="DC119" s="15">
        <v>2.5</v>
      </c>
      <c r="DD119" s="15">
        <v>57.8</v>
      </c>
      <c r="DE119" s="15">
        <v>54.8</v>
      </c>
      <c r="DF119" s="15">
        <v>33.700000000000003</v>
      </c>
      <c r="DG119" s="15">
        <v>38.6</v>
      </c>
      <c r="DH119" s="15">
        <v>44</v>
      </c>
      <c r="DI119" s="15">
        <v>72.3</v>
      </c>
      <c r="DJ119" s="15">
        <v>6.7</v>
      </c>
      <c r="DK119" s="15">
        <v>58.9</v>
      </c>
      <c r="DL119" s="15">
        <v>16.600000000000001</v>
      </c>
      <c r="DM119" s="15">
        <v>9.6</v>
      </c>
    </row>
    <row r="120" spans="1:117" s="15" customFormat="1" x14ac:dyDescent="0.25">
      <c r="A120" s="15" t="s">
        <v>152</v>
      </c>
      <c r="B120" s="15" t="s">
        <v>118</v>
      </c>
      <c r="C120" s="15" t="s">
        <v>122</v>
      </c>
      <c r="D120" s="15">
        <v>89.5</v>
      </c>
      <c r="E120" s="15">
        <v>20.8</v>
      </c>
      <c r="F120" s="15">
        <v>1051</v>
      </c>
      <c r="G120" s="15">
        <v>1100</v>
      </c>
      <c r="H120" s="15">
        <v>96.8</v>
      </c>
      <c r="I120" s="15">
        <v>99</v>
      </c>
      <c r="J120" s="15">
        <v>97.7</v>
      </c>
      <c r="K120" s="15">
        <v>65.099999999999994</v>
      </c>
      <c r="L120" s="15">
        <v>68.599999999999994</v>
      </c>
      <c r="M120" s="15">
        <v>99.7</v>
      </c>
      <c r="N120" s="15">
        <v>31.7</v>
      </c>
      <c r="O120" s="15">
        <v>88.4</v>
      </c>
      <c r="P120" s="15">
        <v>95.2</v>
      </c>
      <c r="Q120" s="15">
        <v>39.799999999999997</v>
      </c>
      <c r="R120" s="15">
        <v>25.6</v>
      </c>
      <c r="S120" s="15">
        <v>9.6</v>
      </c>
      <c r="T120" s="15">
        <v>1.4</v>
      </c>
      <c r="U120" s="15">
        <v>13.3</v>
      </c>
      <c r="V120" s="15">
        <v>12</v>
      </c>
      <c r="W120" s="15">
        <v>21</v>
      </c>
      <c r="X120" s="15">
        <v>66.8</v>
      </c>
      <c r="Y120" s="15">
        <v>43.1</v>
      </c>
      <c r="Z120" s="15">
        <v>17.600000000000001</v>
      </c>
      <c r="AA120" s="15">
        <v>0.1</v>
      </c>
      <c r="AB120" s="15">
        <v>1</v>
      </c>
      <c r="AC120" s="15">
        <v>21.1</v>
      </c>
      <c r="AD120" s="15">
        <v>3.4</v>
      </c>
      <c r="AE120" s="15">
        <v>11.1</v>
      </c>
      <c r="AF120" s="15">
        <v>4.2</v>
      </c>
      <c r="AG120" s="15">
        <v>9.6999999999999993</v>
      </c>
      <c r="AH120" s="15">
        <v>43.6</v>
      </c>
      <c r="AI120" s="15">
        <v>77.099999999999994</v>
      </c>
      <c r="AJ120" s="15">
        <v>77</v>
      </c>
      <c r="AK120" s="15">
        <v>99</v>
      </c>
      <c r="AL120" s="15">
        <v>16.3</v>
      </c>
      <c r="AM120" s="15">
        <v>9.8000000000000007</v>
      </c>
      <c r="AN120" s="15">
        <v>83.7</v>
      </c>
      <c r="AO120" s="15">
        <v>72.599999999999994</v>
      </c>
      <c r="AP120" s="15">
        <v>21.3</v>
      </c>
      <c r="AQ120" s="15">
        <v>4909</v>
      </c>
      <c r="AR120" s="15" t="s">
        <v>120</v>
      </c>
      <c r="AS120" s="15">
        <v>6.9</v>
      </c>
      <c r="AT120" s="15">
        <v>92.6</v>
      </c>
      <c r="AU120" s="15">
        <v>68.7</v>
      </c>
      <c r="AV120" s="15">
        <v>1</v>
      </c>
      <c r="AW120" s="15">
        <v>93.6</v>
      </c>
      <c r="AX120" s="15">
        <v>45.8</v>
      </c>
      <c r="AY120" s="15">
        <v>87.1</v>
      </c>
      <c r="AZ120" s="15">
        <v>36.4</v>
      </c>
      <c r="BA120" s="15">
        <v>64.2</v>
      </c>
      <c r="BB120" s="15">
        <v>89.5</v>
      </c>
      <c r="BC120" s="15">
        <v>78.900000000000006</v>
      </c>
      <c r="BD120" s="15">
        <v>77.400000000000006</v>
      </c>
      <c r="BE120" s="15">
        <v>76.900000000000006</v>
      </c>
      <c r="BF120" s="15">
        <v>72.5</v>
      </c>
      <c r="BG120" s="15">
        <v>69.099999999999994</v>
      </c>
      <c r="BH120" s="15">
        <v>92.6</v>
      </c>
      <c r="BI120" s="15">
        <v>7.4</v>
      </c>
      <c r="BJ120" s="15">
        <v>3.5</v>
      </c>
      <c r="BK120" s="15" t="s">
        <v>120</v>
      </c>
      <c r="BL120" s="15" t="s">
        <v>120</v>
      </c>
      <c r="BM120" s="15" t="s">
        <v>120</v>
      </c>
      <c r="BN120" s="15">
        <v>2.1</v>
      </c>
      <c r="BO120" s="15">
        <v>79.5</v>
      </c>
      <c r="BP120" s="15">
        <v>37.700000000000003</v>
      </c>
      <c r="BQ120" s="15">
        <v>63.4</v>
      </c>
      <c r="BR120" s="15" t="s">
        <v>120</v>
      </c>
      <c r="BS120" s="15">
        <v>6.5</v>
      </c>
      <c r="BT120" s="15" t="s">
        <v>120</v>
      </c>
      <c r="BU120" s="15">
        <v>7.2</v>
      </c>
      <c r="BV120" s="15">
        <v>17.2</v>
      </c>
      <c r="BW120" s="15">
        <v>13.4</v>
      </c>
      <c r="BX120" s="15">
        <v>5.3</v>
      </c>
      <c r="BY120" s="15">
        <v>21.7</v>
      </c>
      <c r="BZ120" s="15">
        <v>16.2</v>
      </c>
      <c r="CA120" s="15">
        <v>13</v>
      </c>
      <c r="CB120" s="15">
        <v>23.5</v>
      </c>
      <c r="CC120" s="15">
        <v>18.2</v>
      </c>
      <c r="CD120" s="15">
        <v>45.7</v>
      </c>
      <c r="CE120" s="15">
        <v>55.7</v>
      </c>
      <c r="CF120" s="15">
        <v>49.8</v>
      </c>
      <c r="CG120" s="15">
        <v>55.6</v>
      </c>
      <c r="CH120" s="15">
        <v>18.3</v>
      </c>
      <c r="CI120" s="15">
        <v>9.4</v>
      </c>
      <c r="CJ120" s="15">
        <v>5.8</v>
      </c>
      <c r="CK120" s="15">
        <v>8.9</v>
      </c>
      <c r="CL120" s="15">
        <v>5.4</v>
      </c>
      <c r="CM120" s="15">
        <v>11.5</v>
      </c>
      <c r="CN120" s="15">
        <v>2</v>
      </c>
      <c r="CO120" s="15">
        <v>0.8</v>
      </c>
      <c r="CP120" s="15">
        <v>8.5</v>
      </c>
      <c r="CQ120" s="15">
        <v>2.2000000000000002</v>
      </c>
      <c r="CR120" s="15">
        <v>0</v>
      </c>
      <c r="CS120" s="15">
        <v>7</v>
      </c>
      <c r="CT120" s="15">
        <v>1.5</v>
      </c>
      <c r="CU120" s="15">
        <v>9.1999999999999993</v>
      </c>
      <c r="CV120" s="15">
        <v>44.3</v>
      </c>
      <c r="CW120" s="15">
        <v>50.9</v>
      </c>
      <c r="CX120" s="15">
        <v>74.8</v>
      </c>
      <c r="CY120" s="15">
        <v>92.7</v>
      </c>
      <c r="CZ120" s="15">
        <v>96.7</v>
      </c>
      <c r="DA120" s="15">
        <v>23.5</v>
      </c>
      <c r="DB120" s="15">
        <v>16.7</v>
      </c>
      <c r="DC120" s="15">
        <v>1.5</v>
      </c>
      <c r="DD120" s="15">
        <v>56</v>
      </c>
      <c r="DE120" s="15">
        <v>69.400000000000006</v>
      </c>
      <c r="DF120" s="15">
        <v>67.599999999999994</v>
      </c>
      <c r="DG120" s="15">
        <v>56.5</v>
      </c>
      <c r="DH120" s="15">
        <v>37.9</v>
      </c>
      <c r="DI120" s="15">
        <v>57.5</v>
      </c>
      <c r="DJ120" s="15">
        <v>0.4</v>
      </c>
      <c r="DK120" s="15">
        <v>54.7</v>
      </c>
      <c r="DL120" s="15">
        <v>24.7</v>
      </c>
      <c r="DM120" s="15">
        <v>13.9</v>
      </c>
    </row>
    <row r="121" spans="1:117" x14ac:dyDescent="0.25">
      <c r="A121" s="34" t="s">
        <v>152</v>
      </c>
      <c r="B121" s="34" t="s">
        <v>123</v>
      </c>
      <c r="C121" s="34" t="s">
        <v>119</v>
      </c>
      <c r="D121" s="34">
        <v>75.400000000000006</v>
      </c>
      <c r="E121" s="34">
        <v>30</v>
      </c>
      <c r="F121" s="34">
        <v>1017</v>
      </c>
      <c r="G121" s="34">
        <v>959</v>
      </c>
      <c r="H121" s="34">
        <v>74.400000000000006</v>
      </c>
      <c r="I121" s="34">
        <v>68.8</v>
      </c>
      <c r="J121" s="34">
        <v>76.099999999999994</v>
      </c>
      <c r="K121" s="34">
        <v>51.5</v>
      </c>
      <c r="L121" s="34">
        <v>17.7</v>
      </c>
      <c r="M121" s="34">
        <v>97.1</v>
      </c>
      <c r="N121" s="34">
        <v>0.9</v>
      </c>
      <c r="O121" s="34">
        <v>68.5</v>
      </c>
      <c r="P121" s="34">
        <v>77.099999999999994</v>
      </c>
      <c r="Q121" s="34">
        <v>15.3</v>
      </c>
      <c r="R121" s="34">
        <v>41</v>
      </c>
      <c r="S121" s="34">
        <v>18.899999999999999</v>
      </c>
      <c r="T121" s="34">
        <v>2.2000000000000002</v>
      </c>
      <c r="U121" s="34">
        <v>18.5</v>
      </c>
      <c r="V121" s="34">
        <v>51</v>
      </c>
      <c r="W121" s="34">
        <v>59</v>
      </c>
      <c r="X121" s="34">
        <v>65.7</v>
      </c>
      <c r="Y121" s="34">
        <v>44.9</v>
      </c>
      <c r="Z121" s="34">
        <v>17.600000000000001</v>
      </c>
      <c r="AA121" s="34">
        <v>0.5</v>
      </c>
      <c r="AB121" s="34">
        <v>0.9</v>
      </c>
      <c r="AC121" s="34">
        <v>21.8</v>
      </c>
      <c r="AD121" s="34">
        <v>3.2</v>
      </c>
      <c r="AE121" s="34">
        <v>12.4</v>
      </c>
      <c r="AF121" s="34">
        <v>3.7</v>
      </c>
      <c r="AG121" s="34">
        <v>3</v>
      </c>
      <c r="AH121" s="34">
        <v>36.1</v>
      </c>
      <c r="AI121" s="34">
        <v>47.2</v>
      </c>
      <c r="AJ121" s="34">
        <v>50.6</v>
      </c>
      <c r="AK121" s="34">
        <v>74.900000000000006</v>
      </c>
      <c r="AL121" s="34">
        <v>11.5</v>
      </c>
      <c r="AM121" s="34">
        <v>7.4</v>
      </c>
      <c r="AN121" s="34" t="s">
        <v>120</v>
      </c>
      <c r="AO121" s="34">
        <v>26.3</v>
      </c>
      <c r="AP121" s="34" t="s">
        <v>120</v>
      </c>
      <c r="AQ121" s="34" t="s">
        <v>120</v>
      </c>
      <c r="AR121" s="34">
        <v>0.4</v>
      </c>
      <c r="AS121" s="34" t="s">
        <v>120</v>
      </c>
      <c r="AT121" s="34">
        <v>46.9</v>
      </c>
      <c r="AU121" s="34">
        <v>43</v>
      </c>
      <c r="AV121" s="34">
        <v>2.1</v>
      </c>
      <c r="AW121" s="34">
        <v>48.8</v>
      </c>
      <c r="AX121" s="34">
        <v>12.9</v>
      </c>
      <c r="AY121" s="34">
        <v>69.5</v>
      </c>
      <c r="AZ121" s="34">
        <v>23.7</v>
      </c>
      <c r="BA121" s="34">
        <v>49.7</v>
      </c>
      <c r="BB121" s="34">
        <v>81.099999999999994</v>
      </c>
      <c r="BC121" s="34">
        <v>65.3</v>
      </c>
      <c r="BD121" s="34">
        <v>60.2</v>
      </c>
      <c r="BE121" s="34">
        <v>59.9</v>
      </c>
      <c r="BF121" s="34" t="s">
        <v>120</v>
      </c>
      <c r="BG121" s="34">
        <v>28.3</v>
      </c>
      <c r="BH121" s="34">
        <v>87.2</v>
      </c>
      <c r="BI121" s="34">
        <v>1.7</v>
      </c>
      <c r="BJ121" s="34">
        <v>8.4</v>
      </c>
      <c r="BK121" s="34">
        <v>58.1</v>
      </c>
      <c r="BL121" s="34" t="s">
        <v>120</v>
      </c>
      <c r="BM121" s="34">
        <v>64.5</v>
      </c>
      <c r="BN121" s="34">
        <v>14.2</v>
      </c>
      <c r="BO121" s="34">
        <v>66.7</v>
      </c>
      <c r="BP121" s="34">
        <v>33.1</v>
      </c>
      <c r="BQ121" s="34">
        <v>36.1</v>
      </c>
      <c r="BR121" s="34" t="s">
        <v>120</v>
      </c>
      <c r="BS121" s="34" t="s">
        <v>120</v>
      </c>
      <c r="BT121" s="34" t="s">
        <v>120</v>
      </c>
      <c r="BU121" s="34" t="s">
        <v>120</v>
      </c>
      <c r="BV121" s="34">
        <v>35.700000000000003</v>
      </c>
      <c r="BW121" s="34">
        <v>24.6</v>
      </c>
      <c r="BX121" s="34">
        <v>8.6</v>
      </c>
      <c r="BY121" s="34">
        <v>39.6</v>
      </c>
      <c r="BZ121" s="34">
        <v>36.9</v>
      </c>
      <c r="CA121" s="34">
        <v>41.7</v>
      </c>
      <c r="CB121" s="34">
        <v>7.1</v>
      </c>
      <c r="CC121" s="34">
        <v>4.8</v>
      </c>
      <c r="CD121" s="34">
        <v>62.9</v>
      </c>
      <c r="CE121" s="34">
        <v>65.599999999999994</v>
      </c>
      <c r="CF121" s="34">
        <v>57.6</v>
      </c>
      <c r="CG121" s="34">
        <v>65.099999999999994</v>
      </c>
      <c r="CH121" s="34">
        <v>35.5</v>
      </c>
      <c r="CI121" s="34" t="s">
        <v>120</v>
      </c>
      <c r="CJ121" s="34" t="s">
        <v>120</v>
      </c>
      <c r="CK121" s="34" t="s">
        <v>120</v>
      </c>
      <c r="CL121" s="34" t="s">
        <v>120</v>
      </c>
      <c r="CM121" s="34" t="s">
        <v>120</v>
      </c>
      <c r="CN121" s="34" t="s">
        <v>120</v>
      </c>
      <c r="CO121" s="34" t="s">
        <v>120</v>
      </c>
      <c r="CP121" s="34" t="s">
        <v>120</v>
      </c>
      <c r="CQ121" s="34" t="s">
        <v>120</v>
      </c>
      <c r="CR121" s="34" t="s">
        <v>120</v>
      </c>
      <c r="CS121" s="34" t="s">
        <v>120</v>
      </c>
      <c r="CT121" s="34" t="s">
        <v>120</v>
      </c>
      <c r="CU121" s="34" t="s">
        <v>120</v>
      </c>
      <c r="CV121" s="34">
        <v>11.8</v>
      </c>
      <c r="CW121" s="34">
        <v>21.2</v>
      </c>
      <c r="CX121" s="34">
        <v>41.7</v>
      </c>
      <c r="CY121" s="34">
        <v>65.8</v>
      </c>
      <c r="CZ121" s="34">
        <v>77.900000000000006</v>
      </c>
      <c r="DA121" s="34">
        <v>24.9</v>
      </c>
      <c r="DB121" s="34">
        <v>44.1</v>
      </c>
      <c r="DC121" s="34" t="s">
        <v>120</v>
      </c>
      <c r="DD121" s="34" t="s">
        <v>120</v>
      </c>
      <c r="DE121" s="34">
        <v>18.7</v>
      </c>
      <c r="DF121" s="34" t="s">
        <v>120</v>
      </c>
      <c r="DG121" s="34" t="s">
        <v>120</v>
      </c>
      <c r="DH121" s="34">
        <v>48.2</v>
      </c>
      <c r="DI121" s="34">
        <v>76</v>
      </c>
      <c r="DJ121" s="34">
        <v>9.6</v>
      </c>
      <c r="DK121" s="34">
        <v>40.9</v>
      </c>
      <c r="DL121" s="34" t="s">
        <v>120</v>
      </c>
      <c r="DM121" s="34" t="s">
        <v>120</v>
      </c>
    </row>
    <row r="122" spans="1:117" x14ac:dyDescent="0.25">
      <c r="A122" s="34" t="s">
        <v>153</v>
      </c>
      <c r="B122" s="34" t="s">
        <v>118</v>
      </c>
      <c r="C122" s="34" t="s">
        <v>119</v>
      </c>
      <c r="D122" s="34">
        <v>72.7</v>
      </c>
      <c r="E122" s="34">
        <v>28.9</v>
      </c>
      <c r="F122" s="34">
        <v>1015</v>
      </c>
      <c r="G122" s="34">
        <v>888</v>
      </c>
      <c r="H122" s="34">
        <v>76.7</v>
      </c>
      <c r="I122" s="34">
        <v>97.5</v>
      </c>
      <c r="J122" s="34">
        <v>92.9</v>
      </c>
      <c r="K122" s="34">
        <v>64.5</v>
      </c>
      <c r="L122" s="34">
        <v>51</v>
      </c>
      <c r="M122" s="34">
        <v>95.3</v>
      </c>
      <c r="N122" s="34">
        <v>19.5</v>
      </c>
      <c r="O122" s="34">
        <v>76.5</v>
      </c>
      <c r="P122" s="34">
        <v>90.7</v>
      </c>
      <c r="Q122" s="35">
        <v>44.6</v>
      </c>
      <c r="R122" s="34">
        <v>13.9</v>
      </c>
      <c r="S122" s="34">
        <v>20.9</v>
      </c>
      <c r="T122" s="34">
        <v>2.1</v>
      </c>
      <c r="U122" s="34">
        <v>2.9</v>
      </c>
      <c r="V122" s="34">
        <v>40</v>
      </c>
      <c r="W122" s="34">
        <v>47</v>
      </c>
      <c r="X122" s="34">
        <v>53.4</v>
      </c>
      <c r="Y122" s="34">
        <v>49.3</v>
      </c>
      <c r="Z122" s="34">
        <v>27.4</v>
      </c>
      <c r="AA122" s="34">
        <v>0.7</v>
      </c>
      <c r="AB122" s="34">
        <v>1.6</v>
      </c>
      <c r="AC122" s="34">
        <v>3.2</v>
      </c>
      <c r="AD122" s="34">
        <v>16.100000000000001</v>
      </c>
      <c r="AE122" s="34">
        <v>15.5</v>
      </c>
      <c r="AF122" s="34">
        <v>5.2</v>
      </c>
      <c r="AG122" s="34">
        <v>15.1</v>
      </c>
      <c r="AH122" s="34">
        <v>45</v>
      </c>
      <c r="AI122" s="34">
        <v>53.5</v>
      </c>
      <c r="AJ122" s="34">
        <v>30.9</v>
      </c>
      <c r="AK122" s="34">
        <v>91.4</v>
      </c>
      <c r="AL122" s="34">
        <v>24.9</v>
      </c>
      <c r="AM122" s="34">
        <v>11.5</v>
      </c>
      <c r="AN122" s="34">
        <v>93.4</v>
      </c>
      <c r="AO122" s="34">
        <v>54.8</v>
      </c>
      <c r="AP122" s="34">
        <v>49.4</v>
      </c>
      <c r="AQ122" s="34">
        <v>2399</v>
      </c>
      <c r="AR122" s="34">
        <v>2.4</v>
      </c>
      <c r="AS122" s="34">
        <v>19.3</v>
      </c>
      <c r="AT122" s="34">
        <v>68.599999999999994</v>
      </c>
      <c r="AU122" s="34">
        <v>43.8</v>
      </c>
      <c r="AV122" s="34">
        <v>4.5999999999999996</v>
      </c>
      <c r="AW122" s="34">
        <v>71.2</v>
      </c>
      <c r="AX122" s="34">
        <v>13.1</v>
      </c>
      <c r="AY122" s="34">
        <v>36.4</v>
      </c>
      <c r="AZ122" s="34">
        <v>9.3000000000000007</v>
      </c>
      <c r="BA122" s="34">
        <v>57.7</v>
      </c>
      <c r="BB122" s="34">
        <v>92.9</v>
      </c>
      <c r="BC122" s="34">
        <v>68</v>
      </c>
      <c r="BD122" s="34">
        <v>80</v>
      </c>
      <c r="BE122" s="34">
        <v>80.599999999999994</v>
      </c>
      <c r="BF122" s="34">
        <v>59.4</v>
      </c>
      <c r="BG122" s="34">
        <v>36.9</v>
      </c>
      <c r="BH122" s="34">
        <v>91</v>
      </c>
      <c r="BI122" s="34">
        <v>6.3</v>
      </c>
      <c r="BJ122" s="34">
        <v>17</v>
      </c>
      <c r="BK122" s="34">
        <v>56.1</v>
      </c>
      <c r="BL122" s="34">
        <v>30.4</v>
      </c>
      <c r="BM122" s="34">
        <v>73.599999999999994</v>
      </c>
      <c r="BN122" s="34">
        <v>4.5999999999999996</v>
      </c>
      <c r="BO122" s="34">
        <v>78.900000000000006</v>
      </c>
      <c r="BP122" s="34">
        <v>27.8</v>
      </c>
      <c r="BQ122" s="34">
        <v>51</v>
      </c>
      <c r="BR122" s="34">
        <v>46.7</v>
      </c>
      <c r="BS122" s="34">
        <v>8.6</v>
      </c>
      <c r="BT122" s="34">
        <v>7.9</v>
      </c>
      <c r="BU122" s="34">
        <v>8.5</v>
      </c>
      <c r="BV122" s="34">
        <v>33.5</v>
      </c>
      <c r="BW122" s="34">
        <v>19.5</v>
      </c>
      <c r="BX122" s="34">
        <v>9</v>
      </c>
      <c r="BY122" s="34">
        <v>26.6</v>
      </c>
      <c r="BZ122" s="34">
        <v>18.399999999999999</v>
      </c>
      <c r="CA122" s="34">
        <v>16.100000000000001</v>
      </c>
      <c r="CB122" s="34">
        <v>20.399999999999999</v>
      </c>
      <c r="CC122" s="34">
        <v>17.7</v>
      </c>
      <c r="CD122" s="34">
        <v>59.8</v>
      </c>
      <c r="CE122" s="34">
        <v>45.1</v>
      </c>
      <c r="CF122" s="34">
        <v>46.5</v>
      </c>
      <c r="CG122" s="34">
        <v>45.2</v>
      </c>
      <c r="CH122" s="34">
        <v>15.5</v>
      </c>
      <c r="CI122" s="34">
        <v>6.1</v>
      </c>
      <c r="CJ122" s="34">
        <v>2.5</v>
      </c>
      <c r="CK122" s="34">
        <v>8.8000000000000007</v>
      </c>
      <c r="CL122" s="34">
        <v>4.5999999999999996</v>
      </c>
      <c r="CM122" s="34">
        <v>7.2</v>
      </c>
      <c r="CN122" s="34">
        <v>1.6</v>
      </c>
      <c r="CO122" s="34">
        <v>0.8</v>
      </c>
      <c r="CP122" s="34">
        <v>13.1</v>
      </c>
      <c r="CQ122" s="34">
        <v>3.3</v>
      </c>
      <c r="CR122" s="34">
        <v>0.8</v>
      </c>
      <c r="CS122" s="34">
        <v>16.7</v>
      </c>
      <c r="CT122" s="34">
        <v>8.5</v>
      </c>
      <c r="CU122" s="34">
        <v>12.4</v>
      </c>
      <c r="CV122" s="34">
        <v>28.6</v>
      </c>
      <c r="CW122" s="34">
        <v>36.5</v>
      </c>
      <c r="CX122" s="34">
        <v>65.3</v>
      </c>
      <c r="CY122" s="34">
        <v>83.2</v>
      </c>
      <c r="CZ122" s="34">
        <v>89.8</v>
      </c>
      <c r="DA122" s="34">
        <v>15.5</v>
      </c>
      <c r="DB122" s="34">
        <v>12.7</v>
      </c>
      <c r="DC122" s="34">
        <v>1.4</v>
      </c>
      <c r="DD122" s="34">
        <v>29.2</v>
      </c>
      <c r="DE122" s="34">
        <v>58.5</v>
      </c>
      <c r="DF122" s="34">
        <v>55.4</v>
      </c>
      <c r="DG122" s="34">
        <v>69.900000000000006</v>
      </c>
      <c r="DH122" s="34">
        <v>2.9</v>
      </c>
      <c r="DI122" s="34">
        <v>43.7</v>
      </c>
      <c r="DJ122" s="34">
        <v>0.3</v>
      </c>
      <c r="DK122" s="34">
        <v>35.200000000000003</v>
      </c>
      <c r="DL122" s="34">
        <v>49.3</v>
      </c>
      <c r="DM122" s="34">
        <v>33.700000000000003</v>
      </c>
    </row>
    <row r="123" spans="1:117" s="15" customFormat="1" x14ac:dyDescent="0.25">
      <c r="A123" s="15" t="s">
        <v>153</v>
      </c>
      <c r="B123" s="15" t="s">
        <v>118</v>
      </c>
      <c r="C123" s="15" t="s">
        <v>121</v>
      </c>
      <c r="D123" s="15">
        <v>68.900000000000006</v>
      </c>
      <c r="E123" s="15">
        <v>29.9</v>
      </c>
      <c r="F123" s="15">
        <v>1070</v>
      </c>
      <c r="G123" s="15">
        <v>924</v>
      </c>
      <c r="H123" s="15">
        <v>74.2</v>
      </c>
      <c r="I123" s="15">
        <v>96.5</v>
      </c>
      <c r="J123" s="15">
        <v>89.5</v>
      </c>
      <c r="K123" s="15">
        <v>59.6</v>
      </c>
      <c r="L123" s="15">
        <v>31.1</v>
      </c>
      <c r="M123" s="15">
        <v>93.5</v>
      </c>
      <c r="N123" s="15">
        <v>19.8</v>
      </c>
      <c r="O123" s="15">
        <v>73.599999999999994</v>
      </c>
      <c r="P123" s="15">
        <v>89.6</v>
      </c>
      <c r="Q123" s="15">
        <v>38.799999999999997</v>
      </c>
      <c r="R123" s="15">
        <v>14.8</v>
      </c>
      <c r="S123" s="15">
        <v>25.6</v>
      </c>
      <c r="T123" s="15">
        <v>2.2000000000000002</v>
      </c>
      <c r="U123" s="15">
        <v>3.2</v>
      </c>
      <c r="V123" s="15">
        <v>39</v>
      </c>
      <c r="W123" s="15">
        <v>46</v>
      </c>
      <c r="X123" s="15">
        <v>53.2</v>
      </c>
      <c r="Y123" s="15">
        <v>49.8</v>
      </c>
      <c r="Z123" s="15">
        <v>32.200000000000003</v>
      </c>
      <c r="AA123" s="15">
        <v>0.8</v>
      </c>
      <c r="AB123" s="15">
        <v>1.3</v>
      </c>
      <c r="AC123" s="15">
        <v>2.7</v>
      </c>
      <c r="AD123" s="15">
        <v>12.4</v>
      </c>
      <c r="AE123" s="15">
        <v>16.399999999999999</v>
      </c>
      <c r="AF123" s="15">
        <v>5.9</v>
      </c>
      <c r="AG123" s="15">
        <v>15.5</v>
      </c>
      <c r="AH123" s="15">
        <v>43.9</v>
      </c>
      <c r="AI123" s="15">
        <v>48.7</v>
      </c>
      <c r="AJ123" s="15">
        <v>25.7</v>
      </c>
      <c r="AK123" s="15">
        <v>90.4</v>
      </c>
      <c r="AL123" s="15">
        <v>23.8</v>
      </c>
      <c r="AM123" s="15">
        <v>9.4</v>
      </c>
      <c r="AN123" s="15">
        <v>93.8</v>
      </c>
      <c r="AO123" s="15">
        <v>49.1</v>
      </c>
      <c r="AP123" s="15">
        <v>54.2</v>
      </c>
      <c r="AQ123" s="15">
        <v>2382</v>
      </c>
      <c r="AR123" s="15">
        <v>1.6</v>
      </c>
      <c r="AS123" s="15">
        <v>16.600000000000001</v>
      </c>
      <c r="AT123" s="15">
        <v>63.7</v>
      </c>
      <c r="AU123" s="15">
        <v>44.5</v>
      </c>
      <c r="AV123" s="15">
        <v>4.9000000000000004</v>
      </c>
      <c r="AW123" s="15">
        <v>66.3</v>
      </c>
      <c r="AX123" s="15">
        <v>10.199999999999999</v>
      </c>
      <c r="AY123" s="15">
        <v>35.4</v>
      </c>
      <c r="AZ123" s="15">
        <v>7.5</v>
      </c>
      <c r="BA123" s="15">
        <v>58.2</v>
      </c>
      <c r="BB123" s="15">
        <v>94</v>
      </c>
      <c r="BC123" s="15">
        <v>68.400000000000006</v>
      </c>
      <c r="BD123" s="15">
        <v>79.599999999999994</v>
      </c>
      <c r="BE123" s="15">
        <v>81.8</v>
      </c>
      <c r="BF123" s="15">
        <v>59.8</v>
      </c>
      <c r="BG123" s="15">
        <v>36.9</v>
      </c>
      <c r="BH123" s="15">
        <v>92.4</v>
      </c>
      <c r="BI123" s="15">
        <v>4.5999999999999996</v>
      </c>
      <c r="BJ123" s="15">
        <v>16.8</v>
      </c>
      <c r="BK123" s="15">
        <v>52.4</v>
      </c>
      <c r="BL123" s="15">
        <v>26.7</v>
      </c>
      <c r="BM123" s="15">
        <v>72.2</v>
      </c>
      <c r="BN123" s="15">
        <v>4.8</v>
      </c>
      <c r="BO123" s="15">
        <v>74.900000000000006</v>
      </c>
      <c r="BP123" s="15">
        <v>28.3</v>
      </c>
      <c r="BQ123" s="15">
        <v>51</v>
      </c>
      <c r="BR123" s="15">
        <v>45.8</v>
      </c>
      <c r="BS123" s="15">
        <v>7.5</v>
      </c>
      <c r="BT123" s="15">
        <v>5.7</v>
      </c>
      <c r="BU123" s="15">
        <v>7.3</v>
      </c>
      <c r="BV123" s="15">
        <v>34</v>
      </c>
      <c r="BW123" s="15">
        <v>19.899999999999999</v>
      </c>
      <c r="BX123" s="15">
        <v>9.6999999999999993</v>
      </c>
      <c r="BY123" s="15">
        <v>27.1</v>
      </c>
      <c r="BZ123" s="15">
        <v>20</v>
      </c>
      <c r="CA123" s="15">
        <v>18.5</v>
      </c>
      <c r="CB123" s="15">
        <v>16</v>
      </c>
      <c r="CC123" s="15">
        <v>14.1</v>
      </c>
      <c r="CD123" s="15">
        <v>59.1</v>
      </c>
      <c r="CE123" s="15">
        <v>46.1</v>
      </c>
      <c r="CF123" s="15">
        <v>47.5</v>
      </c>
      <c r="CG123" s="15">
        <v>46.2</v>
      </c>
      <c r="CH123" s="15">
        <v>15.9</v>
      </c>
      <c r="CI123" s="15">
        <v>6.1</v>
      </c>
      <c r="CJ123" s="15">
        <v>2.2000000000000002</v>
      </c>
      <c r="CK123" s="15">
        <v>8.1999999999999993</v>
      </c>
      <c r="CL123" s="15">
        <v>3.7</v>
      </c>
      <c r="CM123" s="15">
        <v>6.7</v>
      </c>
      <c r="CN123" s="15">
        <v>1.4</v>
      </c>
      <c r="CO123" s="15">
        <v>0.7</v>
      </c>
      <c r="CP123" s="15">
        <v>12</v>
      </c>
      <c r="CQ123" s="15">
        <v>2.6</v>
      </c>
      <c r="CR123" s="15">
        <v>0.8</v>
      </c>
      <c r="CS123" s="15">
        <v>15.2</v>
      </c>
      <c r="CT123" s="15">
        <v>7.6</v>
      </c>
      <c r="CU123" s="15">
        <v>11</v>
      </c>
      <c r="CV123" s="15">
        <v>24.4</v>
      </c>
      <c r="CW123" s="15">
        <v>34.299999999999997</v>
      </c>
      <c r="CX123" s="15">
        <v>60.4</v>
      </c>
      <c r="CY123" s="15">
        <v>82.4</v>
      </c>
      <c r="CZ123" s="15">
        <v>88.2</v>
      </c>
      <c r="DA123" s="15">
        <v>14.4</v>
      </c>
      <c r="DB123" s="15">
        <v>13.1</v>
      </c>
      <c r="DC123" s="15">
        <v>1.5</v>
      </c>
      <c r="DD123" s="15">
        <v>30.4</v>
      </c>
      <c r="DE123" s="15">
        <v>54.6</v>
      </c>
      <c r="DF123" s="15">
        <v>50.7</v>
      </c>
      <c r="DG123" s="15">
        <v>65</v>
      </c>
      <c r="DH123" s="15">
        <v>2.9</v>
      </c>
      <c r="DI123" s="15">
        <v>46.6</v>
      </c>
      <c r="DJ123" s="15">
        <v>0.2</v>
      </c>
      <c r="DK123" s="15">
        <v>36.200000000000003</v>
      </c>
      <c r="DL123" s="15">
        <v>52</v>
      </c>
      <c r="DM123" s="15">
        <v>36.700000000000003</v>
      </c>
    </row>
    <row r="124" spans="1:117" s="15" customFormat="1" x14ac:dyDescent="0.25">
      <c r="A124" s="15" t="s">
        <v>153</v>
      </c>
      <c r="B124" s="15" t="s">
        <v>118</v>
      </c>
      <c r="C124" s="15" t="s">
        <v>122</v>
      </c>
      <c r="D124" s="15">
        <v>80.2</v>
      </c>
      <c r="E124" s="15">
        <v>26.9</v>
      </c>
      <c r="F124" s="15">
        <v>921</v>
      </c>
      <c r="G124" s="15">
        <v>817</v>
      </c>
      <c r="H124" s="15">
        <v>81.8</v>
      </c>
      <c r="I124" s="15">
        <v>99.4</v>
      </c>
      <c r="J124" s="15">
        <v>98.9</v>
      </c>
      <c r="K124" s="15">
        <v>73.3</v>
      </c>
      <c r="L124" s="15">
        <v>86.6</v>
      </c>
      <c r="M124" s="15">
        <v>98.6</v>
      </c>
      <c r="N124" s="15">
        <v>18.899999999999999</v>
      </c>
      <c r="O124" s="15">
        <v>81.7</v>
      </c>
      <c r="P124" s="15">
        <v>92.4</v>
      </c>
      <c r="Q124" s="15">
        <v>54.8</v>
      </c>
      <c r="R124" s="15">
        <v>12.2</v>
      </c>
      <c r="S124" s="15">
        <v>15.3</v>
      </c>
      <c r="T124" s="15">
        <v>1.8</v>
      </c>
      <c r="U124" s="15">
        <v>2.2999999999999998</v>
      </c>
      <c r="V124" s="15">
        <v>44</v>
      </c>
      <c r="W124" s="15">
        <v>49</v>
      </c>
      <c r="X124" s="15">
        <v>53.9</v>
      </c>
      <c r="Y124" s="15">
        <v>48.4</v>
      </c>
      <c r="Z124" s="15">
        <v>18.7</v>
      </c>
      <c r="AA124" s="15">
        <v>0.4</v>
      </c>
      <c r="AB124" s="15">
        <v>2.2000000000000002</v>
      </c>
      <c r="AC124" s="15">
        <v>4.2</v>
      </c>
      <c r="AD124" s="15">
        <v>22.7</v>
      </c>
      <c r="AE124" s="15">
        <v>14</v>
      </c>
      <c r="AF124" s="15">
        <v>4</v>
      </c>
      <c r="AG124" s="15">
        <v>14.5</v>
      </c>
      <c r="AH124" s="15">
        <v>47.3</v>
      </c>
      <c r="AI124" s="15">
        <v>63.1</v>
      </c>
      <c r="AJ124" s="15">
        <v>41.2</v>
      </c>
      <c r="AK124" s="15">
        <v>93.5</v>
      </c>
      <c r="AL124" s="15">
        <v>27.1</v>
      </c>
      <c r="AM124" s="15">
        <v>15.6</v>
      </c>
      <c r="AN124" s="15">
        <v>92.7</v>
      </c>
      <c r="AO124" s="15">
        <v>66.099999999999994</v>
      </c>
      <c r="AP124" s="15">
        <v>41.4</v>
      </c>
      <c r="AQ124" s="15">
        <v>2435</v>
      </c>
      <c r="AR124" s="15">
        <v>5.4</v>
      </c>
      <c r="AS124" s="15">
        <v>24.4</v>
      </c>
      <c r="AT124" s="15">
        <v>79.099999999999994</v>
      </c>
      <c r="AU124" s="15">
        <v>42.3</v>
      </c>
      <c r="AV124" s="15">
        <v>4.0999999999999996</v>
      </c>
      <c r="AW124" s="15">
        <v>81.599999999999994</v>
      </c>
      <c r="AX124" s="15">
        <v>19.399999999999999</v>
      </c>
      <c r="AY124" s="15">
        <v>37.4</v>
      </c>
      <c r="AZ124" s="15">
        <v>13.2</v>
      </c>
      <c r="BA124" s="15">
        <v>56.5</v>
      </c>
      <c r="BB124" s="15">
        <v>90.4</v>
      </c>
      <c r="BC124" s="15">
        <v>67.2</v>
      </c>
      <c r="BD124" s="15">
        <v>81</v>
      </c>
      <c r="BE124" s="15">
        <v>77.7</v>
      </c>
      <c r="BF124" s="15">
        <v>58.6</v>
      </c>
      <c r="BG124" s="15">
        <v>36.9</v>
      </c>
      <c r="BH124" s="15">
        <v>87.6</v>
      </c>
      <c r="BI124" s="15">
        <v>10.3</v>
      </c>
      <c r="BJ124" s="15">
        <v>17.3</v>
      </c>
      <c r="BK124" s="15">
        <v>63.8</v>
      </c>
      <c r="BL124" s="15">
        <v>37.9</v>
      </c>
      <c r="BM124" s="15">
        <v>76.599999999999994</v>
      </c>
      <c r="BN124" s="15">
        <v>4.0999999999999996</v>
      </c>
      <c r="BO124" s="15">
        <v>86.5</v>
      </c>
      <c r="BP124" s="15">
        <v>26.9</v>
      </c>
      <c r="BQ124" s="15">
        <v>51.2</v>
      </c>
      <c r="BR124" s="15">
        <v>48.6</v>
      </c>
      <c r="BS124" s="15">
        <v>11.2</v>
      </c>
      <c r="BT124" s="15">
        <v>11.7</v>
      </c>
      <c r="BU124" s="15">
        <v>11.3</v>
      </c>
      <c r="BV124" s="15">
        <v>32.5</v>
      </c>
      <c r="BW124" s="15">
        <v>18.600000000000001</v>
      </c>
      <c r="BX124" s="15">
        <v>7.4</v>
      </c>
      <c r="BY124" s="15">
        <v>25.6</v>
      </c>
      <c r="BZ124" s="15">
        <v>15.5</v>
      </c>
      <c r="CA124" s="15">
        <v>12.5</v>
      </c>
      <c r="CB124" s="15">
        <v>28.4</v>
      </c>
      <c r="CC124" s="15">
        <v>23</v>
      </c>
      <c r="CD124" s="15">
        <v>61.3</v>
      </c>
      <c r="CE124" s="15">
        <v>43.4</v>
      </c>
      <c r="CF124" s="15">
        <v>44.5</v>
      </c>
      <c r="CG124" s="15">
        <v>43.4</v>
      </c>
      <c r="CH124" s="15">
        <v>15</v>
      </c>
      <c r="CI124" s="15">
        <v>6.1</v>
      </c>
      <c r="CJ124" s="15">
        <v>2.9</v>
      </c>
      <c r="CK124" s="15">
        <v>9.8000000000000007</v>
      </c>
      <c r="CL124" s="15">
        <v>6</v>
      </c>
      <c r="CM124" s="15">
        <v>8.1</v>
      </c>
      <c r="CN124" s="15">
        <v>1.9</v>
      </c>
      <c r="CO124" s="15">
        <v>1.1000000000000001</v>
      </c>
      <c r="CP124" s="15">
        <v>14.8</v>
      </c>
      <c r="CQ124" s="15">
        <v>4.3</v>
      </c>
      <c r="CR124" s="15">
        <v>0.9</v>
      </c>
      <c r="CS124" s="15">
        <v>19.3</v>
      </c>
      <c r="CT124" s="15">
        <v>10</v>
      </c>
      <c r="CU124" s="15">
        <v>14.8</v>
      </c>
      <c r="CV124" s="15">
        <v>36</v>
      </c>
      <c r="CW124" s="15">
        <v>39.700000000000003</v>
      </c>
      <c r="CX124" s="15">
        <v>73.8</v>
      </c>
      <c r="CY124" s="15">
        <v>84.5</v>
      </c>
      <c r="CZ124" s="15">
        <v>92.6</v>
      </c>
      <c r="DA124" s="15">
        <v>17.399999999999999</v>
      </c>
      <c r="DB124" s="15">
        <v>12.1</v>
      </c>
      <c r="DC124" s="15">
        <v>1.1000000000000001</v>
      </c>
      <c r="DD124" s="15">
        <v>27.2</v>
      </c>
      <c r="DE124" s="15">
        <v>65.5</v>
      </c>
      <c r="DF124" s="15">
        <v>63.5</v>
      </c>
      <c r="DG124" s="15">
        <v>78.900000000000006</v>
      </c>
      <c r="DH124" s="15">
        <v>2.9</v>
      </c>
      <c r="DI124" s="15">
        <v>39.4</v>
      </c>
      <c r="DJ124" s="15">
        <v>0.5</v>
      </c>
      <c r="DK124" s="15">
        <v>33.700000000000003</v>
      </c>
      <c r="DL124" s="15">
        <v>44.7</v>
      </c>
      <c r="DM124" s="15">
        <v>28.4</v>
      </c>
    </row>
    <row r="125" spans="1:117" x14ac:dyDescent="0.25">
      <c r="A125" s="34" t="s">
        <v>153</v>
      </c>
      <c r="B125" s="34" t="s">
        <v>123</v>
      </c>
      <c r="C125" s="34" t="s">
        <v>119</v>
      </c>
      <c r="D125" s="34">
        <v>64.8</v>
      </c>
      <c r="E125" s="34">
        <v>34.6</v>
      </c>
      <c r="F125" s="34">
        <v>996</v>
      </c>
      <c r="G125" s="34">
        <v>912</v>
      </c>
      <c r="H125" s="34">
        <v>38.4</v>
      </c>
      <c r="I125" s="34">
        <v>80</v>
      </c>
      <c r="J125" s="34">
        <v>87.4</v>
      </c>
      <c r="K125" s="34">
        <v>44.4</v>
      </c>
      <c r="L125" s="34">
        <v>36.299999999999997</v>
      </c>
      <c r="M125" s="34">
        <v>71</v>
      </c>
      <c r="N125" s="34">
        <v>6.6</v>
      </c>
      <c r="O125" s="34">
        <v>64.7</v>
      </c>
      <c r="P125" s="34">
        <v>86.3</v>
      </c>
      <c r="Q125" s="34">
        <v>33.5</v>
      </c>
      <c r="R125" s="34">
        <v>22.6</v>
      </c>
      <c r="S125" s="34">
        <v>24.8</v>
      </c>
      <c r="T125" s="34">
        <v>2.6</v>
      </c>
      <c r="U125" s="34">
        <v>6.2</v>
      </c>
      <c r="V125" s="34">
        <v>42</v>
      </c>
      <c r="W125" s="34">
        <v>56</v>
      </c>
      <c r="X125" s="34">
        <v>59.3</v>
      </c>
      <c r="Y125" s="34">
        <v>55.5</v>
      </c>
      <c r="Z125" s="34">
        <v>32.200000000000003</v>
      </c>
      <c r="AA125" s="34">
        <v>1.8</v>
      </c>
      <c r="AB125" s="34">
        <v>1.5</v>
      </c>
      <c r="AC125" s="34">
        <v>4.2</v>
      </c>
      <c r="AD125" s="34">
        <v>15.7</v>
      </c>
      <c r="AE125" s="34">
        <v>12.6</v>
      </c>
      <c r="AF125" s="34">
        <v>4.4000000000000004</v>
      </c>
      <c r="AG125" s="34">
        <v>6.7</v>
      </c>
      <c r="AH125" s="34">
        <v>39.299999999999997</v>
      </c>
      <c r="AI125" s="34">
        <v>43.3</v>
      </c>
      <c r="AJ125" s="34">
        <v>34.9</v>
      </c>
      <c r="AK125" s="34">
        <v>68.5</v>
      </c>
      <c r="AL125" s="34">
        <v>16.399999999999999</v>
      </c>
      <c r="AM125" s="34">
        <v>12.7</v>
      </c>
      <c r="AN125" s="34" t="s">
        <v>120</v>
      </c>
      <c r="AO125" s="34">
        <v>27.7</v>
      </c>
      <c r="AP125" s="34" t="s">
        <v>120</v>
      </c>
      <c r="AQ125" s="34" t="s">
        <v>120</v>
      </c>
      <c r="AR125" s="34">
        <v>0.4</v>
      </c>
      <c r="AS125" s="34" t="s">
        <v>120</v>
      </c>
      <c r="AT125" s="34">
        <v>32.6</v>
      </c>
      <c r="AU125" s="34">
        <v>15.7</v>
      </c>
      <c r="AV125" s="34">
        <v>5.8</v>
      </c>
      <c r="AW125" s="34">
        <v>38.5</v>
      </c>
      <c r="AX125" s="34">
        <v>8.1</v>
      </c>
      <c r="AY125" s="34">
        <v>27.5</v>
      </c>
      <c r="AZ125" s="34">
        <v>22.2</v>
      </c>
      <c r="BA125" s="34">
        <v>60</v>
      </c>
      <c r="BB125" s="34">
        <v>83.5</v>
      </c>
      <c r="BC125" s="34">
        <v>80.3</v>
      </c>
      <c r="BD125" s="34">
        <v>67.099999999999994</v>
      </c>
      <c r="BE125" s="34">
        <v>71.599999999999994</v>
      </c>
      <c r="BF125" s="34" t="s">
        <v>120</v>
      </c>
      <c r="BG125" s="34">
        <v>12.8</v>
      </c>
      <c r="BH125" s="34">
        <v>81.7</v>
      </c>
      <c r="BI125" s="34">
        <v>12.4</v>
      </c>
      <c r="BJ125" s="34">
        <v>12.8</v>
      </c>
      <c r="BK125" s="34">
        <v>33.1</v>
      </c>
      <c r="BL125" s="34" t="s">
        <v>120</v>
      </c>
      <c r="BM125" s="34">
        <v>62.4</v>
      </c>
      <c r="BN125" s="34">
        <v>4.3</v>
      </c>
      <c r="BO125" s="34">
        <v>65.400000000000006</v>
      </c>
      <c r="BP125" s="34">
        <v>32.9</v>
      </c>
      <c r="BQ125" s="34">
        <v>31.2</v>
      </c>
      <c r="BR125" s="34">
        <v>47.8</v>
      </c>
      <c r="BS125" s="34" t="s">
        <v>120</v>
      </c>
      <c r="BT125" s="34" t="s">
        <v>120</v>
      </c>
      <c r="BU125" s="34" t="s">
        <v>120</v>
      </c>
      <c r="BV125" s="34">
        <v>44.4</v>
      </c>
      <c r="BW125" s="34">
        <v>18.8</v>
      </c>
      <c r="BX125" s="34">
        <v>5.3</v>
      </c>
      <c r="BY125" s="34">
        <v>38</v>
      </c>
      <c r="BZ125" s="34">
        <v>30</v>
      </c>
      <c r="CA125" s="34">
        <v>28.4</v>
      </c>
      <c r="CB125" s="34">
        <v>12.8</v>
      </c>
      <c r="CC125" s="34">
        <v>7.9</v>
      </c>
      <c r="CD125" s="34">
        <v>60.7</v>
      </c>
      <c r="CE125" s="34">
        <v>54.8</v>
      </c>
      <c r="CF125" s="34">
        <v>50.8</v>
      </c>
      <c r="CG125" s="34">
        <v>54.7</v>
      </c>
      <c r="CH125" s="34">
        <v>28.7</v>
      </c>
      <c r="CI125" s="34" t="s">
        <v>120</v>
      </c>
      <c r="CJ125" s="34" t="s">
        <v>120</v>
      </c>
      <c r="CK125" s="34" t="s">
        <v>120</v>
      </c>
      <c r="CL125" s="34" t="s">
        <v>120</v>
      </c>
      <c r="CM125" s="34" t="s">
        <v>120</v>
      </c>
      <c r="CN125" s="34" t="s">
        <v>120</v>
      </c>
      <c r="CO125" s="34" t="s">
        <v>120</v>
      </c>
      <c r="CP125" s="34" t="s">
        <v>120</v>
      </c>
      <c r="CQ125" s="34" t="s">
        <v>120</v>
      </c>
      <c r="CR125" s="34" t="s">
        <v>120</v>
      </c>
      <c r="CS125" s="34" t="s">
        <v>120</v>
      </c>
      <c r="CT125" s="34" t="s">
        <v>120</v>
      </c>
      <c r="CU125" s="34" t="s">
        <v>120</v>
      </c>
      <c r="CV125" s="34">
        <v>28.7</v>
      </c>
      <c r="CW125" s="34">
        <v>48.3</v>
      </c>
      <c r="CX125" s="34">
        <v>54.7</v>
      </c>
      <c r="CY125" s="34">
        <v>79.900000000000006</v>
      </c>
      <c r="CZ125" s="34">
        <v>71.5</v>
      </c>
      <c r="DA125" s="34">
        <v>15.6</v>
      </c>
      <c r="DB125" s="34">
        <v>27.8</v>
      </c>
      <c r="DC125" s="34" t="s">
        <v>120</v>
      </c>
      <c r="DD125" s="34" t="s">
        <v>120</v>
      </c>
      <c r="DE125" s="34">
        <v>20.100000000000001</v>
      </c>
      <c r="DF125" s="34" t="s">
        <v>120</v>
      </c>
      <c r="DG125" s="34" t="s">
        <v>120</v>
      </c>
      <c r="DH125" s="34">
        <v>5.4</v>
      </c>
      <c r="DI125" s="34">
        <v>53.3</v>
      </c>
      <c r="DJ125" s="34">
        <v>0.2</v>
      </c>
      <c r="DK125" s="34">
        <v>39.1</v>
      </c>
      <c r="DL125" s="34" t="s">
        <v>120</v>
      </c>
      <c r="DM125" s="34" t="s">
        <v>120</v>
      </c>
    </row>
    <row r="126" spans="1:117" x14ac:dyDescent="0.25">
      <c r="A126" s="34" t="s">
        <v>154</v>
      </c>
      <c r="B126" s="34" t="s">
        <v>118</v>
      </c>
      <c r="C126" s="34" t="s">
        <v>119</v>
      </c>
      <c r="D126" s="34">
        <v>84.7</v>
      </c>
      <c r="E126" s="34">
        <v>23.9</v>
      </c>
      <c r="F126" s="34">
        <v>977</v>
      </c>
      <c r="G126" s="34">
        <v>859</v>
      </c>
      <c r="H126" s="34">
        <v>97.9</v>
      </c>
      <c r="I126" s="34">
        <v>97</v>
      </c>
      <c r="J126" s="34">
        <v>94.3</v>
      </c>
      <c r="K126" s="34">
        <v>74.3</v>
      </c>
      <c r="L126" s="34">
        <v>63.5</v>
      </c>
      <c r="M126" s="34">
        <v>99.3</v>
      </c>
      <c r="N126" s="34">
        <v>5.7</v>
      </c>
      <c r="O126" s="34">
        <v>84.1</v>
      </c>
      <c r="P126" s="34">
        <v>88.5</v>
      </c>
      <c r="Q126" s="35">
        <v>49.1</v>
      </c>
      <c r="R126" s="34">
        <v>17.100000000000001</v>
      </c>
      <c r="S126" s="34">
        <v>14.9</v>
      </c>
      <c r="T126" s="34">
        <v>1.5</v>
      </c>
      <c r="U126" s="34">
        <v>4.7</v>
      </c>
      <c r="V126" s="34">
        <v>10</v>
      </c>
      <c r="W126" s="34">
        <v>13</v>
      </c>
      <c r="X126" s="34">
        <v>50.8</v>
      </c>
      <c r="Y126" s="34">
        <v>48.3</v>
      </c>
      <c r="Z126" s="34">
        <v>39.9</v>
      </c>
      <c r="AA126" s="34">
        <v>0</v>
      </c>
      <c r="AB126" s="34">
        <v>2.1</v>
      </c>
      <c r="AC126" s="34">
        <v>2.2000000000000002</v>
      </c>
      <c r="AD126" s="34">
        <v>4.2</v>
      </c>
      <c r="AE126" s="34">
        <v>15.5</v>
      </c>
      <c r="AF126" s="34">
        <v>8.1</v>
      </c>
      <c r="AG126" s="34">
        <v>37.200000000000003</v>
      </c>
      <c r="AH126" s="34">
        <v>65</v>
      </c>
      <c r="AI126" s="34">
        <v>68.400000000000006</v>
      </c>
      <c r="AJ126" s="34">
        <v>92.1</v>
      </c>
      <c r="AK126" s="34">
        <v>91.8</v>
      </c>
      <c r="AL126" s="34">
        <v>58.4</v>
      </c>
      <c r="AM126" s="34">
        <v>53.6</v>
      </c>
      <c r="AN126" s="34">
        <v>97.7</v>
      </c>
      <c r="AO126" s="34">
        <v>75</v>
      </c>
      <c r="AP126" s="34">
        <v>1.4</v>
      </c>
      <c r="AQ126" s="34">
        <v>1258</v>
      </c>
      <c r="AR126" s="34" t="s">
        <v>120</v>
      </c>
      <c r="AS126" s="34">
        <v>23.1</v>
      </c>
      <c r="AT126" s="34">
        <v>96.6</v>
      </c>
      <c r="AU126" s="34">
        <v>92.3</v>
      </c>
      <c r="AV126" s="34">
        <v>1</v>
      </c>
      <c r="AW126" s="34">
        <v>97.5</v>
      </c>
      <c r="AX126" s="34">
        <v>19.3</v>
      </c>
      <c r="AY126" s="34" t="s">
        <v>120</v>
      </c>
      <c r="AZ126" s="34">
        <v>16.899999999999999</v>
      </c>
      <c r="BA126" s="34">
        <v>73.2</v>
      </c>
      <c r="BB126" s="34">
        <v>87.4</v>
      </c>
      <c r="BC126" s="34">
        <v>83.9</v>
      </c>
      <c r="BD126" s="34">
        <v>83.5</v>
      </c>
      <c r="BE126" s="34">
        <v>76.400000000000006</v>
      </c>
      <c r="BF126" s="34">
        <v>83.1</v>
      </c>
      <c r="BG126" s="34">
        <v>69.3</v>
      </c>
      <c r="BH126" s="34">
        <v>94.4</v>
      </c>
      <c r="BI126" s="34">
        <v>5.6</v>
      </c>
      <c r="BJ126" s="34">
        <v>5.3</v>
      </c>
      <c r="BK126" s="34">
        <v>65</v>
      </c>
      <c r="BL126" s="34">
        <v>8.3000000000000007</v>
      </c>
      <c r="BM126" s="34">
        <v>53.5</v>
      </c>
      <c r="BN126" s="34">
        <v>1.5</v>
      </c>
      <c r="BO126" s="34">
        <v>75.8</v>
      </c>
      <c r="BP126" s="34">
        <v>41.9</v>
      </c>
      <c r="BQ126" s="34">
        <v>66.8</v>
      </c>
      <c r="BR126" s="34">
        <v>45.1</v>
      </c>
      <c r="BS126" s="34">
        <v>13.5</v>
      </c>
      <c r="BT126" s="34">
        <v>17.600000000000001</v>
      </c>
      <c r="BU126" s="34">
        <v>14.2</v>
      </c>
      <c r="BV126" s="34">
        <v>23.3</v>
      </c>
      <c r="BW126" s="34">
        <v>18.899999999999999</v>
      </c>
      <c r="BX126" s="34">
        <v>7.5</v>
      </c>
      <c r="BY126" s="34">
        <v>21.6</v>
      </c>
      <c r="BZ126" s="34">
        <v>13.1</v>
      </c>
      <c r="CA126" s="34">
        <v>8.6999999999999993</v>
      </c>
      <c r="CB126" s="34">
        <v>31.8</v>
      </c>
      <c r="CC126" s="34">
        <v>38.200000000000003</v>
      </c>
      <c r="CD126" s="34">
        <v>49</v>
      </c>
      <c r="CE126" s="34">
        <v>65.8</v>
      </c>
      <c r="CF126" s="34">
        <v>61.4</v>
      </c>
      <c r="CG126" s="34">
        <v>65.7</v>
      </c>
      <c r="CH126" s="34">
        <v>30.8</v>
      </c>
      <c r="CI126" s="34">
        <v>9.3000000000000007</v>
      </c>
      <c r="CJ126" s="34">
        <v>5.2</v>
      </c>
      <c r="CK126" s="34">
        <v>16.5</v>
      </c>
      <c r="CL126" s="34">
        <v>9.5</v>
      </c>
      <c r="CM126" s="34">
        <v>7.1</v>
      </c>
      <c r="CN126" s="34">
        <v>1.3</v>
      </c>
      <c r="CO126" s="34">
        <v>0.6</v>
      </c>
      <c r="CP126" s="34">
        <v>20.9</v>
      </c>
      <c r="CQ126" s="34">
        <v>3.3</v>
      </c>
      <c r="CR126" s="34">
        <v>3.7</v>
      </c>
      <c r="CS126" s="34">
        <v>22.7</v>
      </c>
      <c r="CT126" s="34">
        <v>12.4</v>
      </c>
      <c r="CU126" s="34">
        <v>23.3</v>
      </c>
      <c r="CV126" s="34">
        <v>29.3</v>
      </c>
      <c r="CW126" s="34">
        <v>44</v>
      </c>
      <c r="CX126" s="34">
        <v>59.5</v>
      </c>
      <c r="CY126" s="34">
        <v>75.3</v>
      </c>
      <c r="CZ126" s="34">
        <v>92.6</v>
      </c>
      <c r="DA126" s="34">
        <v>21</v>
      </c>
      <c r="DB126" s="34">
        <v>18.3</v>
      </c>
      <c r="DC126" s="34">
        <v>3.2</v>
      </c>
      <c r="DD126" s="34">
        <v>29.7</v>
      </c>
      <c r="DE126" s="34">
        <v>81.8</v>
      </c>
      <c r="DF126" s="34">
        <v>66.900000000000006</v>
      </c>
      <c r="DG126" s="34">
        <v>90.3</v>
      </c>
      <c r="DH126" s="34">
        <v>25.1</v>
      </c>
      <c r="DI126" s="34">
        <v>61.6</v>
      </c>
      <c r="DJ126" s="34">
        <v>2.5</v>
      </c>
      <c r="DK126" s="34">
        <v>51.7</v>
      </c>
      <c r="DL126" s="34">
        <v>19.899999999999999</v>
      </c>
      <c r="DM126" s="34">
        <v>33.4</v>
      </c>
    </row>
    <row r="127" spans="1:117" s="15" customFormat="1" x14ac:dyDescent="0.25">
      <c r="A127" s="15" t="s">
        <v>154</v>
      </c>
      <c r="B127" s="15" t="s">
        <v>118</v>
      </c>
      <c r="C127" s="15" t="s">
        <v>121</v>
      </c>
      <c r="D127" s="15">
        <v>82.6</v>
      </c>
      <c r="E127" s="15">
        <v>24.3</v>
      </c>
      <c r="F127" s="15">
        <v>984</v>
      </c>
      <c r="G127" s="15">
        <v>978</v>
      </c>
      <c r="H127" s="15">
        <v>98.4</v>
      </c>
      <c r="I127" s="15">
        <v>95</v>
      </c>
      <c r="J127" s="15">
        <v>89.9</v>
      </c>
      <c r="K127" s="15">
        <v>64.400000000000006</v>
      </c>
      <c r="L127" s="15">
        <v>47.2</v>
      </c>
      <c r="M127" s="15">
        <v>99.5</v>
      </c>
      <c r="N127" s="15">
        <v>4.0999999999999996</v>
      </c>
      <c r="O127" s="15">
        <v>80.2</v>
      </c>
      <c r="P127" s="15">
        <v>83.3</v>
      </c>
      <c r="Q127" s="15">
        <v>42.6</v>
      </c>
      <c r="R127" s="15">
        <v>20.399999999999999</v>
      </c>
      <c r="S127" s="15">
        <v>30.7</v>
      </c>
      <c r="T127" s="15">
        <v>1.5</v>
      </c>
      <c r="U127" s="15">
        <v>5.8</v>
      </c>
      <c r="V127" s="15">
        <v>16</v>
      </c>
      <c r="W127" s="15">
        <v>22</v>
      </c>
      <c r="X127" s="15">
        <v>56.8</v>
      </c>
      <c r="Y127" s="15">
        <v>53.7</v>
      </c>
      <c r="Z127" s="15">
        <v>43.4</v>
      </c>
      <c r="AA127" s="15">
        <v>0</v>
      </c>
      <c r="AB127" s="15">
        <v>2.6</v>
      </c>
      <c r="AC127" s="15">
        <v>2.5</v>
      </c>
      <c r="AD127" s="15">
        <v>5.3</v>
      </c>
      <c r="AE127" s="15">
        <v>13</v>
      </c>
      <c r="AF127" s="15">
        <v>6.4</v>
      </c>
      <c r="AG127" s="15">
        <v>35.700000000000003</v>
      </c>
      <c r="AH127" s="15">
        <v>58.2</v>
      </c>
      <c r="AI127" s="15">
        <v>75.5</v>
      </c>
      <c r="AJ127" s="15">
        <v>89.5</v>
      </c>
      <c r="AK127" s="15">
        <v>92.6</v>
      </c>
      <c r="AL127" s="15">
        <v>50.4</v>
      </c>
      <c r="AM127" s="15">
        <v>44.5</v>
      </c>
      <c r="AN127" s="15">
        <v>96.9</v>
      </c>
      <c r="AO127" s="15">
        <v>71.2</v>
      </c>
      <c r="AP127" s="15">
        <v>0.3</v>
      </c>
      <c r="AQ127" s="15">
        <v>1562</v>
      </c>
      <c r="AR127" s="15" t="s">
        <v>120</v>
      </c>
      <c r="AS127" s="15">
        <v>23</v>
      </c>
      <c r="AT127" s="15">
        <v>95.4</v>
      </c>
      <c r="AU127" s="15">
        <v>92.7</v>
      </c>
      <c r="AV127" s="15">
        <v>1.1000000000000001</v>
      </c>
      <c r="AW127" s="15">
        <v>96.3</v>
      </c>
      <c r="AX127" s="15">
        <v>13.9</v>
      </c>
      <c r="AY127" s="15" t="s">
        <v>120</v>
      </c>
      <c r="AZ127" s="15">
        <v>12.3</v>
      </c>
      <c r="BA127" s="15">
        <v>82.5</v>
      </c>
      <c r="BB127" s="15">
        <v>89.1</v>
      </c>
      <c r="BC127" s="15">
        <v>86.1</v>
      </c>
      <c r="BD127" s="15">
        <v>88.5</v>
      </c>
      <c r="BE127" s="15">
        <v>85.2</v>
      </c>
      <c r="BF127" s="15">
        <v>84.6</v>
      </c>
      <c r="BG127" s="15">
        <v>65.2</v>
      </c>
      <c r="BH127" s="15">
        <v>100</v>
      </c>
      <c r="BI127" s="15">
        <v>0</v>
      </c>
      <c r="BJ127" s="15">
        <v>4.4000000000000004</v>
      </c>
      <c r="BK127" s="15">
        <v>88.8</v>
      </c>
      <c r="BL127" s="15">
        <v>3.8</v>
      </c>
      <c r="BM127" s="15">
        <v>81.900000000000006</v>
      </c>
      <c r="BN127" s="15">
        <v>0.6</v>
      </c>
      <c r="BO127" s="15">
        <v>64.2</v>
      </c>
      <c r="BP127" s="15">
        <v>45.6</v>
      </c>
      <c r="BQ127" s="15">
        <v>75.400000000000006</v>
      </c>
      <c r="BR127" s="15">
        <v>54.3</v>
      </c>
      <c r="BS127" s="15">
        <v>13.6</v>
      </c>
      <c r="BT127" s="15">
        <v>17.2</v>
      </c>
      <c r="BU127" s="15">
        <v>14</v>
      </c>
      <c r="BV127" s="15">
        <v>27.7</v>
      </c>
      <c r="BW127" s="15">
        <v>18.8</v>
      </c>
      <c r="BX127" s="15">
        <v>9.6999999999999993</v>
      </c>
      <c r="BY127" s="15">
        <v>25.6</v>
      </c>
      <c r="BZ127" s="15">
        <v>15.5</v>
      </c>
      <c r="CA127" s="15">
        <v>8.5</v>
      </c>
      <c r="CB127" s="15">
        <v>26.6</v>
      </c>
      <c r="CC127" s="15">
        <v>38.299999999999997</v>
      </c>
      <c r="CD127" s="15">
        <v>50</v>
      </c>
      <c r="CE127" s="15">
        <v>66.2</v>
      </c>
      <c r="CF127" s="15">
        <v>55.8</v>
      </c>
      <c r="CG127" s="15">
        <v>65.900000000000006</v>
      </c>
      <c r="CH127" s="15">
        <v>28.2</v>
      </c>
      <c r="CI127" s="15">
        <v>8</v>
      </c>
      <c r="CJ127" s="15">
        <v>4</v>
      </c>
      <c r="CK127" s="15">
        <v>12.9</v>
      </c>
      <c r="CL127" s="15">
        <v>7.2</v>
      </c>
      <c r="CM127" s="15">
        <v>7.5</v>
      </c>
      <c r="CN127" s="15">
        <v>1.1000000000000001</v>
      </c>
      <c r="CO127" s="15">
        <v>0.6</v>
      </c>
      <c r="CP127" s="15">
        <v>24.1</v>
      </c>
      <c r="CQ127" s="15">
        <v>3.3</v>
      </c>
      <c r="CR127" s="15">
        <v>2.8</v>
      </c>
      <c r="CS127" s="15">
        <v>19.399999999999999</v>
      </c>
      <c r="CT127" s="15">
        <v>12.6</v>
      </c>
      <c r="CU127" s="15">
        <v>20.3</v>
      </c>
      <c r="CV127" s="15">
        <v>28.2</v>
      </c>
      <c r="CW127" s="15">
        <v>37.799999999999997</v>
      </c>
      <c r="CX127" s="15">
        <v>57</v>
      </c>
      <c r="CY127" s="15">
        <v>73.8</v>
      </c>
      <c r="CZ127" s="15">
        <v>94.2</v>
      </c>
      <c r="DA127" s="15">
        <v>18.899999999999999</v>
      </c>
      <c r="DB127" s="15">
        <v>17.399999999999999</v>
      </c>
      <c r="DC127" s="15">
        <v>4.2</v>
      </c>
      <c r="DD127" s="15">
        <v>32.1</v>
      </c>
      <c r="DE127" s="15">
        <v>74.900000000000006</v>
      </c>
      <c r="DF127" s="15">
        <v>57.9</v>
      </c>
      <c r="DG127" s="15">
        <v>87.9</v>
      </c>
      <c r="DH127" s="15">
        <v>32.700000000000003</v>
      </c>
      <c r="DI127" s="15">
        <v>60.4</v>
      </c>
      <c r="DJ127" s="15">
        <v>3.5</v>
      </c>
      <c r="DK127" s="15">
        <v>46.8</v>
      </c>
      <c r="DL127" s="15">
        <v>22.1</v>
      </c>
      <c r="DM127" s="15">
        <v>24.8</v>
      </c>
    </row>
    <row r="128" spans="1:117" s="15" customFormat="1" x14ac:dyDescent="0.25">
      <c r="A128" s="15" t="s">
        <v>154</v>
      </c>
      <c r="B128" s="15" t="s">
        <v>118</v>
      </c>
      <c r="C128" s="15" t="s">
        <v>122</v>
      </c>
      <c r="D128" s="15">
        <v>87.6</v>
      </c>
      <c r="E128" s="15">
        <v>23.4</v>
      </c>
      <c r="F128" s="15">
        <v>966</v>
      </c>
      <c r="G128" s="15">
        <v>708</v>
      </c>
      <c r="H128" s="15">
        <v>97.2</v>
      </c>
      <c r="I128" s="15">
        <v>99.7</v>
      </c>
      <c r="J128" s="15">
        <v>100</v>
      </c>
      <c r="K128" s="15">
        <v>87.4</v>
      </c>
      <c r="L128" s="15">
        <v>85</v>
      </c>
      <c r="M128" s="15">
        <v>99</v>
      </c>
      <c r="N128" s="15">
        <v>7.7</v>
      </c>
      <c r="O128" s="15">
        <v>89</v>
      </c>
      <c r="P128" s="15">
        <v>96.1</v>
      </c>
      <c r="Q128" s="15">
        <v>57.3</v>
      </c>
      <c r="R128" s="15">
        <v>11.9</v>
      </c>
      <c r="S128" s="15" t="s">
        <v>120</v>
      </c>
      <c r="T128" s="15">
        <v>1.4</v>
      </c>
      <c r="U128" s="15">
        <v>3.1</v>
      </c>
      <c r="V128" s="15" t="s">
        <v>120</v>
      </c>
      <c r="W128" s="15" t="s">
        <v>120</v>
      </c>
      <c r="X128" s="15">
        <v>42.7</v>
      </c>
      <c r="Y128" s="15">
        <v>41.1</v>
      </c>
      <c r="Z128" s="15">
        <v>35.200000000000003</v>
      </c>
      <c r="AA128" s="15">
        <v>0</v>
      </c>
      <c r="AB128" s="15">
        <v>1.5</v>
      </c>
      <c r="AC128" s="15">
        <v>1.7</v>
      </c>
      <c r="AD128" s="15">
        <v>2.7</v>
      </c>
      <c r="AE128" s="15">
        <v>18.7</v>
      </c>
      <c r="AF128" s="15">
        <v>10.4</v>
      </c>
      <c r="AG128" s="15">
        <v>38.700000000000003</v>
      </c>
      <c r="AH128" s="15" t="s">
        <v>120</v>
      </c>
      <c r="AI128" s="15">
        <v>57.6</v>
      </c>
      <c r="AJ128" s="15">
        <v>95.9</v>
      </c>
      <c r="AK128" s="15">
        <v>90.8</v>
      </c>
      <c r="AL128" s="15">
        <v>70.5</v>
      </c>
      <c r="AM128" s="15">
        <v>67.3</v>
      </c>
      <c r="AN128" s="15">
        <v>98.8</v>
      </c>
      <c r="AO128" s="15">
        <v>80.8</v>
      </c>
      <c r="AP128" s="15">
        <v>2.9</v>
      </c>
      <c r="AQ128" s="15">
        <v>788</v>
      </c>
      <c r="AR128" s="15" t="s">
        <v>120</v>
      </c>
      <c r="AS128" s="15">
        <v>23.2</v>
      </c>
      <c r="AT128" s="15">
        <v>98.3</v>
      </c>
      <c r="AU128" s="15">
        <v>91.6</v>
      </c>
      <c r="AV128" s="15">
        <v>0.9</v>
      </c>
      <c r="AW128" s="15">
        <v>99.2</v>
      </c>
      <c r="AX128" s="15">
        <v>27.4</v>
      </c>
      <c r="AY128" s="15" t="s">
        <v>120</v>
      </c>
      <c r="AZ128" s="15">
        <v>23.7</v>
      </c>
      <c r="BA128" s="15">
        <v>61.8</v>
      </c>
      <c r="BB128" s="15">
        <v>85.4</v>
      </c>
      <c r="BC128" s="15">
        <v>81.099999999999994</v>
      </c>
      <c r="BD128" s="15">
        <v>77.3</v>
      </c>
      <c r="BE128" s="15">
        <v>65.599999999999994</v>
      </c>
      <c r="BF128" s="15">
        <v>81.099999999999994</v>
      </c>
      <c r="BG128" s="15">
        <v>75</v>
      </c>
      <c r="BH128" s="15" t="s">
        <v>120</v>
      </c>
      <c r="BI128" s="15" t="s">
        <v>120</v>
      </c>
      <c r="BJ128" s="15">
        <v>6.6</v>
      </c>
      <c r="BK128" s="15" t="s">
        <v>120</v>
      </c>
      <c r="BL128" s="15" t="s">
        <v>120</v>
      </c>
      <c r="BM128" s="15" t="s">
        <v>120</v>
      </c>
      <c r="BN128" s="15">
        <v>2.8</v>
      </c>
      <c r="BO128" s="15" t="s">
        <v>120</v>
      </c>
      <c r="BP128" s="15">
        <v>36.4</v>
      </c>
      <c r="BQ128" s="15" t="s">
        <v>120</v>
      </c>
      <c r="BR128" s="15" t="s">
        <v>120</v>
      </c>
      <c r="BS128" s="15">
        <v>13.3</v>
      </c>
      <c r="BT128" s="15" t="s">
        <v>120</v>
      </c>
      <c r="BU128" s="15">
        <v>14.3</v>
      </c>
      <c r="BV128" s="15">
        <v>17.100000000000001</v>
      </c>
      <c r="BW128" s="15">
        <v>19.100000000000001</v>
      </c>
      <c r="BX128" s="15">
        <v>4.4000000000000004</v>
      </c>
      <c r="BY128" s="15">
        <v>15.9</v>
      </c>
      <c r="BZ128" s="15">
        <v>10.1</v>
      </c>
      <c r="CA128" s="15">
        <v>9</v>
      </c>
      <c r="CB128" s="15">
        <v>38.299999999999997</v>
      </c>
      <c r="CC128" s="15">
        <v>38</v>
      </c>
      <c r="CD128" s="15">
        <v>47.7</v>
      </c>
      <c r="CE128" s="15">
        <v>65.2</v>
      </c>
      <c r="CF128" s="15" t="s">
        <v>120</v>
      </c>
      <c r="CG128" s="15">
        <v>65.400000000000006</v>
      </c>
      <c r="CH128" s="15">
        <v>34.700000000000003</v>
      </c>
      <c r="CI128" s="15">
        <v>11.1</v>
      </c>
      <c r="CJ128" s="15">
        <v>6.9</v>
      </c>
      <c r="CK128" s="15">
        <v>22</v>
      </c>
      <c r="CL128" s="15">
        <v>12.9</v>
      </c>
      <c r="CM128" s="15">
        <v>6.6</v>
      </c>
      <c r="CN128" s="15">
        <v>1.5</v>
      </c>
      <c r="CO128" s="15">
        <v>0.7</v>
      </c>
      <c r="CP128" s="15">
        <v>16.100000000000001</v>
      </c>
      <c r="CQ128" s="15">
        <v>3.2</v>
      </c>
      <c r="CR128" s="15">
        <v>5.0999999999999996</v>
      </c>
      <c r="CS128" s="15">
        <v>27</v>
      </c>
      <c r="CT128" s="15">
        <v>12.1</v>
      </c>
      <c r="CU128" s="15">
        <v>27</v>
      </c>
      <c r="CV128" s="15">
        <v>30.6</v>
      </c>
      <c r="CW128" s="15">
        <v>53.3</v>
      </c>
      <c r="CX128" s="15">
        <v>62.8</v>
      </c>
      <c r="CY128" s="15">
        <v>77.400000000000006</v>
      </c>
      <c r="CZ128" s="15">
        <v>90.4</v>
      </c>
      <c r="DA128" s="15">
        <v>23.7</v>
      </c>
      <c r="DB128" s="15">
        <v>19.399999999999999</v>
      </c>
      <c r="DC128" s="15">
        <v>1.7</v>
      </c>
      <c r="DD128" s="15">
        <v>26.6</v>
      </c>
      <c r="DE128" s="15">
        <v>90.6</v>
      </c>
      <c r="DF128" s="15">
        <v>78.400000000000006</v>
      </c>
      <c r="DG128" s="15">
        <v>93.8</v>
      </c>
      <c r="DH128" s="15">
        <v>15.3</v>
      </c>
      <c r="DI128" s="15">
        <v>63.5</v>
      </c>
      <c r="DJ128" s="15">
        <v>1.2</v>
      </c>
      <c r="DK128" s="15">
        <v>58.8</v>
      </c>
      <c r="DL128" s="15">
        <v>14</v>
      </c>
      <c r="DM128" s="15">
        <v>45.5</v>
      </c>
    </row>
    <row r="129" spans="1:117" x14ac:dyDescent="0.25">
      <c r="A129" s="34" t="s">
        <v>154</v>
      </c>
      <c r="B129" s="34" t="s">
        <v>123</v>
      </c>
      <c r="C129" s="34" t="s">
        <v>119</v>
      </c>
      <c r="D129" s="34" t="s">
        <v>120</v>
      </c>
      <c r="E129" s="34" t="s">
        <v>120</v>
      </c>
      <c r="F129" s="34" t="s">
        <v>120</v>
      </c>
      <c r="G129" s="34" t="s">
        <v>120</v>
      </c>
      <c r="H129" s="34" t="s">
        <v>120</v>
      </c>
      <c r="I129" s="34" t="s">
        <v>120</v>
      </c>
      <c r="J129" s="34" t="s">
        <v>120</v>
      </c>
      <c r="K129" s="34" t="s">
        <v>120</v>
      </c>
      <c r="L129" s="34" t="s">
        <v>120</v>
      </c>
      <c r="M129" s="34" t="s">
        <v>120</v>
      </c>
      <c r="N129" s="34" t="s">
        <v>120</v>
      </c>
      <c r="O129" s="34" t="s">
        <v>120</v>
      </c>
      <c r="P129" s="34" t="s">
        <v>120</v>
      </c>
      <c r="Q129" s="34" t="s">
        <v>120</v>
      </c>
      <c r="R129" s="34" t="s">
        <v>120</v>
      </c>
      <c r="S129" s="34" t="s">
        <v>120</v>
      </c>
      <c r="T129" s="34" t="s">
        <v>120</v>
      </c>
      <c r="U129" s="34" t="s">
        <v>120</v>
      </c>
      <c r="V129" s="34" t="s">
        <v>120</v>
      </c>
      <c r="W129" s="34" t="s">
        <v>120</v>
      </c>
      <c r="X129" s="34" t="s">
        <v>120</v>
      </c>
      <c r="Y129" s="34" t="s">
        <v>120</v>
      </c>
      <c r="Z129" s="34" t="s">
        <v>120</v>
      </c>
      <c r="AA129" s="34" t="s">
        <v>120</v>
      </c>
      <c r="AB129" s="34" t="s">
        <v>120</v>
      </c>
      <c r="AC129" s="34" t="s">
        <v>120</v>
      </c>
      <c r="AD129" s="34" t="s">
        <v>120</v>
      </c>
      <c r="AE129" s="34" t="s">
        <v>120</v>
      </c>
      <c r="AF129" s="34" t="s">
        <v>120</v>
      </c>
      <c r="AG129" s="34" t="s">
        <v>120</v>
      </c>
      <c r="AH129" s="34" t="s">
        <v>120</v>
      </c>
      <c r="AI129" s="34" t="s">
        <v>120</v>
      </c>
      <c r="AJ129" s="34" t="s">
        <v>120</v>
      </c>
      <c r="AK129" s="34" t="s">
        <v>120</v>
      </c>
      <c r="AL129" s="34" t="s">
        <v>120</v>
      </c>
      <c r="AM129" s="34" t="s">
        <v>120</v>
      </c>
      <c r="AN129" s="34" t="s">
        <v>120</v>
      </c>
      <c r="AO129" s="34" t="s">
        <v>120</v>
      </c>
      <c r="AP129" s="34" t="s">
        <v>120</v>
      </c>
      <c r="AQ129" s="34" t="s">
        <v>120</v>
      </c>
      <c r="AR129" s="34" t="s">
        <v>120</v>
      </c>
      <c r="AS129" s="34" t="s">
        <v>120</v>
      </c>
      <c r="AT129" s="34" t="s">
        <v>120</v>
      </c>
      <c r="AU129" s="34" t="s">
        <v>120</v>
      </c>
      <c r="AV129" s="34" t="s">
        <v>120</v>
      </c>
      <c r="AW129" s="34" t="s">
        <v>120</v>
      </c>
      <c r="AX129" s="34" t="s">
        <v>120</v>
      </c>
      <c r="AY129" s="34" t="s">
        <v>120</v>
      </c>
      <c r="AZ129" s="34" t="s">
        <v>120</v>
      </c>
      <c r="BA129" s="34" t="s">
        <v>120</v>
      </c>
      <c r="BB129" s="34" t="s">
        <v>120</v>
      </c>
      <c r="BC129" s="34" t="s">
        <v>120</v>
      </c>
      <c r="BD129" s="34" t="s">
        <v>120</v>
      </c>
      <c r="BE129" s="34" t="s">
        <v>120</v>
      </c>
      <c r="BF129" s="34" t="s">
        <v>120</v>
      </c>
      <c r="BG129" s="34" t="s">
        <v>120</v>
      </c>
      <c r="BH129" s="34" t="s">
        <v>120</v>
      </c>
      <c r="BI129" s="34" t="s">
        <v>120</v>
      </c>
      <c r="BJ129" s="34" t="s">
        <v>120</v>
      </c>
      <c r="BK129" s="34" t="s">
        <v>120</v>
      </c>
      <c r="BL129" s="34" t="s">
        <v>120</v>
      </c>
      <c r="BM129" s="34" t="s">
        <v>120</v>
      </c>
      <c r="BN129" s="34" t="s">
        <v>120</v>
      </c>
      <c r="BO129" s="34" t="s">
        <v>120</v>
      </c>
      <c r="BP129" s="34" t="s">
        <v>120</v>
      </c>
      <c r="BQ129" s="34" t="s">
        <v>120</v>
      </c>
      <c r="BR129" s="34" t="s">
        <v>120</v>
      </c>
      <c r="BS129" s="34" t="s">
        <v>120</v>
      </c>
      <c r="BT129" s="34" t="s">
        <v>120</v>
      </c>
      <c r="BU129" s="34" t="s">
        <v>120</v>
      </c>
      <c r="BV129" s="34" t="s">
        <v>120</v>
      </c>
      <c r="BW129" s="34" t="s">
        <v>120</v>
      </c>
      <c r="BX129" s="34" t="s">
        <v>120</v>
      </c>
      <c r="BY129" s="34" t="s">
        <v>120</v>
      </c>
      <c r="BZ129" s="34" t="s">
        <v>120</v>
      </c>
      <c r="CA129" s="34" t="s">
        <v>120</v>
      </c>
      <c r="CB129" s="34" t="s">
        <v>120</v>
      </c>
      <c r="CC129" s="34" t="s">
        <v>120</v>
      </c>
      <c r="CD129" s="34" t="s">
        <v>120</v>
      </c>
      <c r="CE129" s="34" t="s">
        <v>120</v>
      </c>
      <c r="CF129" s="34" t="s">
        <v>120</v>
      </c>
      <c r="CG129" s="34" t="s">
        <v>120</v>
      </c>
      <c r="CH129" s="34" t="s">
        <v>120</v>
      </c>
      <c r="CI129" s="34" t="s">
        <v>120</v>
      </c>
      <c r="CJ129" s="34" t="s">
        <v>120</v>
      </c>
      <c r="CK129" s="34" t="s">
        <v>120</v>
      </c>
      <c r="CL129" s="34" t="s">
        <v>120</v>
      </c>
      <c r="CM129" s="34" t="s">
        <v>120</v>
      </c>
      <c r="CN129" s="34" t="s">
        <v>120</v>
      </c>
      <c r="CO129" s="34" t="s">
        <v>120</v>
      </c>
      <c r="CP129" s="34" t="s">
        <v>120</v>
      </c>
      <c r="CQ129" s="34" t="s">
        <v>120</v>
      </c>
      <c r="CR129" s="34" t="s">
        <v>120</v>
      </c>
      <c r="CS129" s="34" t="s">
        <v>120</v>
      </c>
      <c r="CT129" s="34" t="s">
        <v>120</v>
      </c>
      <c r="CU129" s="34" t="s">
        <v>120</v>
      </c>
      <c r="CV129" s="34" t="s">
        <v>120</v>
      </c>
      <c r="CW129" s="34" t="s">
        <v>120</v>
      </c>
      <c r="CX129" s="34" t="s">
        <v>120</v>
      </c>
      <c r="CY129" s="34" t="s">
        <v>120</v>
      </c>
      <c r="CZ129" s="34" t="s">
        <v>120</v>
      </c>
      <c r="DA129" s="34" t="s">
        <v>120</v>
      </c>
      <c r="DB129" s="34" t="s">
        <v>120</v>
      </c>
      <c r="DC129" s="34" t="s">
        <v>120</v>
      </c>
      <c r="DD129" s="34" t="s">
        <v>120</v>
      </c>
      <c r="DE129" s="34" t="s">
        <v>120</v>
      </c>
      <c r="DF129" s="34" t="s">
        <v>120</v>
      </c>
      <c r="DG129" s="34" t="s">
        <v>120</v>
      </c>
      <c r="DH129" s="34" t="s">
        <v>120</v>
      </c>
      <c r="DI129" s="34" t="s">
        <v>120</v>
      </c>
      <c r="DJ129" s="34" t="s">
        <v>120</v>
      </c>
      <c r="DK129" s="34" t="s">
        <v>120</v>
      </c>
      <c r="DL129" s="34" t="s">
        <v>120</v>
      </c>
      <c r="DM129" s="34" t="s">
        <v>120</v>
      </c>
    </row>
    <row r="130" spans="1:117" x14ac:dyDescent="0.25">
      <c r="A130" s="34" t="s">
        <v>155</v>
      </c>
      <c r="B130" s="34" t="s">
        <v>118</v>
      </c>
      <c r="C130" s="34" t="s">
        <v>119</v>
      </c>
      <c r="D130" s="34">
        <v>83.7</v>
      </c>
      <c r="E130" s="34">
        <v>22.9</v>
      </c>
      <c r="F130" s="34">
        <v>934</v>
      </c>
      <c r="G130" s="34">
        <v>981</v>
      </c>
      <c r="H130" s="34">
        <v>95.1</v>
      </c>
      <c r="I130" s="34">
        <v>99.6</v>
      </c>
      <c r="J130" s="34">
        <v>99.5</v>
      </c>
      <c r="K130" s="34">
        <v>82.9</v>
      </c>
      <c r="L130" s="34">
        <v>93.9</v>
      </c>
      <c r="M130" s="34">
        <v>99</v>
      </c>
      <c r="N130" s="34">
        <v>21.3</v>
      </c>
      <c r="O130" s="34">
        <v>83.2</v>
      </c>
      <c r="P130" s="34">
        <v>87.7</v>
      </c>
      <c r="Q130" s="35">
        <v>59.2</v>
      </c>
      <c r="R130" s="34">
        <v>12.7</v>
      </c>
      <c r="S130" s="34" t="s">
        <v>120</v>
      </c>
      <c r="T130" s="34">
        <v>1.6</v>
      </c>
      <c r="U130" s="34">
        <v>2.1</v>
      </c>
      <c r="V130" s="34" t="s">
        <v>120</v>
      </c>
      <c r="W130" s="34" t="s">
        <v>120</v>
      </c>
      <c r="X130" s="34">
        <v>74</v>
      </c>
      <c r="Y130" s="34">
        <v>58.2</v>
      </c>
      <c r="Z130" s="34">
        <v>20.6</v>
      </c>
      <c r="AA130" s="34">
        <v>1.3</v>
      </c>
      <c r="AB130" s="34">
        <v>5.4</v>
      </c>
      <c r="AC130" s="34">
        <v>3.6</v>
      </c>
      <c r="AD130" s="34">
        <v>27.3</v>
      </c>
      <c r="AE130" s="34">
        <v>6.3</v>
      </c>
      <c r="AF130" s="34">
        <v>1.8</v>
      </c>
      <c r="AG130" s="34">
        <v>25.1</v>
      </c>
      <c r="AH130" s="34">
        <v>62.6</v>
      </c>
      <c r="AI130" s="34">
        <v>67.400000000000006</v>
      </c>
      <c r="AJ130" s="34">
        <v>64.5</v>
      </c>
      <c r="AK130" s="34">
        <v>95.1</v>
      </c>
      <c r="AL130" s="34">
        <v>44.9</v>
      </c>
      <c r="AM130" s="34">
        <v>34.700000000000003</v>
      </c>
      <c r="AN130" s="34">
        <v>98</v>
      </c>
      <c r="AO130" s="34">
        <v>89</v>
      </c>
      <c r="AP130" s="34">
        <v>13.7</v>
      </c>
      <c r="AQ130" s="34">
        <v>2357</v>
      </c>
      <c r="AR130" s="34" t="s">
        <v>120</v>
      </c>
      <c r="AS130" s="34">
        <v>50.5</v>
      </c>
      <c r="AT130" s="34">
        <v>91.6</v>
      </c>
      <c r="AU130" s="34">
        <v>72.400000000000006</v>
      </c>
      <c r="AV130" s="34">
        <v>1.7</v>
      </c>
      <c r="AW130" s="34">
        <v>93.3</v>
      </c>
      <c r="AX130" s="34">
        <v>22.6</v>
      </c>
      <c r="AY130" s="34">
        <v>44</v>
      </c>
      <c r="AZ130" s="34">
        <v>19.5</v>
      </c>
      <c r="BA130" s="34">
        <v>79.5</v>
      </c>
      <c r="BB130" s="34">
        <v>95.9</v>
      </c>
      <c r="BC130" s="34">
        <v>79.5</v>
      </c>
      <c r="BD130" s="34">
        <v>95.9</v>
      </c>
      <c r="BE130" s="34">
        <v>95.9</v>
      </c>
      <c r="BF130" s="34">
        <v>82.7</v>
      </c>
      <c r="BG130" s="34">
        <v>56.3</v>
      </c>
      <c r="BH130" s="34">
        <v>93.1</v>
      </c>
      <c r="BI130" s="34">
        <v>6.9</v>
      </c>
      <c r="BJ130" s="34">
        <v>4.5999999999999996</v>
      </c>
      <c r="BK130" s="34" t="s">
        <v>120</v>
      </c>
      <c r="BL130" s="34" t="s">
        <v>120</v>
      </c>
      <c r="BM130" s="34" t="s">
        <v>120</v>
      </c>
      <c r="BN130" s="34">
        <v>2.8</v>
      </c>
      <c r="BO130" s="34" t="s">
        <v>120</v>
      </c>
      <c r="BP130" s="34">
        <v>33.5</v>
      </c>
      <c r="BQ130" s="34" t="s">
        <v>120</v>
      </c>
      <c r="BR130" s="34" t="s">
        <v>120</v>
      </c>
      <c r="BS130" s="34">
        <v>0</v>
      </c>
      <c r="BT130" s="34" t="s">
        <v>120</v>
      </c>
      <c r="BU130" s="34">
        <v>0</v>
      </c>
      <c r="BV130" s="34">
        <v>28.7</v>
      </c>
      <c r="BW130" s="34">
        <v>10.9</v>
      </c>
      <c r="BX130" s="34">
        <v>3.9</v>
      </c>
      <c r="BY130" s="34">
        <v>24.5</v>
      </c>
      <c r="BZ130" s="34">
        <v>13.3</v>
      </c>
      <c r="CA130" s="34">
        <v>21.7</v>
      </c>
      <c r="CB130" s="34">
        <v>41.5</v>
      </c>
      <c r="CC130" s="34">
        <v>32</v>
      </c>
      <c r="CD130" s="34">
        <v>73.099999999999994</v>
      </c>
      <c r="CE130" s="34">
        <v>75.900000000000006</v>
      </c>
      <c r="CF130" s="34" t="s">
        <v>120</v>
      </c>
      <c r="CG130" s="34">
        <v>75.900000000000006</v>
      </c>
      <c r="CH130" s="34">
        <v>19.3</v>
      </c>
      <c r="CI130" s="34">
        <v>5.6</v>
      </c>
      <c r="CJ130" s="34">
        <v>2.5</v>
      </c>
      <c r="CK130" s="34">
        <v>6.9</v>
      </c>
      <c r="CL130" s="34">
        <v>4.2</v>
      </c>
      <c r="CM130" s="34">
        <v>7.4</v>
      </c>
      <c r="CN130" s="34">
        <v>1.5</v>
      </c>
      <c r="CO130" s="34">
        <v>0.4</v>
      </c>
      <c r="CP130" s="34">
        <v>10.6</v>
      </c>
      <c r="CQ130" s="34">
        <v>2.9</v>
      </c>
      <c r="CR130" s="34">
        <v>0</v>
      </c>
      <c r="CS130" s="34">
        <v>53.3</v>
      </c>
      <c r="CT130" s="34">
        <v>19.3</v>
      </c>
      <c r="CU130" s="34">
        <v>39.299999999999997</v>
      </c>
      <c r="CV130" s="34">
        <v>41.1</v>
      </c>
      <c r="CW130" s="34">
        <v>66.400000000000006</v>
      </c>
      <c r="CX130" s="34">
        <v>87.6</v>
      </c>
      <c r="CY130" s="34">
        <v>92.9</v>
      </c>
      <c r="CZ130" s="34">
        <v>96.6</v>
      </c>
      <c r="DA130" s="34">
        <v>32.6</v>
      </c>
      <c r="DB130" s="34">
        <v>22.5</v>
      </c>
      <c r="DC130" s="34">
        <v>3.5</v>
      </c>
      <c r="DD130" s="34">
        <v>21.6</v>
      </c>
      <c r="DE130" s="34">
        <v>79.599999999999994</v>
      </c>
      <c r="DF130" s="34">
        <v>74.2</v>
      </c>
      <c r="DG130" s="34">
        <v>92.1</v>
      </c>
      <c r="DH130" s="34">
        <v>0.4</v>
      </c>
      <c r="DI130" s="34">
        <v>22.5</v>
      </c>
      <c r="DJ130" s="34">
        <v>0.5</v>
      </c>
      <c r="DK130" s="34">
        <v>39.299999999999997</v>
      </c>
      <c r="DL130" s="34" t="s">
        <v>120</v>
      </c>
      <c r="DM130" s="34">
        <v>21.7</v>
      </c>
    </row>
    <row r="131" spans="1:117" s="15" customFormat="1" x14ac:dyDescent="0.25">
      <c r="A131" s="15" t="s">
        <v>155</v>
      </c>
      <c r="B131" s="15" t="s">
        <v>118</v>
      </c>
      <c r="C131" s="15" t="s">
        <v>121</v>
      </c>
      <c r="D131" s="15" t="s">
        <v>120</v>
      </c>
      <c r="E131" s="15" t="s">
        <v>120</v>
      </c>
      <c r="F131" s="15" t="s">
        <v>120</v>
      </c>
      <c r="G131" s="15" t="s">
        <v>120</v>
      </c>
      <c r="H131" s="15" t="s">
        <v>120</v>
      </c>
      <c r="I131" s="15" t="s">
        <v>120</v>
      </c>
      <c r="J131" s="15" t="s">
        <v>120</v>
      </c>
      <c r="K131" s="15" t="s">
        <v>120</v>
      </c>
      <c r="L131" s="15" t="s">
        <v>120</v>
      </c>
      <c r="M131" s="15" t="s">
        <v>120</v>
      </c>
      <c r="N131" s="15" t="s">
        <v>120</v>
      </c>
      <c r="O131" s="15" t="s">
        <v>120</v>
      </c>
      <c r="P131" s="15" t="s">
        <v>120</v>
      </c>
      <c r="Q131" s="15" t="s">
        <v>120</v>
      </c>
      <c r="R131" s="15" t="s">
        <v>120</v>
      </c>
      <c r="S131" s="15" t="s">
        <v>120</v>
      </c>
      <c r="T131" s="15" t="s">
        <v>120</v>
      </c>
      <c r="U131" s="15" t="s">
        <v>120</v>
      </c>
      <c r="V131" s="15" t="s">
        <v>120</v>
      </c>
      <c r="W131" s="15" t="s">
        <v>120</v>
      </c>
      <c r="X131" s="15" t="s">
        <v>120</v>
      </c>
      <c r="Y131" s="15" t="s">
        <v>120</v>
      </c>
      <c r="Z131" s="15" t="s">
        <v>120</v>
      </c>
      <c r="AA131" s="15" t="s">
        <v>120</v>
      </c>
      <c r="AB131" s="15" t="s">
        <v>120</v>
      </c>
      <c r="AC131" s="15" t="s">
        <v>120</v>
      </c>
      <c r="AD131" s="15" t="s">
        <v>120</v>
      </c>
      <c r="AE131" s="15" t="s">
        <v>120</v>
      </c>
      <c r="AF131" s="15" t="s">
        <v>120</v>
      </c>
      <c r="AG131" s="15" t="s">
        <v>120</v>
      </c>
      <c r="AH131" s="15" t="s">
        <v>120</v>
      </c>
      <c r="AI131" s="15" t="s">
        <v>120</v>
      </c>
      <c r="AJ131" s="15" t="s">
        <v>120</v>
      </c>
      <c r="AK131" s="15" t="s">
        <v>120</v>
      </c>
      <c r="AL131" s="15" t="s">
        <v>120</v>
      </c>
      <c r="AM131" s="15" t="s">
        <v>120</v>
      </c>
      <c r="AN131" s="15" t="s">
        <v>120</v>
      </c>
      <c r="AO131" s="15" t="s">
        <v>120</v>
      </c>
      <c r="AP131" s="15" t="s">
        <v>120</v>
      </c>
      <c r="AQ131" s="15" t="s">
        <v>120</v>
      </c>
      <c r="AR131" s="15" t="s">
        <v>120</v>
      </c>
      <c r="AS131" s="15" t="s">
        <v>120</v>
      </c>
      <c r="AT131" s="15" t="s">
        <v>120</v>
      </c>
      <c r="AU131" s="15" t="s">
        <v>120</v>
      </c>
      <c r="AV131" s="15" t="s">
        <v>120</v>
      </c>
      <c r="AW131" s="15" t="s">
        <v>120</v>
      </c>
      <c r="AX131" s="15" t="s">
        <v>120</v>
      </c>
      <c r="AY131" s="15" t="s">
        <v>120</v>
      </c>
      <c r="AZ131" s="15" t="s">
        <v>120</v>
      </c>
      <c r="BA131" s="15" t="s">
        <v>120</v>
      </c>
      <c r="BB131" s="15" t="s">
        <v>120</v>
      </c>
      <c r="BC131" s="15" t="s">
        <v>120</v>
      </c>
      <c r="BD131" s="15" t="s">
        <v>120</v>
      </c>
      <c r="BE131" s="15" t="s">
        <v>120</v>
      </c>
      <c r="BF131" s="15" t="s">
        <v>120</v>
      </c>
      <c r="BG131" s="15" t="s">
        <v>120</v>
      </c>
      <c r="BH131" s="15" t="s">
        <v>120</v>
      </c>
      <c r="BI131" s="15" t="s">
        <v>120</v>
      </c>
      <c r="BJ131" s="15" t="s">
        <v>120</v>
      </c>
      <c r="BK131" s="15" t="s">
        <v>120</v>
      </c>
      <c r="BL131" s="15" t="s">
        <v>120</v>
      </c>
      <c r="BM131" s="15" t="s">
        <v>120</v>
      </c>
      <c r="BN131" s="15" t="s">
        <v>120</v>
      </c>
      <c r="BO131" s="15" t="s">
        <v>120</v>
      </c>
      <c r="BP131" s="15" t="s">
        <v>120</v>
      </c>
      <c r="BQ131" s="15" t="s">
        <v>120</v>
      </c>
      <c r="BR131" s="15" t="s">
        <v>120</v>
      </c>
      <c r="BS131" s="15" t="s">
        <v>120</v>
      </c>
      <c r="BT131" s="15" t="s">
        <v>120</v>
      </c>
      <c r="BU131" s="15" t="s">
        <v>120</v>
      </c>
      <c r="BV131" s="15" t="s">
        <v>120</v>
      </c>
      <c r="BW131" s="15" t="s">
        <v>120</v>
      </c>
      <c r="BX131" s="15" t="s">
        <v>120</v>
      </c>
      <c r="BY131" s="15" t="s">
        <v>120</v>
      </c>
      <c r="BZ131" s="15" t="s">
        <v>120</v>
      </c>
      <c r="CA131" s="15" t="s">
        <v>120</v>
      </c>
      <c r="CB131" s="15" t="s">
        <v>120</v>
      </c>
      <c r="CC131" s="15" t="s">
        <v>120</v>
      </c>
      <c r="CD131" s="15" t="s">
        <v>120</v>
      </c>
      <c r="CE131" s="15" t="s">
        <v>120</v>
      </c>
      <c r="CF131" s="15" t="s">
        <v>120</v>
      </c>
      <c r="CG131" s="15" t="s">
        <v>120</v>
      </c>
      <c r="CH131" s="15" t="s">
        <v>120</v>
      </c>
      <c r="CI131" s="15" t="s">
        <v>120</v>
      </c>
      <c r="CJ131" s="15" t="s">
        <v>120</v>
      </c>
      <c r="CK131" s="15" t="s">
        <v>120</v>
      </c>
      <c r="CL131" s="15" t="s">
        <v>120</v>
      </c>
      <c r="CM131" s="15" t="s">
        <v>120</v>
      </c>
      <c r="CN131" s="15" t="s">
        <v>120</v>
      </c>
      <c r="CO131" s="15" t="s">
        <v>120</v>
      </c>
      <c r="CP131" s="15" t="s">
        <v>120</v>
      </c>
      <c r="CQ131" s="15" t="s">
        <v>120</v>
      </c>
      <c r="CR131" s="15" t="s">
        <v>120</v>
      </c>
      <c r="CS131" s="15" t="s">
        <v>120</v>
      </c>
      <c r="CT131" s="15" t="s">
        <v>120</v>
      </c>
      <c r="CU131" s="15" t="s">
        <v>120</v>
      </c>
      <c r="CV131" s="15" t="s">
        <v>120</v>
      </c>
      <c r="CW131" s="15" t="s">
        <v>120</v>
      </c>
      <c r="CX131" s="15" t="s">
        <v>120</v>
      </c>
      <c r="CY131" s="15" t="s">
        <v>120</v>
      </c>
      <c r="CZ131" s="15" t="s">
        <v>120</v>
      </c>
      <c r="DA131" s="15" t="s">
        <v>120</v>
      </c>
      <c r="DB131" s="15" t="s">
        <v>120</v>
      </c>
      <c r="DC131" s="15" t="s">
        <v>120</v>
      </c>
      <c r="DD131" s="15" t="s">
        <v>120</v>
      </c>
      <c r="DE131" s="15" t="s">
        <v>120</v>
      </c>
      <c r="DF131" s="15" t="s">
        <v>120</v>
      </c>
      <c r="DG131" s="15" t="s">
        <v>120</v>
      </c>
      <c r="DH131" s="15" t="s">
        <v>120</v>
      </c>
      <c r="DI131" s="15" t="s">
        <v>120</v>
      </c>
      <c r="DJ131" s="15" t="s">
        <v>120</v>
      </c>
      <c r="DK131" s="15" t="s">
        <v>120</v>
      </c>
      <c r="DL131" s="15" t="s">
        <v>120</v>
      </c>
      <c r="DM131" s="15" t="s">
        <v>120</v>
      </c>
    </row>
    <row r="132" spans="1:117" s="15" customFormat="1" x14ac:dyDescent="0.25">
      <c r="A132" s="15" t="s">
        <v>155</v>
      </c>
      <c r="B132" s="15" t="s">
        <v>118</v>
      </c>
      <c r="C132" s="15" t="s">
        <v>122</v>
      </c>
      <c r="D132" s="15" t="s">
        <v>120</v>
      </c>
      <c r="E132" s="15" t="s">
        <v>120</v>
      </c>
      <c r="F132" s="15" t="s">
        <v>120</v>
      </c>
      <c r="G132" s="15" t="s">
        <v>120</v>
      </c>
      <c r="H132" s="15" t="s">
        <v>120</v>
      </c>
      <c r="I132" s="15" t="s">
        <v>120</v>
      </c>
      <c r="J132" s="15" t="s">
        <v>120</v>
      </c>
      <c r="K132" s="15" t="s">
        <v>120</v>
      </c>
      <c r="L132" s="15" t="s">
        <v>120</v>
      </c>
      <c r="M132" s="15" t="s">
        <v>120</v>
      </c>
      <c r="N132" s="15" t="s">
        <v>120</v>
      </c>
      <c r="O132" s="15" t="s">
        <v>120</v>
      </c>
      <c r="P132" s="15" t="s">
        <v>120</v>
      </c>
      <c r="Q132" s="15" t="s">
        <v>120</v>
      </c>
      <c r="R132" s="15" t="s">
        <v>120</v>
      </c>
      <c r="S132" s="15" t="s">
        <v>120</v>
      </c>
      <c r="T132" s="15" t="s">
        <v>120</v>
      </c>
      <c r="U132" s="15" t="s">
        <v>120</v>
      </c>
      <c r="V132" s="15" t="s">
        <v>120</v>
      </c>
      <c r="W132" s="15" t="s">
        <v>120</v>
      </c>
      <c r="X132" s="15" t="s">
        <v>120</v>
      </c>
      <c r="Y132" s="15" t="s">
        <v>120</v>
      </c>
      <c r="Z132" s="15" t="s">
        <v>120</v>
      </c>
      <c r="AA132" s="15" t="s">
        <v>120</v>
      </c>
      <c r="AB132" s="15" t="s">
        <v>120</v>
      </c>
      <c r="AC132" s="15" t="s">
        <v>120</v>
      </c>
      <c r="AD132" s="15" t="s">
        <v>120</v>
      </c>
      <c r="AE132" s="15" t="s">
        <v>120</v>
      </c>
      <c r="AF132" s="15" t="s">
        <v>120</v>
      </c>
      <c r="AG132" s="15" t="s">
        <v>120</v>
      </c>
      <c r="AH132" s="15" t="s">
        <v>120</v>
      </c>
      <c r="AI132" s="15" t="s">
        <v>120</v>
      </c>
      <c r="AJ132" s="15" t="s">
        <v>120</v>
      </c>
      <c r="AK132" s="15" t="s">
        <v>120</v>
      </c>
      <c r="AL132" s="15" t="s">
        <v>120</v>
      </c>
      <c r="AM132" s="15" t="s">
        <v>120</v>
      </c>
      <c r="AN132" s="15" t="s">
        <v>120</v>
      </c>
      <c r="AO132" s="15" t="s">
        <v>120</v>
      </c>
      <c r="AP132" s="15" t="s">
        <v>120</v>
      </c>
      <c r="AQ132" s="15" t="s">
        <v>120</v>
      </c>
      <c r="AR132" s="15" t="s">
        <v>120</v>
      </c>
      <c r="AS132" s="15" t="s">
        <v>120</v>
      </c>
      <c r="AT132" s="15" t="s">
        <v>120</v>
      </c>
      <c r="AU132" s="15" t="s">
        <v>120</v>
      </c>
      <c r="AV132" s="15" t="s">
        <v>120</v>
      </c>
      <c r="AW132" s="15" t="s">
        <v>120</v>
      </c>
      <c r="AX132" s="15" t="s">
        <v>120</v>
      </c>
      <c r="AY132" s="15" t="s">
        <v>120</v>
      </c>
      <c r="AZ132" s="15" t="s">
        <v>120</v>
      </c>
      <c r="BA132" s="15" t="s">
        <v>120</v>
      </c>
      <c r="BB132" s="15" t="s">
        <v>120</v>
      </c>
      <c r="BC132" s="15" t="s">
        <v>120</v>
      </c>
      <c r="BD132" s="15" t="s">
        <v>120</v>
      </c>
      <c r="BE132" s="15" t="s">
        <v>120</v>
      </c>
      <c r="BF132" s="15" t="s">
        <v>120</v>
      </c>
      <c r="BG132" s="15" t="s">
        <v>120</v>
      </c>
      <c r="BH132" s="15" t="s">
        <v>120</v>
      </c>
      <c r="BI132" s="15" t="s">
        <v>120</v>
      </c>
      <c r="BJ132" s="15" t="s">
        <v>120</v>
      </c>
      <c r="BK132" s="15" t="s">
        <v>120</v>
      </c>
      <c r="BL132" s="15" t="s">
        <v>120</v>
      </c>
      <c r="BM132" s="15" t="s">
        <v>120</v>
      </c>
      <c r="BN132" s="15" t="s">
        <v>120</v>
      </c>
      <c r="BO132" s="15" t="s">
        <v>120</v>
      </c>
      <c r="BP132" s="15" t="s">
        <v>120</v>
      </c>
      <c r="BQ132" s="15" t="s">
        <v>120</v>
      </c>
      <c r="BR132" s="15" t="s">
        <v>120</v>
      </c>
      <c r="BS132" s="15" t="s">
        <v>120</v>
      </c>
      <c r="BT132" s="15" t="s">
        <v>120</v>
      </c>
      <c r="BU132" s="15" t="s">
        <v>120</v>
      </c>
      <c r="BV132" s="15" t="s">
        <v>120</v>
      </c>
      <c r="BW132" s="15" t="s">
        <v>120</v>
      </c>
      <c r="BX132" s="15" t="s">
        <v>120</v>
      </c>
      <c r="BY132" s="15" t="s">
        <v>120</v>
      </c>
      <c r="BZ132" s="15" t="s">
        <v>120</v>
      </c>
      <c r="CA132" s="15" t="s">
        <v>120</v>
      </c>
      <c r="CB132" s="15" t="s">
        <v>120</v>
      </c>
      <c r="CC132" s="15" t="s">
        <v>120</v>
      </c>
      <c r="CD132" s="15" t="s">
        <v>120</v>
      </c>
      <c r="CE132" s="15" t="s">
        <v>120</v>
      </c>
      <c r="CF132" s="15" t="s">
        <v>120</v>
      </c>
      <c r="CG132" s="15" t="s">
        <v>120</v>
      </c>
      <c r="CH132" s="15" t="s">
        <v>120</v>
      </c>
      <c r="CI132" s="15" t="s">
        <v>120</v>
      </c>
      <c r="CJ132" s="15" t="s">
        <v>120</v>
      </c>
      <c r="CK132" s="15" t="s">
        <v>120</v>
      </c>
      <c r="CL132" s="15" t="s">
        <v>120</v>
      </c>
      <c r="CM132" s="15" t="s">
        <v>120</v>
      </c>
      <c r="CN132" s="15" t="s">
        <v>120</v>
      </c>
      <c r="CO132" s="15" t="s">
        <v>120</v>
      </c>
      <c r="CP132" s="15" t="s">
        <v>120</v>
      </c>
      <c r="CQ132" s="15" t="s">
        <v>120</v>
      </c>
      <c r="CR132" s="15" t="s">
        <v>120</v>
      </c>
      <c r="CS132" s="15" t="s">
        <v>120</v>
      </c>
      <c r="CT132" s="15" t="s">
        <v>120</v>
      </c>
      <c r="CU132" s="15" t="s">
        <v>120</v>
      </c>
      <c r="CV132" s="15" t="s">
        <v>120</v>
      </c>
      <c r="CW132" s="15" t="s">
        <v>120</v>
      </c>
      <c r="CX132" s="15" t="s">
        <v>120</v>
      </c>
      <c r="CY132" s="15" t="s">
        <v>120</v>
      </c>
      <c r="CZ132" s="15" t="s">
        <v>120</v>
      </c>
      <c r="DA132" s="15" t="s">
        <v>120</v>
      </c>
      <c r="DB132" s="15" t="s">
        <v>120</v>
      </c>
      <c r="DC132" s="15" t="s">
        <v>120</v>
      </c>
      <c r="DD132" s="15" t="s">
        <v>120</v>
      </c>
      <c r="DE132" s="15" t="s">
        <v>120</v>
      </c>
      <c r="DF132" s="15" t="s">
        <v>120</v>
      </c>
      <c r="DG132" s="15" t="s">
        <v>120</v>
      </c>
      <c r="DH132" s="15" t="s">
        <v>120</v>
      </c>
      <c r="DI132" s="15" t="s">
        <v>120</v>
      </c>
      <c r="DJ132" s="15" t="s">
        <v>120</v>
      </c>
      <c r="DK132" s="15" t="s">
        <v>120</v>
      </c>
      <c r="DL132" s="15" t="s">
        <v>120</v>
      </c>
      <c r="DM132" s="15" t="s">
        <v>120</v>
      </c>
    </row>
    <row r="133" spans="1:117" x14ac:dyDescent="0.25">
      <c r="A133" s="34" t="s">
        <v>155</v>
      </c>
      <c r="B133" s="34" t="s">
        <v>123</v>
      </c>
      <c r="C133" s="34" t="s">
        <v>119</v>
      </c>
      <c r="D133" s="34" t="s">
        <v>120</v>
      </c>
      <c r="E133" s="34" t="s">
        <v>120</v>
      </c>
      <c r="F133" s="34" t="s">
        <v>120</v>
      </c>
      <c r="G133" s="34" t="s">
        <v>120</v>
      </c>
      <c r="H133" s="34" t="s">
        <v>120</v>
      </c>
      <c r="I133" s="34" t="s">
        <v>120</v>
      </c>
      <c r="J133" s="34" t="s">
        <v>120</v>
      </c>
      <c r="K133" s="34" t="s">
        <v>120</v>
      </c>
      <c r="L133" s="34" t="s">
        <v>120</v>
      </c>
      <c r="M133" s="34" t="s">
        <v>120</v>
      </c>
      <c r="N133" s="34" t="s">
        <v>120</v>
      </c>
      <c r="O133" s="34" t="s">
        <v>120</v>
      </c>
      <c r="P133" s="34" t="s">
        <v>120</v>
      </c>
      <c r="Q133" s="34" t="s">
        <v>120</v>
      </c>
      <c r="R133" s="34" t="s">
        <v>120</v>
      </c>
      <c r="S133" s="34" t="s">
        <v>120</v>
      </c>
      <c r="T133" s="34" t="s">
        <v>120</v>
      </c>
      <c r="U133" s="34" t="s">
        <v>120</v>
      </c>
      <c r="V133" s="34" t="s">
        <v>120</v>
      </c>
      <c r="W133" s="34" t="s">
        <v>120</v>
      </c>
      <c r="X133" s="34" t="s">
        <v>120</v>
      </c>
      <c r="Y133" s="34" t="s">
        <v>120</v>
      </c>
      <c r="Z133" s="34" t="s">
        <v>120</v>
      </c>
      <c r="AA133" s="34" t="s">
        <v>120</v>
      </c>
      <c r="AB133" s="34" t="s">
        <v>120</v>
      </c>
      <c r="AC133" s="34" t="s">
        <v>120</v>
      </c>
      <c r="AD133" s="34" t="s">
        <v>120</v>
      </c>
      <c r="AE133" s="34" t="s">
        <v>120</v>
      </c>
      <c r="AF133" s="34" t="s">
        <v>120</v>
      </c>
      <c r="AG133" s="34" t="s">
        <v>120</v>
      </c>
      <c r="AH133" s="34" t="s">
        <v>120</v>
      </c>
      <c r="AI133" s="34" t="s">
        <v>120</v>
      </c>
      <c r="AJ133" s="34" t="s">
        <v>120</v>
      </c>
      <c r="AK133" s="34" t="s">
        <v>120</v>
      </c>
      <c r="AL133" s="34" t="s">
        <v>120</v>
      </c>
      <c r="AM133" s="34" t="s">
        <v>120</v>
      </c>
      <c r="AN133" s="34" t="s">
        <v>120</v>
      </c>
      <c r="AO133" s="34" t="s">
        <v>120</v>
      </c>
      <c r="AP133" s="34" t="s">
        <v>120</v>
      </c>
      <c r="AQ133" s="34" t="s">
        <v>120</v>
      </c>
      <c r="AR133" s="34" t="s">
        <v>120</v>
      </c>
      <c r="AS133" s="34" t="s">
        <v>120</v>
      </c>
      <c r="AT133" s="34" t="s">
        <v>120</v>
      </c>
      <c r="AU133" s="34" t="s">
        <v>120</v>
      </c>
      <c r="AV133" s="34" t="s">
        <v>120</v>
      </c>
      <c r="AW133" s="34" t="s">
        <v>120</v>
      </c>
      <c r="AX133" s="34" t="s">
        <v>120</v>
      </c>
      <c r="AY133" s="34" t="s">
        <v>120</v>
      </c>
      <c r="AZ133" s="34" t="s">
        <v>120</v>
      </c>
      <c r="BA133" s="34" t="s">
        <v>120</v>
      </c>
      <c r="BB133" s="34" t="s">
        <v>120</v>
      </c>
      <c r="BC133" s="34" t="s">
        <v>120</v>
      </c>
      <c r="BD133" s="34" t="s">
        <v>120</v>
      </c>
      <c r="BE133" s="34" t="s">
        <v>120</v>
      </c>
      <c r="BF133" s="34" t="s">
        <v>120</v>
      </c>
      <c r="BG133" s="34" t="s">
        <v>120</v>
      </c>
      <c r="BH133" s="34" t="s">
        <v>120</v>
      </c>
      <c r="BI133" s="34" t="s">
        <v>120</v>
      </c>
      <c r="BJ133" s="34" t="s">
        <v>120</v>
      </c>
      <c r="BK133" s="34" t="s">
        <v>120</v>
      </c>
      <c r="BL133" s="34" t="s">
        <v>120</v>
      </c>
      <c r="BM133" s="34" t="s">
        <v>120</v>
      </c>
      <c r="BN133" s="34" t="s">
        <v>120</v>
      </c>
      <c r="BO133" s="34" t="s">
        <v>120</v>
      </c>
      <c r="BP133" s="34" t="s">
        <v>120</v>
      </c>
      <c r="BQ133" s="34" t="s">
        <v>120</v>
      </c>
      <c r="BR133" s="34" t="s">
        <v>120</v>
      </c>
      <c r="BS133" s="34" t="s">
        <v>120</v>
      </c>
      <c r="BT133" s="34" t="s">
        <v>120</v>
      </c>
      <c r="BU133" s="34" t="s">
        <v>120</v>
      </c>
      <c r="BV133" s="34" t="s">
        <v>120</v>
      </c>
      <c r="BW133" s="34" t="s">
        <v>120</v>
      </c>
      <c r="BX133" s="34" t="s">
        <v>120</v>
      </c>
      <c r="BY133" s="34" t="s">
        <v>120</v>
      </c>
      <c r="BZ133" s="34" t="s">
        <v>120</v>
      </c>
      <c r="CA133" s="34" t="s">
        <v>120</v>
      </c>
      <c r="CB133" s="34" t="s">
        <v>120</v>
      </c>
      <c r="CC133" s="34" t="s">
        <v>120</v>
      </c>
      <c r="CD133" s="34" t="s">
        <v>120</v>
      </c>
      <c r="CE133" s="34" t="s">
        <v>120</v>
      </c>
      <c r="CF133" s="34" t="s">
        <v>120</v>
      </c>
      <c r="CG133" s="34" t="s">
        <v>120</v>
      </c>
      <c r="CH133" s="34" t="s">
        <v>120</v>
      </c>
      <c r="CI133" s="34" t="s">
        <v>120</v>
      </c>
      <c r="CJ133" s="34" t="s">
        <v>120</v>
      </c>
      <c r="CK133" s="34" t="s">
        <v>120</v>
      </c>
      <c r="CL133" s="34" t="s">
        <v>120</v>
      </c>
      <c r="CM133" s="34" t="s">
        <v>120</v>
      </c>
      <c r="CN133" s="34" t="s">
        <v>120</v>
      </c>
      <c r="CO133" s="34" t="s">
        <v>120</v>
      </c>
      <c r="CP133" s="34" t="s">
        <v>120</v>
      </c>
      <c r="CQ133" s="34" t="s">
        <v>120</v>
      </c>
      <c r="CR133" s="34" t="s">
        <v>120</v>
      </c>
      <c r="CS133" s="34" t="s">
        <v>120</v>
      </c>
      <c r="CT133" s="34" t="s">
        <v>120</v>
      </c>
      <c r="CU133" s="34" t="s">
        <v>120</v>
      </c>
      <c r="CV133" s="34" t="s">
        <v>120</v>
      </c>
      <c r="CW133" s="34" t="s">
        <v>120</v>
      </c>
      <c r="CX133" s="34" t="s">
        <v>120</v>
      </c>
      <c r="CY133" s="34" t="s">
        <v>120</v>
      </c>
      <c r="CZ133" s="34" t="s">
        <v>120</v>
      </c>
      <c r="DA133" s="34" t="s">
        <v>120</v>
      </c>
      <c r="DB133" s="34" t="s">
        <v>120</v>
      </c>
      <c r="DC133" s="34" t="s">
        <v>120</v>
      </c>
      <c r="DD133" s="34" t="s">
        <v>120</v>
      </c>
      <c r="DE133" s="34" t="s">
        <v>120</v>
      </c>
      <c r="DF133" s="34" t="s">
        <v>120</v>
      </c>
      <c r="DG133" s="34" t="s">
        <v>120</v>
      </c>
      <c r="DH133" s="34" t="s">
        <v>120</v>
      </c>
      <c r="DI133" s="34" t="s">
        <v>120</v>
      </c>
      <c r="DJ133" s="34" t="s">
        <v>120</v>
      </c>
      <c r="DK133" s="34" t="s">
        <v>120</v>
      </c>
      <c r="DL133" s="34" t="s">
        <v>120</v>
      </c>
      <c r="DM133" s="34" t="s">
        <v>120</v>
      </c>
    </row>
    <row r="134" spans="1:117" x14ac:dyDescent="0.25">
      <c r="A134" s="34" t="s">
        <v>156</v>
      </c>
      <c r="B134" s="34" t="s">
        <v>118</v>
      </c>
      <c r="C134" s="34" t="s">
        <v>119</v>
      </c>
      <c r="D134" s="34">
        <v>68.900000000000006</v>
      </c>
      <c r="E134" s="34">
        <v>28.9</v>
      </c>
      <c r="F134" s="34">
        <v>858</v>
      </c>
      <c r="G134" s="34">
        <v>1013</v>
      </c>
      <c r="H134" s="34">
        <v>93.6</v>
      </c>
      <c r="I134" s="34">
        <v>97.4</v>
      </c>
      <c r="J134" s="34">
        <v>77.5</v>
      </c>
      <c r="K134" s="34">
        <v>35.4</v>
      </c>
      <c r="L134" s="34">
        <v>56.1</v>
      </c>
      <c r="M134" s="34">
        <v>70.7</v>
      </c>
      <c r="N134" s="34">
        <v>30.8</v>
      </c>
      <c r="O134" s="34">
        <v>62.5</v>
      </c>
      <c r="P134" s="34">
        <v>82.6</v>
      </c>
      <c r="Q134" s="35">
        <v>35.799999999999997</v>
      </c>
      <c r="R134" s="34">
        <v>27.5</v>
      </c>
      <c r="S134" s="34">
        <v>35.6</v>
      </c>
      <c r="T134" s="34">
        <v>2.2999999999999998</v>
      </c>
      <c r="U134" s="34">
        <v>10.3</v>
      </c>
      <c r="V134" s="34">
        <v>33</v>
      </c>
      <c r="W134" s="34">
        <v>42</v>
      </c>
      <c r="X134" s="34">
        <v>38.1</v>
      </c>
      <c r="Y134" s="34">
        <v>37.9</v>
      </c>
      <c r="Z134" s="34">
        <v>31.7</v>
      </c>
      <c r="AA134" s="34">
        <v>0</v>
      </c>
      <c r="AB134" s="34">
        <v>1.4</v>
      </c>
      <c r="AC134" s="34">
        <v>1.2</v>
      </c>
      <c r="AD134" s="34">
        <v>3.7</v>
      </c>
      <c r="AE134" s="34">
        <v>19.600000000000001</v>
      </c>
      <c r="AF134" s="34">
        <v>10.6</v>
      </c>
      <c r="AG134" s="34">
        <v>13</v>
      </c>
      <c r="AH134" s="34">
        <v>45.2</v>
      </c>
      <c r="AI134" s="34">
        <v>63.6</v>
      </c>
      <c r="AJ134" s="34">
        <v>75.599999999999994</v>
      </c>
      <c r="AK134" s="34">
        <v>86.8</v>
      </c>
      <c r="AL134" s="34">
        <v>43.9</v>
      </c>
      <c r="AM134" s="34">
        <v>33.1</v>
      </c>
      <c r="AN134" s="34">
        <v>91.2</v>
      </c>
      <c r="AO134" s="34">
        <v>66.7</v>
      </c>
      <c r="AP134" s="34">
        <v>2.6</v>
      </c>
      <c r="AQ134" s="34">
        <v>471</v>
      </c>
      <c r="AR134" s="34">
        <v>7.7</v>
      </c>
      <c r="AS134" s="34">
        <v>20.7</v>
      </c>
      <c r="AT134" s="34">
        <v>88</v>
      </c>
      <c r="AU134" s="34">
        <v>66.400000000000006</v>
      </c>
      <c r="AV134" s="34">
        <v>1.9</v>
      </c>
      <c r="AW134" s="34">
        <v>89.5</v>
      </c>
      <c r="AX134" s="34">
        <v>16.2</v>
      </c>
      <c r="AY134" s="34">
        <v>38.4</v>
      </c>
      <c r="AZ134" s="34">
        <v>12</v>
      </c>
      <c r="BA134" s="34">
        <v>43.2</v>
      </c>
      <c r="BB134" s="34">
        <v>88.9</v>
      </c>
      <c r="BC134" s="34">
        <v>58.1</v>
      </c>
      <c r="BD134" s="34">
        <v>73.3</v>
      </c>
      <c r="BE134" s="34">
        <v>81.7</v>
      </c>
      <c r="BF134" s="34">
        <v>52.1</v>
      </c>
      <c r="BG134" s="34">
        <v>59.3</v>
      </c>
      <c r="BH134" s="34">
        <v>90.2</v>
      </c>
      <c r="BI134" s="34">
        <v>9.8000000000000007</v>
      </c>
      <c r="BJ134" s="34">
        <v>4.2</v>
      </c>
      <c r="BK134" s="34" t="s">
        <v>120</v>
      </c>
      <c r="BL134" s="34" t="s">
        <v>120</v>
      </c>
      <c r="BM134" s="34" t="s">
        <v>120</v>
      </c>
      <c r="BN134" s="34">
        <v>1.9</v>
      </c>
      <c r="BO134" s="34" t="s">
        <v>120</v>
      </c>
      <c r="BP134" s="34">
        <v>47.8</v>
      </c>
      <c r="BQ134" s="34">
        <v>72.7</v>
      </c>
      <c r="BR134" s="34" t="s">
        <v>120</v>
      </c>
      <c r="BS134" s="34">
        <v>0</v>
      </c>
      <c r="BT134" s="34" t="s">
        <v>120</v>
      </c>
      <c r="BU134" s="34">
        <v>0</v>
      </c>
      <c r="BV134" s="34">
        <v>41.7</v>
      </c>
      <c r="BW134" s="34">
        <v>27.6</v>
      </c>
      <c r="BX134" s="34">
        <v>11.4</v>
      </c>
      <c r="BY134" s="34">
        <v>38.9</v>
      </c>
      <c r="BZ134" s="34">
        <v>28.5</v>
      </c>
      <c r="CA134" s="34">
        <v>19.7</v>
      </c>
      <c r="CB134" s="34">
        <v>19.2</v>
      </c>
      <c r="CC134" s="34">
        <v>22.9</v>
      </c>
      <c r="CD134" s="34">
        <v>84.6</v>
      </c>
      <c r="CE134" s="34">
        <v>80</v>
      </c>
      <c r="CF134" s="34">
        <v>67.900000000000006</v>
      </c>
      <c r="CG134" s="34">
        <v>79.5</v>
      </c>
      <c r="CH134" s="34">
        <v>30.7</v>
      </c>
      <c r="CI134" s="34">
        <v>4.7</v>
      </c>
      <c r="CJ134" s="34">
        <v>2</v>
      </c>
      <c r="CK134" s="34">
        <v>8.6999999999999993</v>
      </c>
      <c r="CL134" s="34">
        <v>6.9</v>
      </c>
      <c r="CM134" s="34">
        <v>5.6</v>
      </c>
      <c r="CN134" s="34">
        <v>1.2</v>
      </c>
      <c r="CO134" s="34">
        <v>0.6</v>
      </c>
      <c r="CP134" s="34">
        <v>9.8000000000000007</v>
      </c>
      <c r="CQ134" s="34">
        <v>1.7</v>
      </c>
      <c r="CR134" s="34">
        <v>0.6</v>
      </c>
      <c r="CS134" s="34">
        <v>16.7</v>
      </c>
      <c r="CT134" s="34">
        <v>4.5999999999999996</v>
      </c>
      <c r="CU134" s="34">
        <v>9.9</v>
      </c>
      <c r="CV134" s="34">
        <v>9.3000000000000007</v>
      </c>
      <c r="CW134" s="34">
        <v>11.2</v>
      </c>
      <c r="CX134" s="34">
        <v>34.700000000000003</v>
      </c>
      <c r="CY134" s="34">
        <v>40</v>
      </c>
      <c r="CZ134" s="34">
        <v>78.5</v>
      </c>
      <c r="DA134" s="34">
        <v>19.100000000000001</v>
      </c>
      <c r="DB134" s="34">
        <v>33.200000000000003</v>
      </c>
      <c r="DC134" s="34">
        <v>4.7</v>
      </c>
      <c r="DD134" s="34">
        <v>21.8</v>
      </c>
      <c r="DE134" s="34">
        <v>36.9</v>
      </c>
      <c r="DF134" s="34">
        <v>36.9</v>
      </c>
      <c r="DG134" s="34">
        <v>57.1</v>
      </c>
      <c r="DH134" s="34">
        <v>2.1</v>
      </c>
      <c r="DI134" s="34">
        <v>39.9</v>
      </c>
      <c r="DJ134" s="34">
        <v>0</v>
      </c>
      <c r="DK134" s="34">
        <v>33.9</v>
      </c>
      <c r="DL134" s="34" t="s">
        <v>120</v>
      </c>
      <c r="DM134" s="34">
        <v>12.9</v>
      </c>
    </row>
    <row r="135" spans="1:117" s="15" customFormat="1" x14ac:dyDescent="0.25">
      <c r="A135" s="15" t="s">
        <v>156</v>
      </c>
      <c r="B135" s="15" t="s">
        <v>118</v>
      </c>
      <c r="C135" s="15" t="s">
        <v>121</v>
      </c>
      <c r="D135" s="15">
        <v>56.8</v>
      </c>
      <c r="E135" s="15">
        <v>32.4</v>
      </c>
      <c r="F135" s="15">
        <v>942</v>
      </c>
      <c r="G135" s="15">
        <v>1308</v>
      </c>
      <c r="H135" s="15">
        <v>93.3</v>
      </c>
      <c r="I135" s="15">
        <v>95.5</v>
      </c>
      <c r="J135" s="15">
        <v>74.7</v>
      </c>
      <c r="K135" s="15">
        <v>11.7</v>
      </c>
      <c r="L135" s="15">
        <v>22.3</v>
      </c>
      <c r="M135" s="15">
        <v>44.7</v>
      </c>
      <c r="N135" s="15">
        <v>21.3</v>
      </c>
      <c r="O135" s="15">
        <v>46.5</v>
      </c>
      <c r="P135" s="15">
        <v>66.7</v>
      </c>
      <c r="Q135" s="15">
        <v>20.5</v>
      </c>
      <c r="R135" s="15">
        <v>27.8</v>
      </c>
      <c r="S135" s="15" t="s">
        <v>120</v>
      </c>
      <c r="T135" s="15">
        <v>2.5</v>
      </c>
      <c r="U135" s="15">
        <v>13.7</v>
      </c>
      <c r="V135" s="15" t="s">
        <v>120</v>
      </c>
      <c r="W135" s="15" t="s">
        <v>120</v>
      </c>
      <c r="X135" s="15">
        <v>43.5</v>
      </c>
      <c r="Y135" s="15">
        <v>43.5</v>
      </c>
      <c r="Z135" s="15">
        <v>40.200000000000003</v>
      </c>
      <c r="AA135" s="15">
        <v>0</v>
      </c>
      <c r="AB135" s="15">
        <v>1</v>
      </c>
      <c r="AC135" s="15">
        <v>0.3</v>
      </c>
      <c r="AD135" s="15">
        <v>2</v>
      </c>
      <c r="AE135" s="15">
        <v>18.5</v>
      </c>
      <c r="AF135" s="15">
        <v>10.9</v>
      </c>
      <c r="AG135" s="15">
        <v>11.7</v>
      </c>
      <c r="AH135" s="15">
        <v>39.299999999999997</v>
      </c>
      <c r="AI135" s="15">
        <v>69.400000000000006</v>
      </c>
      <c r="AJ135" s="15">
        <v>72.3</v>
      </c>
      <c r="AK135" s="15">
        <v>84.3</v>
      </c>
      <c r="AL135" s="15">
        <v>51.2</v>
      </c>
      <c r="AM135" s="15">
        <v>40.799999999999997</v>
      </c>
      <c r="AN135" s="15">
        <v>95.6</v>
      </c>
      <c r="AO135" s="15">
        <v>70.3</v>
      </c>
      <c r="AP135" s="15">
        <v>3.9</v>
      </c>
      <c r="AQ135" s="15">
        <v>233</v>
      </c>
      <c r="AR135" s="15" t="s">
        <v>120</v>
      </c>
      <c r="AS135" s="15">
        <v>26.8</v>
      </c>
      <c r="AT135" s="15">
        <v>83.2</v>
      </c>
      <c r="AU135" s="15">
        <v>74.3</v>
      </c>
      <c r="AV135" s="15">
        <v>2.8</v>
      </c>
      <c r="AW135" s="15">
        <v>85.4</v>
      </c>
      <c r="AX135" s="15">
        <v>8.6999999999999993</v>
      </c>
      <c r="AY135" s="15" t="s">
        <v>120</v>
      </c>
      <c r="AZ135" s="15">
        <v>7.2</v>
      </c>
      <c r="BA135" s="15">
        <v>35.1</v>
      </c>
      <c r="BB135" s="15">
        <v>86.7</v>
      </c>
      <c r="BC135" s="15">
        <v>54.8</v>
      </c>
      <c r="BD135" s="15">
        <v>72.8</v>
      </c>
      <c r="BE135" s="15">
        <v>77.2</v>
      </c>
      <c r="BF135" s="15">
        <v>54.4</v>
      </c>
      <c r="BG135" s="15">
        <v>55.7</v>
      </c>
      <c r="BH135" s="15">
        <v>96.6</v>
      </c>
      <c r="BI135" s="15">
        <v>3.4</v>
      </c>
      <c r="BJ135" s="15">
        <v>3.3</v>
      </c>
      <c r="BK135" s="15" t="s">
        <v>120</v>
      </c>
      <c r="BL135" s="15" t="s">
        <v>120</v>
      </c>
      <c r="BM135" s="15" t="s">
        <v>120</v>
      </c>
      <c r="BN135" s="15">
        <v>2.2999999999999998</v>
      </c>
      <c r="BO135" s="15" t="s">
        <v>120</v>
      </c>
      <c r="BP135" s="15">
        <v>60.3</v>
      </c>
      <c r="BQ135" s="15" t="s">
        <v>120</v>
      </c>
      <c r="BR135" s="15" t="s">
        <v>120</v>
      </c>
      <c r="BS135" s="15">
        <v>0</v>
      </c>
      <c r="BT135" s="15" t="s">
        <v>120</v>
      </c>
      <c r="BU135" s="15">
        <v>0</v>
      </c>
      <c r="BV135" s="15">
        <v>46.1</v>
      </c>
      <c r="BW135" s="15">
        <v>32.200000000000003</v>
      </c>
      <c r="BX135" s="15">
        <v>14.8</v>
      </c>
      <c r="BY135" s="15">
        <v>47.4</v>
      </c>
      <c r="BZ135" s="15">
        <v>38.9</v>
      </c>
      <c r="CA135" s="15">
        <v>23.4</v>
      </c>
      <c r="CB135" s="15">
        <v>6.9</v>
      </c>
      <c r="CC135" s="15">
        <v>11.5</v>
      </c>
      <c r="CD135" s="15">
        <v>87.7</v>
      </c>
      <c r="CE135" s="15">
        <v>86.3</v>
      </c>
      <c r="CF135" s="15" t="s">
        <v>120</v>
      </c>
      <c r="CG135" s="15">
        <v>86.6</v>
      </c>
      <c r="CH135" s="15">
        <v>41</v>
      </c>
      <c r="CI135" s="15">
        <v>4</v>
      </c>
      <c r="CJ135" s="15">
        <v>1.5</v>
      </c>
      <c r="CK135" s="15">
        <v>11.1</v>
      </c>
      <c r="CL135" s="15">
        <v>7.2</v>
      </c>
      <c r="CM135" s="15">
        <v>5</v>
      </c>
      <c r="CN135" s="15">
        <v>0.2</v>
      </c>
      <c r="CO135" s="15">
        <v>0.2</v>
      </c>
      <c r="CP135" s="15">
        <v>4.5</v>
      </c>
      <c r="CQ135" s="15">
        <v>1.1000000000000001</v>
      </c>
      <c r="CR135" s="15">
        <v>1.2</v>
      </c>
      <c r="CS135" s="15">
        <v>6.6</v>
      </c>
      <c r="CT135" s="15">
        <v>0.5</v>
      </c>
      <c r="CU135" s="15">
        <v>6</v>
      </c>
      <c r="CV135" s="15">
        <v>0.6</v>
      </c>
      <c r="CW135" s="15">
        <v>9.5</v>
      </c>
      <c r="CX135" s="15">
        <v>16.399999999999999</v>
      </c>
      <c r="CY135" s="15">
        <v>25.7</v>
      </c>
      <c r="CZ135" s="15">
        <v>77.7</v>
      </c>
      <c r="DA135" s="15">
        <v>18.2</v>
      </c>
      <c r="DB135" s="15">
        <v>50.8</v>
      </c>
      <c r="DC135" s="15">
        <v>6.7</v>
      </c>
      <c r="DD135" s="15">
        <v>3.9</v>
      </c>
      <c r="DE135" s="15">
        <v>27.4</v>
      </c>
      <c r="DF135" s="15">
        <v>18.100000000000001</v>
      </c>
      <c r="DG135" s="15">
        <v>50.9</v>
      </c>
      <c r="DH135" s="15">
        <v>2.4</v>
      </c>
      <c r="DI135" s="15">
        <v>51.9</v>
      </c>
      <c r="DJ135" s="15">
        <v>0</v>
      </c>
      <c r="DK135" s="15">
        <v>41</v>
      </c>
      <c r="DL135" s="15" t="s">
        <v>120</v>
      </c>
      <c r="DM135" s="15">
        <v>10.9</v>
      </c>
    </row>
    <row r="136" spans="1:117" s="15" customFormat="1" x14ac:dyDescent="0.25">
      <c r="A136" s="15" t="s">
        <v>156</v>
      </c>
      <c r="B136" s="15" t="s">
        <v>118</v>
      </c>
      <c r="C136" s="15" t="s">
        <v>122</v>
      </c>
      <c r="D136" s="15">
        <v>85.3</v>
      </c>
      <c r="E136" s="15">
        <v>24.5</v>
      </c>
      <c r="F136" s="15">
        <v>761</v>
      </c>
      <c r="G136" s="15">
        <v>716</v>
      </c>
      <c r="H136" s="15">
        <v>94</v>
      </c>
      <c r="I136" s="15">
        <v>99.3</v>
      </c>
      <c r="J136" s="15">
        <v>80.2</v>
      </c>
      <c r="K136" s="15">
        <v>58.2</v>
      </c>
      <c r="L136" s="15">
        <v>88.6</v>
      </c>
      <c r="M136" s="15">
        <v>96.1</v>
      </c>
      <c r="N136" s="15">
        <v>39.9</v>
      </c>
      <c r="O136" s="15">
        <v>82.1</v>
      </c>
      <c r="P136" s="15">
        <v>96.1</v>
      </c>
      <c r="Q136" s="15">
        <v>54.5</v>
      </c>
      <c r="R136" s="15">
        <v>27</v>
      </c>
      <c r="S136" s="15" t="s">
        <v>120</v>
      </c>
      <c r="T136" s="15">
        <v>2.2000000000000002</v>
      </c>
      <c r="U136" s="15">
        <v>5.4</v>
      </c>
      <c r="V136" s="15" t="s">
        <v>120</v>
      </c>
      <c r="W136" s="15" t="s">
        <v>120</v>
      </c>
      <c r="X136" s="15">
        <v>32</v>
      </c>
      <c r="Y136" s="15">
        <v>31.6</v>
      </c>
      <c r="Z136" s="15">
        <v>22</v>
      </c>
      <c r="AA136" s="15">
        <v>0</v>
      </c>
      <c r="AB136" s="15">
        <v>1.8</v>
      </c>
      <c r="AC136" s="15">
        <v>2.1</v>
      </c>
      <c r="AD136" s="15">
        <v>5.7</v>
      </c>
      <c r="AE136" s="15">
        <v>20.7</v>
      </c>
      <c r="AF136" s="15">
        <v>10.3</v>
      </c>
      <c r="AG136" s="15">
        <v>14.5</v>
      </c>
      <c r="AH136" s="15" t="s">
        <v>120</v>
      </c>
      <c r="AI136" s="15">
        <v>56.1</v>
      </c>
      <c r="AJ136" s="15">
        <v>79.8</v>
      </c>
      <c r="AK136" s="15">
        <v>90</v>
      </c>
      <c r="AL136" s="15">
        <v>34.5</v>
      </c>
      <c r="AM136" s="15">
        <v>23.2</v>
      </c>
      <c r="AN136" s="15">
        <v>85.4</v>
      </c>
      <c r="AO136" s="15">
        <v>62.1</v>
      </c>
      <c r="AP136" s="15">
        <v>1</v>
      </c>
      <c r="AQ136" s="15">
        <v>929</v>
      </c>
      <c r="AR136" s="15" t="s">
        <v>120</v>
      </c>
      <c r="AS136" s="15">
        <v>12.7</v>
      </c>
      <c r="AT136" s="15">
        <v>94.6</v>
      </c>
      <c r="AU136" s="15">
        <v>55.3</v>
      </c>
      <c r="AV136" s="15">
        <v>0.6</v>
      </c>
      <c r="AW136" s="15">
        <v>95.2</v>
      </c>
      <c r="AX136" s="15">
        <v>26.7</v>
      </c>
      <c r="AY136" s="15">
        <v>38.799999999999997</v>
      </c>
      <c r="AZ136" s="15">
        <v>20.8</v>
      </c>
      <c r="BA136" s="15" t="s">
        <v>120</v>
      </c>
      <c r="BB136" s="15" t="s">
        <v>120</v>
      </c>
      <c r="BC136" s="15" t="s">
        <v>120</v>
      </c>
      <c r="BD136" s="15" t="s">
        <v>120</v>
      </c>
      <c r="BE136" s="15" t="s">
        <v>120</v>
      </c>
      <c r="BF136" s="15" t="s">
        <v>120</v>
      </c>
      <c r="BG136" s="15">
        <v>64.400000000000006</v>
      </c>
      <c r="BH136" s="15" t="s">
        <v>120</v>
      </c>
      <c r="BI136" s="15" t="s">
        <v>120</v>
      </c>
      <c r="BJ136" s="15">
        <v>5.5</v>
      </c>
      <c r="BK136" s="15" t="s">
        <v>120</v>
      </c>
      <c r="BL136" s="15" t="s">
        <v>120</v>
      </c>
      <c r="BM136" s="15" t="s">
        <v>120</v>
      </c>
      <c r="BN136" s="15">
        <v>1.4</v>
      </c>
      <c r="BO136" s="15" t="s">
        <v>120</v>
      </c>
      <c r="BP136" s="15">
        <v>30.9</v>
      </c>
      <c r="BQ136" s="15" t="s">
        <v>120</v>
      </c>
      <c r="BR136" s="15" t="s">
        <v>120</v>
      </c>
      <c r="BS136" s="15" t="s">
        <v>120</v>
      </c>
      <c r="BT136" s="15" t="s">
        <v>120</v>
      </c>
      <c r="BU136" s="15">
        <v>0</v>
      </c>
      <c r="BV136" s="15">
        <v>35.799999999999997</v>
      </c>
      <c r="BW136" s="15">
        <v>21.4</v>
      </c>
      <c r="BX136" s="15">
        <v>6.7</v>
      </c>
      <c r="BY136" s="15">
        <v>27.4</v>
      </c>
      <c r="BZ136" s="15">
        <v>15.8</v>
      </c>
      <c r="CA136" s="15">
        <v>16.2</v>
      </c>
      <c r="CB136" s="15">
        <v>34.200000000000003</v>
      </c>
      <c r="CC136" s="15">
        <v>33.799999999999997</v>
      </c>
      <c r="CD136" s="15">
        <v>80.099999999999994</v>
      </c>
      <c r="CE136" s="15">
        <v>72.099999999999994</v>
      </c>
      <c r="CF136" s="15" t="s">
        <v>120</v>
      </c>
      <c r="CG136" s="15">
        <v>70.599999999999994</v>
      </c>
      <c r="CH136" s="15">
        <v>20.9</v>
      </c>
      <c r="CI136" s="15">
        <v>5.7</v>
      </c>
      <c r="CJ136" s="15">
        <v>2.5</v>
      </c>
      <c r="CK136" s="15">
        <v>6.5</v>
      </c>
      <c r="CL136" s="15">
        <v>6.5</v>
      </c>
      <c r="CM136" s="15">
        <v>6.4</v>
      </c>
      <c r="CN136" s="15">
        <v>2.5</v>
      </c>
      <c r="CO136" s="15">
        <v>1.1000000000000001</v>
      </c>
      <c r="CP136" s="15">
        <v>14.7</v>
      </c>
      <c r="CQ136" s="15">
        <v>2.2999999999999998</v>
      </c>
      <c r="CR136" s="15">
        <v>0</v>
      </c>
      <c r="CS136" s="15">
        <v>28.9</v>
      </c>
      <c r="CT136" s="15">
        <v>9.5</v>
      </c>
      <c r="CU136" s="15">
        <v>14.6</v>
      </c>
      <c r="CV136" s="15">
        <v>18.899999999999999</v>
      </c>
      <c r="CW136" s="15">
        <v>12.5</v>
      </c>
      <c r="CX136" s="15">
        <v>55</v>
      </c>
      <c r="CY136" s="15">
        <v>52</v>
      </c>
      <c r="CZ136" s="15">
        <v>79.400000000000006</v>
      </c>
      <c r="DA136" s="15">
        <v>20.100000000000001</v>
      </c>
      <c r="DB136" s="15">
        <v>12.5</v>
      </c>
      <c r="DC136" s="15">
        <v>2</v>
      </c>
      <c r="DD136" s="15">
        <v>41.7</v>
      </c>
      <c r="DE136" s="15">
        <v>47.5</v>
      </c>
      <c r="DF136" s="15">
        <v>57.8</v>
      </c>
      <c r="DG136" s="15">
        <v>66.400000000000006</v>
      </c>
      <c r="DH136" s="15">
        <v>1.6</v>
      </c>
      <c r="DI136" s="15">
        <v>29.7</v>
      </c>
      <c r="DJ136" s="15">
        <v>0</v>
      </c>
      <c r="DK136" s="15">
        <v>27.8</v>
      </c>
      <c r="DL136" s="15" t="s">
        <v>120</v>
      </c>
      <c r="DM136" s="15">
        <v>15.8</v>
      </c>
    </row>
    <row r="137" spans="1:117" x14ac:dyDescent="0.25">
      <c r="A137" s="34" t="s">
        <v>156</v>
      </c>
      <c r="B137" s="34" t="s">
        <v>123</v>
      </c>
      <c r="C137" s="34" t="s">
        <v>119</v>
      </c>
      <c r="D137" s="34" t="s">
        <v>120</v>
      </c>
      <c r="E137" s="34" t="s">
        <v>120</v>
      </c>
      <c r="F137" s="34" t="s">
        <v>120</v>
      </c>
      <c r="G137" s="34" t="s">
        <v>120</v>
      </c>
      <c r="H137" s="34" t="s">
        <v>120</v>
      </c>
      <c r="I137" s="34" t="s">
        <v>120</v>
      </c>
      <c r="J137" s="34" t="s">
        <v>120</v>
      </c>
      <c r="K137" s="34" t="s">
        <v>120</v>
      </c>
      <c r="L137" s="34" t="s">
        <v>120</v>
      </c>
      <c r="M137" s="34" t="s">
        <v>120</v>
      </c>
      <c r="N137" s="34" t="s">
        <v>120</v>
      </c>
      <c r="O137" s="34" t="s">
        <v>120</v>
      </c>
      <c r="P137" s="34" t="s">
        <v>120</v>
      </c>
      <c r="Q137" s="34" t="s">
        <v>120</v>
      </c>
      <c r="R137" s="34" t="s">
        <v>120</v>
      </c>
      <c r="S137" s="34" t="s">
        <v>120</v>
      </c>
      <c r="T137" s="34" t="s">
        <v>120</v>
      </c>
      <c r="U137" s="34" t="s">
        <v>120</v>
      </c>
      <c r="V137" s="34" t="s">
        <v>120</v>
      </c>
      <c r="W137" s="34" t="s">
        <v>120</v>
      </c>
      <c r="X137" s="34" t="s">
        <v>120</v>
      </c>
      <c r="Y137" s="34" t="s">
        <v>120</v>
      </c>
      <c r="Z137" s="34" t="s">
        <v>120</v>
      </c>
      <c r="AA137" s="34" t="s">
        <v>120</v>
      </c>
      <c r="AB137" s="34" t="s">
        <v>120</v>
      </c>
      <c r="AC137" s="34" t="s">
        <v>120</v>
      </c>
      <c r="AD137" s="34" t="s">
        <v>120</v>
      </c>
      <c r="AE137" s="34" t="s">
        <v>120</v>
      </c>
      <c r="AF137" s="34" t="s">
        <v>120</v>
      </c>
      <c r="AG137" s="34" t="s">
        <v>120</v>
      </c>
      <c r="AH137" s="34" t="s">
        <v>120</v>
      </c>
      <c r="AI137" s="34" t="s">
        <v>120</v>
      </c>
      <c r="AJ137" s="34" t="s">
        <v>120</v>
      </c>
      <c r="AK137" s="34" t="s">
        <v>120</v>
      </c>
      <c r="AL137" s="34" t="s">
        <v>120</v>
      </c>
      <c r="AM137" s="34" t="s">
        <v>120</v>
      </c>
      <c r="AN137" s="34" t="s">
        <v>120</v>
      </c>
      <c r="AO137" s="34" t="s">
        <v>120</v>
      </c>
      <c r="AP137" s="34" t="s">
        <v>120</v>
      </c>
      <c r="AQ137" s="34" t="s">
        <v>120</v>
      </c>
      <c r="AR137" s="34" t="s">
        <v>120</v>
      </c>
      <c r="AS137" s="34" t="s">
        <v>120</v>
      </c>
      <c r="AT137" s="34" t="s">
        <v>120</v>
      </c>
      <c r="AU137" s="34" t="s">
        <v>120</v>
      </c>
      <c r="AV137" s="34" t="s">
        <v>120</v>
      </c>
      <c r="AW137" s="34" t="s">
        <v>120</v>
      </c>
      <c r="AX137" s="34" t="s">
        <v>120</v>
      </c>
      <c r="AY137" s="34" t="s">
        <v>120</v>
      </c>
      <c r="AZ137" s="34" t="s">
        <v>120</v>
      </c>
      <c r="BA137" s="34" t="s">
        <v>120</v>
      </c>
      <c r="BB137" s="34" t="s">
        <v>120</v>
      </c>
      <c r="BC137" s="34" t="s">
        <v>120</v>
      </c>
      <c r="BD137" s="34" t="s">
        <v>120</v>
      </c>
      <c r="BE137" s="34" t="s">
        <v>120</v>
      </c>
      <c r="BF137" s="34" t="s">
        <v>120</v>
      </c>
      <c r="BG137" s="34" t="s">
        <v>120</v>
      </c>
      <c r="BH137" s="34" t="s">
        <v>120</v>
      </c>
      <c r="BI137" s="34" t="s">
        <v>120</v>
      </c>
      <c r="BJ137" s="34" t="s">
        <v>120</v>
      </c>
      <c r="BK137" s="34" t="s">
        <v>120</v>
      </c>
      <c r="BL137" s="34" t="s">
        <v>120</v>
      </c>
      <c r="BM137" s="34" t="s">
        <v>120</v>
      </c>
      <c r="BN137" s="34" t="s">
        <v>120</v>
      </c>
      <c r="BO137" s="34" t="s">
        <v>120</v>
      </c>
      <c r="BP137" s="34" t="s">
        <v>120</v>
      </c>
      <c r="BQ137" s="34" t="s">
        <v>120</v>
      </c>
      <c r="BR137" s="34" t="s">
        <v>120</v>
      </c>
      <c r="BS137" s="34" t="s">
        <v>120</v>
      </c>
      <c r="BT137" s="34" t="s">
        <v>120</v>
      </c>
      <c r="BU137" s="34" t="s">
        <v>120</v>
      </c>
      <c r="BV137" s="34" t="s">
        <v>120</v>
      </c>
      <c r="BW137" s="34" t="s">
        <v>120</v>
      </c>
      <c r="BX137" s="34" t="s">
        <v>120</v>
      </c>
      <c r="BY137" s="34" t="s">
        <v>120</v>
      </c>
      <c r="BZ137" s="34" t="s">
        <v>120</v>
      </c>
      <c r="CA137" s="34" t="s">
        <v>120</v>
      </c>
      <c r="CB137" s="34" t="s">
        <v>120</v>
      </c>
      <c r="CC137" s="34" t="s">
        <v>120</v>
      </c>
      <c r="CD137" s="34" t="s">
        <v>120</v>
      </c>
      <c r="CE137" s="34" t="s">
        <v>120</v>
      </c>
      <c r="CF137" s="34" t="s">
        <v>120</v>
      </c>
      <c r="CG137" s="34" t="s">
        <v>120</v>
      </c>
      <c r="CH137" s="34" t="s">
        <v>120</v>
      </c>
      <c r="CI137" s="34" t="s">
        <v>120</v>
      </c>
      <c r="CJ137" s="34" t="s">
        <v>120</v>
      </c>
      <c r="CK137" s="34" t="s">
        <v>120</v>
      </c>
      <c r="CL137" s="34" t="s">
        <v>120</v>
      </c>
      <c r="CM137" s="34" t="s">
        <v>120</v>
      </c>
      <c r="CN137" s="34" t="s">
        <v>120</v>
      </c>
      <c r="CO137" s="34" t="s">
        <v>120</v>
      </c>
      <c r="CP137" s="34" t="s">
        <v>120</v>
      </c>
      <c r="CQ137" s="34" t="s">
        <v>120</v>
      </c>
      <c r="CR137" s="34" t="s">
        <v>120</v>
      </c>
      <c r="CS137" s="34" t="s">
        <v>120</v>
      </c>
      <c r="CT137" s="34" t="s">
        <v>120</v>
      </c>
      <c r="CU137" s="34" t="s">
        <v>120</v>
      </c>
      <c r="CV137" s="34" t="s">
        <v>120</v>
      </c>
      <c r="CW137" s="34" t="s">
        <v>120</v>
      </c>
      <c r="CX137" s="34" t="s">
        <v>120</v>
      </c>
      <c r="CY137" s="34" t="s">
        <v>120</v>
      </c>
      <c r="CZ137" s="34" t="s">
        <v>120</v>
      </c>
      <c r="DA137" s="34" t="s">
        <v>120</v>
      </c>
      <c r="DB137" s="34" t="s">
        <v>120</v>
      </c>
      <c r="DC137" s="34" t="s">
        <v>120</v>
      </c>
      <c r="DD137" s="34" t="s">
        <v>120</v>
      </c>
      <c r="DE137" s="34" t="s">
        <v>120</v>
      </c>
      <c r="DF137" s="34" t="s">
        <v>120</v>
      </c>
      <c r="DG137" s="34" t="s">
        <v>120</v>
      </c>
      <c r="DH137" s="34" t="s">
        <v>120</v>
      </c>
      <c r="DI137" s="34" t="s">
        <v>120</v>
      </c>
      <c r="DJ137" s="34" t="s">
        <v>120</v>
      </c>
      <c r="DK137" s="34" t="s">
        <v>120</v>
      </c>
      <c r="DL137" s="34" t="s">
        <v>120</v>
      </c>
      <c r="DM137" s="34" t="s">
        <v>120</v>
      </c>
    </row>
    <row r="138" spans="1:117" x14ac:dyDescent="0.25">
      <c r="A138" s="34" t="s">
        <v>157</v>
      </c>
      <c r="B138" s="34" t="s">
        <v>118</v>
      </c>
      <c r="C138" s="34" t="s">
        <v>119</v>
      </c>
      <c r="D138" s="34">
        <v>81.099999999999994</v>
      </c>
      <c r="E138" s="34">
        <v>22</v>
      </c>
      <c r="F138" s="34">
        <v>734</v>
      </c>
      <c r="G138" s="34">
        <v>923</v>
      </c>
      <c r="H138" s="34">
        <v>91.5</v>
      </c>
      <c r="I138" s="34">
        <v>100</v>
      </c>
      <c r="J138" s="34">
        <v>89.4</v>
      </c>
      <c r="K138" s="34">
        <v>60.4</v>
      </c>
      <c r="L138" s="34">
        <v>73.599999999999994</v>
      </c>
      <c r="M138" s="34">
        <v>96.6</v>
      </c>
      <c r="N138" s="34">
        <v>17</v>
      </c>
      <c r="O138" s="34">
        <v>83.1</v>
      </c>
      <c r="P138" s="34">
        <v>89.7</v>
      </c>
      <c r="Q138" s="35">
        <v>49.2</v>
      </c>
      <c r="R138" s="34">
        <v>25.4</v>
      </c>
      <c r="S138" s="34">
        <v>23</v>
      </c>
      <c r="T138" s="34">
        <v>1.7</v>
      </c>
      <c r="U138" s="34">
        <v>4.5</v>
      </c>
      <c r="V138" s="34">
        <v>34</v>
      </c>
      <c r="W138" s="34">
        <v>34</v>
      </c>
      <c r="X138" s="34">
        <v>32.299999999999997</v>
      </c>
      <c r="Y138" s="34">
        <v>31.6</v>
      </c>
      <c r="Z138" s="34">
        <v>25.7</v>
      </c>
      <c r="AA138" s="34">
        <v>0</v>
      </c>
      <c r="AB138" s="34">
        <v>2.4</v>
      </c>
      <c r="AC138" s="34">
        <v>1.3</v>
      </c>
      <c r="AD138" s="34">
        <v>2.2000000000000002</v>
      </c>
      <c r="AE138" s="34">
        <v>19.7</v>
      </c>
      <c r="AF138" s="34">
        <v>11</v>
      </c>
      <c r="AG138" s="34">
        <v>20.100000000000001</v>
      </c>
      <c r="AH138" s="34">
        <v>38.6</v>
      </c>
      <c r="AI138" s="34">
        <v>75.099999999999994</v>
      </c>
      <c r="AJ138" s="34">
        <v>62.7</v>
      </c>
      <c r="AK138" s="34">
        <v>71.099999999999994</v>
      </c>
      <c r="AL138" s="34">
        <v>38.299999999999997</v>
      </c>
      <c r="AM138" s="34">
        <v>29.9</v>
      </c>
      <c r="AN138" s="34">
        <v>86.4</v>
      </c>
      <c r="AO138" s="34">
        <v>60.1</v>
      </c>
      <c r="AP138" s="34">
        <v>19.3</v>
      </c>
      <c r="AQ138" s="34">
        <v>1581</v>
      </c>
      <c r="AR138" s="34">
        <v>1.2</v>
      </c>
      <c r="AS138" s="34">
        <v>19.399999999999999</v>
      </c>
      <c r="AT138" s="34">
        <v>90.1</v>
      </c>
      <c r="AU138" s="34">
        <v>43</v>
      </c>
      <c r="AV138" s="34">
        <v>1.4</v>
      </c>
      <c r="AW138" s="34">
        <v>77</v>
      </c>
      <c r="AX138" s="34">
        <v>15.8</v>
      </c>
      <c r="AY138" s="34">
        <v>26.8</v>
      </c>
      <c r="AZ138" s="34">
        <v>7.3</v>
      </c>
      <c r="BA138" s="34">
        <v>66.3</v>
      </c>
      <c r="BB138" s="34">
        <v>84.3</v>
      </c>
      <c r="BC138" s="34">
        <v>74.400000000000006</v>
      </c>
      <c r="BD138" s="34">
        <v>74</v>
      </c>
      <c r="BE138" s="34">
        <v>79.099999999999994</v>
      </c>
      <c r="BF138" s="34">
        <v>60.6</v>
      </c>
      <c r="BG138" s="34">
        <v>68.400000000000006</v>
      </c>
      <c r="BH138" s="34">
        <v>72.2</v>
      </c>
      <c r="BI138" s="34">
        <v>27.9</v>
      </c>
      <c r="BJ138" s="34">
        <v>3.8</v>
      </c>
      <c r="BK138" s="34" t="s">
        <v>120</v>
      </c>
      <c r="BL138" s="34" t="s">
        <v>120</v>
      </c>
      <c r="BM138" s="34" t="s">
        <v>120</v>
      </c>
      <c r="BN138" s="34">
        <v>0.6</v>
      </c>
      <c r="BO138" s="34">
        <v>94.5</v>
      </c>
      <c r="BP138" s="34">
        <v>55.8</v>
      </c>
      <c r="BQ138" s="34">
        <v>52.3</v>
      </c>
      <c r="BR138" s="34" t="s">
        <v>120</v>
      </c>
      <c r="BS138" s="34">
        <v>6.2</v>
      </c>
      <c r="BT138" s="34">
        <v>7.4</v>
      </c>
      <c r="BU138" s="34">
        <v>6.5</v>
      </c>
      <c r="BV138" s="34">
        <v>23.4</v>
      </c>
      <c r="BW138" s="34">
        <v>24.1</v>
      </c>
      <c r="BX138" s="34">
        <v>11.9</v>
      </c>
      <c r="BY138" s="34">
        <v>26.7</v>
      </c>
      <c r="BZ138" s="34">
        <v>12.9</v>
      </c>
      <c r="CA138" s="34">
        <v>12</v>
      </c>
      <c r="CB138" s="34">
        <v>31.6</v>
      </c>
      <c r="CC138" s="34">
        <v>30.7</v>
      </c>
      <c r="CD138" s="34">
        <v>73.8</v>
      </c>
      <c r="CE138" s="34">
        <v>59.3</v>
      </c>
      <c r="CF138" s="34" t="s">
        <v>120</v>
      </c>
      <c r="CG138" s="34">
        <v>58.9</v>
      </c>
      <c r="CH138" s="34">
        <v>23.6</v>
      </c>
      <c r="CI138" s="34">
        <v>5.5</v>
      </c>
      <c r="CJ138" s="34">
        <v>2.2000000000000002</v>
      </c>
      <c r="CK138" s="34">
        <v>8.8000000000000007</v>
      </c>
      <c r="CL138" s="34">
        <v>5.6</v>
      </c>
      <c r="CM138" s="34">
        <v>5.0999999999999996</v>
      </c>
      <c r="CN138" s="34">
        <v>1.7</v>
      </c>
      <c r="CO138" s="34">
        <v>0.6</v>
      </c>
      <c r="CP138" s="34">
        <v>6.5</v>
      </c>
      <c r="CQ138" s="34">
        <v>0.6</v>
      </c>
      <c r="CR138" s="34">
        <v>0.5</v>
      </c>
      <c r="CS138" s="34">
        <v>38.200000000000003</v>
      </c>
      <c r="CT138" s="34">
        <v>24.8</v>
      </c>
      <c r="CU138" s="34">
        <v>16.7</v>
      </c>
      <c r="CV138" s="34">
        <v>27.9</v>
      </c>
      <c r="CW138" s="34">
        <v>11.5</v>
      </c>
      <c r="CX138" s="34">
        <v>63.2</v>
      </c>
      <c r="CY138" s="34">
        <v>56.3</v>
      </c>
      <c r="CZ138" s="34">
        <v>86.7</v>
      </c>
      <c r="DA138" s="34">
        <v>19.5</v>
      </c>
      <c r="DB138" s="34">
        <v>26.6</v>
      </c>
      <c r="DC138" s="34">
        <v>6.7</v>
      </c>
      <c r="DD138" s="34">
        <v>27</v>
      </c>
      <c r="DE138" s="34">
        <v>61.9</v>
      </c>
      <c r="DF138" s="34">
        <v>60.6</v>
      </c>
      <c r="DG138" s="34">
        <v>73.2</v>
      </c>
      <c r="DH138" s="34">
        <v>0.5</v>
      </c>
      <c r="DI138" s="34">
        <v>32.200000000000003</v>
      </c>
      <c r="DJ138" s="34">
        <v>1.4</v>
      </c>
      <c r="DK138" s="34">
        <v>35.799999999999997</v>
      </c>
      <c r="DL138" s="34" t="s">
        <v>120</v>
      </c>
      <c r="DM138" s="34">
        <v>13.5</v>
      </c>
    </row>
    <row r="139" spans="1:117" s="15" customFormat="1" x14ac:dyDescent="0.25">
      <c r="A139" s="15" t="s">
        <v>157</v>
      </c>
      <c r="B139" s="15" t="s">
        <v>118</v>
      </c>
      <c r="C139" s="15" t="s">
        <v>121</v>
      </c>
      <c r="D139" s="15">
        <v>74.599999999999994</v>
      </c>
      <c r="E139" s="15">
        <v>25.4</v>
      </c>
      <c r="F139" s="15">
        <v>920</v>
      </c>
      <c r="G139" s="15">
        <v>696</v>
      </c>
      <c r="H139" s="15">
        <v>98.4</v>
      </c>
      <c r="I139" s="15">
        <v>99.8</v>
      </c>
      <c r="J139" s="15">
        <v>88</v>
      </c>
      <c r="K139" s="15">
        <v>68.5</v>
      </c>
      <c r="L139" s="15">
        <v>65.599999999999994</v>
      </c>
      <c r="M139" s="15">
        <v>89</v>
      </c>
      <c r="N139" s="15">
        <v>20.399999999999999</v>
      </c>
      <c r="O139" s="15">
        <v>78.2</v>
      </c>
      <c r="P139" s="15">
        <v>89.9</v>
      </c>
      <c r="Q139" s="15">
        <v>38.9</v>
      </c>
      <c r="R139" s="15">
        <v>18.2</v>
      </c>
      <c r="S139" s="15">
        <v>26.7</v>
      </c>
      <c r="T139" s="15">
        <v>2</v>
      </c>
      <c r="U139" s="15">
        <v>3.3</v>
      </c>
      <c r="V139" s="15" t="s">
        <v>120</v>
      </c>
      <c r="W139" s="15" t="s">
        <v>120</v>
      </c>
      <c r="X139" s="15">
        <v>37.5</v>
      </c>
      <c r="Y139" s="15">
        <v>35.5</v>
      </c>
      <c r="Z139" s="15">
        <v>31.7</v>
      </c>
      <c r="AA139" s="15">
        <v>0</v>
      </c>
      <c r="AB139" s="15">
        <v>0.2</v>
      </c>
      <c r="AC139" s="15">
        <v>1.2</v>
      </c>
      <c r="AD139" s="15">
        <v>2.4</v>
      </c>
      <c r="AE139" s="15">
        <v>21.6</v>
      </c>
      <c r="AF139" s="15">
        <v>11.6</v>
      </c>
      <c r="AG139" s="15">
        <v>23</v>
      </c>
      <c r="AH139" s="15">
        <v>30.2</v>
      </c>
      <c r="AI139" s="15">
        <v>84</v>
      </c>
      <c r="AJ139" s="15">
        <v>72.5</v>
      </c>
      <c r="AK139" s="15">
        <v>83.6</v>
      </c>
      <c r="AL139" s="15">
        <v>47.3</v>
      </c>
      <c r="AM139" s="15">
        <v>38.6</v>
      </c>
      <c r="AN139" s="15">
        <v>91</v>
      </c>
      <c r="AO139" s="15">
        <v>52.9</v>
      </c>
      <c r="AP139" s="15">
        <v>25.1</v>
      </c>
      <c r="AQ139" s="15">
        <v>338</v>
      </c>
      <c r="AR139" s="15" t="s">
        <v>120</v>
      </c>
      <c r="AS139" s="15">
        <v>23.6</v>
      </c>
      <c r="AT139" s="15">
        <v>88.8</v>
      </c>
      <c r="AU139" s="15">
        <v>42.1</v>
      </c>
      <c r="AV139" s="15">
        <v>2.7</v>
      </c>
      <c r="AW139" s="15">
        <v>78.2</v>
      </c>
      <c r="AX139" s="15">
        <v>17.7</v>
      </c>
      <c r="AY139" s="15">
        <v>31.3</v>
      </c>
      <c r="AZ139" s="15">
        <v>7.3</v>
      </c>
      <c r="BA139" s="15">
        <v>62.4</v>
      </c>
      <c r="BB139" s="15">
        <v>74.7</v>
      </c>
      <c r="BC139" s="15">
        <v>65.8</v>
      </c>
      <c r="BD139" s="15">
        <v>67.400000000000006</v>
      </c>
      <c r="BE139" s="15">
        <v>71.3</v>
      </c>
      <c r="BF139" s="15">
        <v>61.7</v>
      </c>
      <c r="BG139" s="15">
        <v>71.599999999999994</v>
      </c>
      <c r="BH139" s="15">
        <v>92.7</v>
      </c>
      <c r="BI139" s="15">
        <v>7.3</v>
      </c>
      <c r="BJ139" s="15">
        <v>7.3</v>
      </c>
      <c r="BK139" s="15" t="s">
        <v>120</v>
      </c>
      <c r="BL139" s="15" t="s">
        <v>120</v>
      </c>
      <c r="BM139" s="15" t="s">
        <v>120</v>
      </c>
      <c r="BN139" s="15">
        <v>1.6</v>
      </c>
      <c r="BO139" s="15" t="s">
        <v>120</v>
      </c>
      <c r="BP139" s="15">
        <v>60</v>
      </c>
      <c r="BQ139" s="15" t="s">
        <v>120</v>
      </c>
      <c r="BR139" s="15" t="s">
        <v>120</v>
      </c>
      <c r="BS139" s="15">
        <v>11.8</v>
      </c>
      <c r="BT139" s="15" t="s">
        <v>120</v>
      </c>
      <c r="BU139" s="15">
        <v>12.6</v>
      </c>
      <c r="BV139" s="15">
        <v>27.1</v>
      </c>
      <c r="BW139" s="15">
        <v>24.8</v>
      </c>
      <c r="BX139" s="15">
        <v>10</v>
      </c>
      <c r="BY139" s="15">
        <v>25.4</v>
      </c>
      <c r="BZ139" s="15">
        <v>13</v>
      </c>
      <c r="CA139" s="15">
        <v>9.6999999999999993</v>
      </c>
      <c r="CB139" s="15">
        <v>29</v>
      </c>
      <c r="CC139" s="15">
        <v>34.200000000000003</v>
      </c>
      <c r="CD139" s="15">
        <v>76.599999999999994</v>
      </c>
      <c r="CE139" s="15">
        <v>57.1</v>
      </c>
      <c r="CF139" s="15" t="s">
        <v>120</v>
      </c>
      <c r="CG139" s="15">
        <v>56.3</v>
      </c>
      <c r="CH139" s="15">
        <v>31</v>
      </c>
      <c r="CI139" s="15">
        <v>5.3</v>
      </c>
      <c r="CJ139" s="15">
        <v>2.4</v>
      </c>
      <c r="CK139" s="15">
        <v>9.4</v>
      </c>
      <c r="CL139" s="15">
        <v>6.7</v>
      </c>
      <c r="CM139" s="15">
        <v>5.9</v>
      </c>
      <c r="CN139" s="15">
        <v>1.5</v>
      </c>
      <c r="CO139" s="15">
        <v>0.7</v>
      </c>
      <c r="CP139" s="15">
        <v>5.3</v>
      </c>
      <c r="CQ139" s="15">
        <v>2.4</v>
      </c>
      <c r="CR139" s="15">
        <v>0.2</v>
      </c>
      <c r="CS139" s="15">
        <v>30.7</v>
      </c>
      <c r="CT139" s="15">
        <v>9.8000000000000007</v>
      </c>
      <c r="CU139" s="15">
        <v>14.5</v>
      </c>
      <c r="CV139" s="15">
        <v>28.8</v>
      </c>
      <c r="CW139" s="15">
        <v>20.8</v>
      </c>
      <c r="CX139" s="15">
        <v>69.3</v>
      </c>
      <c r="CY139" s="15">
        <v>73.3</v>
      </c>
      <c r="CZ139" s="15">
        <v>94.2</v>
      </c>
      <c r="DA139" s="15">
        <v>12.5</v>
      </c>
      <c r="DB139" s="15">
        <v>7.4</v>
      </c>
      <c r="DC139" s="15">
        <v>0</v>
      </c>
      <c r="DD139" s="15">
        <v>19.2</v>
      </c>
      <c r="DE139" s="15">
        <v>58.4</v>
      </c>
      <c r="DF139" s="15">
        <v>48.6</v>
      </c>
      <c r="DG139" s="15">
        <v>61.9</v>
      </c>
      <c r="DH139" s="15">
        <v>0.2</v>
      </c>
      <c r="DI139" s="15">
        <v>30</v>
      </c>
      <c r="DJ139" s="15">
        <v>0.3</v>
      </c>
      <c r="DK139" s="15">
        <v>22.9</v>
      </c>
      <c r="DL139" s="15" t="s">
        <v>120</v>
      </c>
      <c r="DM139" s="15">
        <v>10.7</v>
      </c>
    </row>
    <row r="140" spans="1:117" s="15" customFormat="1" x14ac:dyDescent="0.25">
      <c r="A140" s="15" t="s">
        <v>157</v>
      </c>
      <c r="B140" s="15" t="s">
        <v>118</v>
      </c>
      <c r="C140" s="15" t="s">
        <v>122</v>
      </c>
      <c r="D140" s="15">
        <v>83.9</v>
      </c>
      <c r="E140" s="15">
        <v>20.7</v>
      </c>
      <c r="F140" s="15">
        <v>675</v>
      </c>
      <c r="G140" s="15">
        <v>1043</v>
      </c>
      <c r="H140" s="15">
        <v>88.3</v>
      </c>
      <c r="I140" s="15">
        <v>100</v>
      </c>
      <c r="J140" s="15">
        <v>89.8</v>
      </c>
      <c r="K140" s="15">
        <v>58.2</v>
      </c>
      <c r="L140" s="15">
        <v>75.900000000000006</v>
      </c>
      <c r="M140" s="15">
        <v>98.7</v>
      </c>
      <c r="N140" s="15">
        <v>16</v>
      </c>
      <c r="O140" s="15">
        <v>85.2</v>
      </c>
      <c r="P140" s="15">
        <v>89.7</v>
      </c>
      <c r="Q140" s="15">
        <v>53.6</v>
      </c>
      <c r="R140" s="15">
        <v>28.4</v>
      </c>
      <c r="S140" s="15">
        <v>21.9</v>
      </c>
      <c r="T140" s="15">
        <v>1.6</v>
      </c>
      <c r="U140" s="15">
        <v>5.2</v>
      </c>
      <c r="V140" s="15" t="s">
        <v>120</v>
      </c>
      <c r="W140" s="15" t="s">
        <v>120</v>
      </c>
      <c r="X140" s="15">
        <v>30.4</v>
      </c>
      <c r="Y140" s="15">
        <v>30.2</v>
      </c>
      <c r="Z140" s="15">
        <v>23.4</v>
      </c>
      <c r="AA140" s="15">
        <v>0</v>
      </c>
      <c r="AB140" s="15">
        <v>3.2</v>
      </c>
      <c r="AC140" s="15">
        <v>1.3</v>
      </c>
      <c r="AD140" s="15">
        <v>2.1</v>
      </c>
      <c r="AE140" s="15">
        <v>19</v>
      </c>
      <c r="AF140" s="15">
        <v>10.8</v>
      </c>
      <c r="AG140" s="15">
        <v>18.8</v>
      </c>
      <c r="AH140" s="15">
        <v>41.5</v>
      </c>
      <c r="AI140" s="15">
        <v>71.400000000000006</v>
      </c>
      <c r="AJ140" s="15">
        <v>58.7</v>
      </c>
      <c r="AK140" s="15">
        <v>66</v>
      </c>
      <c r="AL140" s="15">
        <v>34.6</v>
      </c>
      <c r="AM140" s="15">
        <v>26.3</v>
      </c>
      <c r="AN140" s="15">
        <v>84.5</v>
      </c>
      <c r="AO140" s="15">
        <v>63.1</v>
      </c>
      <c r="AP140" s="15">
        <v>16.899999999999999</v>
      </c>
      <c r="AQ140" s="15">
        <v>2211</v>
      </c>
      <c r="AR140" s="15" t="s">
        <v>120</v>
      </c>
      <c r="AS140" s="15">
        <v>17.7</v>
      </c>
      <c r="AT140" s="15">
        <v>90.7</v>
      </c>
      <c r="AU140" s="15">
        <v>43.4</v>
      </c>
      <c r="AV140" s="15">
        <v>0.9</v>
      </c>
      <c r="AW140" s="15">
        <v>76.5</v>
      </c>
      <c r="AX140" s="15">
        <v>14.9</v>
      </c>
      <c r="AY140" s="15">
        <v>24.9</v>
      </c>
      <c r="AZ140" s="15">
        <v>7.3</v>
      </c>
      <c r="BA140" s="15">
        <v>67.8</v>
      </c>
      <c r="BB140" s="15">
        <v>87.8</v>
      </c>
      <c r="BC140" s="15">
        <v>77.599999999999994</v>
      </c>
      <c r="BD140" s="15">
        <v>76.400000000000006</v>
      </c>
      <c r="BE140" s="15">
        <v>81.900000000000006</v>
      </c>
      <c r="BF140" s="15">
        <v>60.2</v>
      </c>
      <c r="BG140" s="15">
        <v>66.900000000000006</v>
      </c>
      <c r="BH140" s="15">
        <v>65.8</v>
      </c>
      <c r="BI140" s="15">
        <v>34.200000000000003</v>
      </c>
      <c r="BJ140" s="15">
        <v>2.2999999999999998</v>
      </c>
      <c r="BK140" s="15" t="s">
        <v>120</v>
      </c>
      <c r="BL140" s="15" t="s">
        <v>120</v>
      </c>
      <c r="BM140" s="15" t="s">
        <v>120</v>
      </c>
      <c r="BN140" s="15">
        <v>0.1</v>
      </c>
      <c r="BO140" s="15" t="s">
        <v>120</v>
      </c>
      <c r="BP140" s="15">
        <v>53.9</v>
      </c>
      <c r="BQ140" s="15" t="s">
        <v>120</v>
      </c>
      <c r="BR140" s="15" t="s">
        <v>120</v>
      </c>
      <c r="BS140" s="15">
        <v>2.5</v>
      </c>
      <c r="BT140" s="15" t="s">
        <v>120</v>
      </c>
      <c r="BU140" s="15">
        <v>3.4</v>
      </c>
      <c r="BV140" s="15">
        <v>21.9</v>
      </c>
      <c r="BW140" s="15">
        <v>23.8</v>
      </c>
      <c r="BX140" s="15">
        <v>12.7</v>
      </c>
      <c r="BY140" s="15">
        <v>27.2</v>
      </c>
      <c r="BZ140" s="15">
        <v>12.9</v>
      </c>
      <c r="CA140" s="15">
        <v>12.6</v>
      </c>
      <c r="CB140" s="15">
        <v>32.700000000000003</v>
      </c>
      <c r="CC140" s="15">
        <v>29.7</v>
      </c>
      <c r="CD140" s="15">
        <v>72.5</v>
      </c>
      <c r="CE140" s="15">
        <v>60.3</v>
      </c>
      <c r="CF140" s="15" t="s">
        <v>120</v>
      </c>
      <c r="CG140" s="15">
        <v>60</v>
      </c>
      <c r="CH140" s="15">
        <v>21.6</v>
      </c>
      <c r="CI140" s="15">
        <v>5.6</v>
      </c>
      <c r="CJ140" s="15">
        <v>2.1</v>
      </c>
      <c r="CK140" s="15">
        <v>8.6</v>
      </c>
      <c r="CL140" s="15">
        <v>5.3</v>
      </c>
      <c r="CM140" s="15">
        <v>4.8</v>
      </c>
      <c r="CN140" s="15">
        <v>1.8</v>
      </c>
      <c r="CO140" s="15">
        <v>0.5</v>
      </c>
      <c r="CP140" s="15">
        <v>6.8</v>
      </c>
      <c r="CQ140" s="15">
        <v>0.1</v>
      </c>
      <c r="CR140" s="15">
        <v>0.6</v>
      </c>
      <c r="CS140" s="15">
        <v>41.3</v>
      </c>
      <c r="CT140" s="15">
        <v>31.2</v>
      </c>
      <c r="CU140" s="15">
        <v>17.600000000000001</v>
      </c>
      <c r="CV140" s="15">
        <v>27.4</v>
      </c>
      <c r="CW140" s="15">
        <v>8.6</v>
      </c>
      <c r="CX140" s="15">
        <v>60.2</v>
      </c>
      <c r="CY140" s="15">
        <v>50.9</v>
      </c>
      <c r="CZ140" s="15">
        <v>83.7</v>
      </c>
      <c r="DA140" s="15">
        <v>23.1</v>
      </c>
      <c r="DB140" s="15">
        <v>34.6</v>
      </c>
      <c r="DC140" s="15">
        <v>9.6</v>
      </c>
      <c r="DD140" s="15">
        <v>30.9</v>
      </c>
      <c r="DE140" s="15">
        <v>63.6</v>
      </c>
      <c r="DF140" s="15">
        <v>66.599999999999994</v>
      </c>
      <c r="DG140" s="15">
        <v>79.099999999999994</v>
      </c>
      <c r="DH140" s="15">
        <v>0.6</v>
      </c>
      <c r="DI140" s="15">
        <v>32.9</v>
      </c>
      <c r="DJ140" s="15">
        <v>1.9</v>
      </c>
      <c r="DK140" s="15">
        <v>39.9</v>
      </c>
      <c r="DL140" s="15" t="s">
        <v>120</v>
      </c>
      <c r="DM140" s="15">
        <v>14.3</v>
      </c>
    </row>
    <row r="141" spans="1:117" x14ac:dyDescent="0.25">
      <c r="A141" s="34" t="s">
        <v>157</v>
      </c>
      <c r="B141" s="34" t="s">
        <v>123</v>
      </c>
      <c r="C141" s="34" t="s">
        <v>119</v>
      </c>
      <c r="D141" s="34" t="s">
        <v>120</v>
      </c>
      <c r="E141" s="34" t="s">
        <v>120</v>
      </c>
      <c r="F141" s="34" t="s">
        <v>120</v>
      </c>
      <c r="G141" s="34" t="s">
        <v>120</v>
      </c>
      <c r="H141" s="34" t="s">
        <v>120</v>
      </c>
      <c r="I141" s="34" t="s">
        <v>120</v>
      </c>
      <c r="J141" s="34" t="s">
        <v>120</v>
      </c>
      <c r="K141" s="34" t="s">
        <v>120</v>
      </c>
      <c r="L141" s="34" t="s">
        <v>120</v>
      </c>
      <c r="M141" s="34" t="s">
        <v>120</v>
      </c>
      <c r="N141" s="34" t="s">
        <v>120</v>
      </c>
      <c r="O141" s="34" t="s">
        <v>120</v>
      </c>
      <c r="P141" s="34" t="s">
        <v>120</v>
      </c>
      <c r="Q141" s="34" t="s">
        <v>120</v>
      </c>
      <c r="R141" s="34" t="s">
        <v>120</v>
      </c>
      <c r="S141" s="34" t="s">
        <v>120</v>
      </c>
      <c r="T141" s="34" t="s">
        <v>120</v>
      </c>
      <c r="U141" s="34" t="s">
        <v>120</v>
      </c>
      <c r="V141" s="34" t="s">
        <v>120</v>
      </c>
      <c r="W141" s="34" t="s">
        <v>120</v>
      </c>
      <c r="X141" s="34" t="s">
        <v>120</v>
      </c>
      <c r="Y141" s="34" t="s">
        <v>120</v>
      </c>
      <c r="Z141" s="34" t="s">
        <v>120</v>
      </c>
      <c r="AA141" s="34" t="s">
        <v>120</v>
      </c>
      <c r="AB141" s="34" t="s">
        <v>120</v>
      </c>
      <c r="AC141" s="34" t="s">
        <v>120</v>
      </c>
      <c r="AD141" s="34" t="s">
        <v>120</v>
      </c>
      <c r="AE141" s="34" t="s">
        <v>120</v>
      </c>
      <c r="AF141" s="34" t="s">
        <v>120</v>
      </c>
      <c r="AG141" s="34" t="s">
        <v>120</v>
      </c>
      <c r="AH141" s="34" t="s">
        <v>120</v>
      </c>
      <c r="AI141" s="34" t="s">
        <v>120</v>
      </c>
      <c r="AJ141" s="34" t="s">
        <v>120</v>
      </c>
      <c r="AK141" s="34" t="s">
        <v>120</v>
      </c>
      <c r="AL141" s="34" t="s">
        <v>120</v>
      </c>
      <c r="AM141" s="34" t="s">
        <v>120</v>
      </c>
      <c r="AN141" s="34" t="s">
        <v>120</v>
      </c>
      <c r="AO141" s="34" t="s">
        <v>120</v>
      </c>
      <c r="AP141" s="34" t="s">
        <v>120</v>
      </c>
      <c r="AQ141" s="34" t="s">
        <v>120</v>
      </c>
      <c r="AR141" s="34" t="s">
        <v>120</v>
      </c>
      <c r="AS141" s="34" t="s">
        <v>120</v>
      </c>
      <c r="AT141" s="34" t="s">
        <v>120</v>
      </c>
      <c r="AU141" s="34" t="s">
        <v>120</v>
      </c>
      <c r="AV141" s="34" t="s">
        <v>120</v>
      </c>
      <c r="AW141" s="34" t="s">
        <v>120</v>
      </c>
      <c r="AX141" s="34" t="s">
        <v>120</v>
      </c>
      <c r="AY141" s="34" t="s">
        <v>120</v>
      </c>
      <c r="AZ141" s="34" t="s">
        <v>120</v>
      </c>
      <c r="BA141" s="34" t="s">
        <v>120</v>
      </c>
      <c r="BB141" s="34" t="s">
        <v>120</v>
      </c>
      <c r="BC141" s="34" t="s">
        <v>120</v>
      </c>
      <c r="BD141" s="34" t="s">
        <v>120</v>
      </c>
      <c r="BE141" s="34" t="s">
        <v>120</v>
      </c>
      <c r="BF141" s="34" t="s">
        <v>120</v>
      </c>
      <c r="BG141" s="34" t="s">
        <v>120</v>
      </c>
      <c r="BH141" s="34" t="s">
        <v>120</v>
      </c>
      <c r="BI141" s="34" t="s">
        <v>120</v>
      </c>
      <c r="BJ141" s="34" t="s">
        <v>120</v>
      </c>
      <c r="BK141" s="34" t="s">
        <v>120</v>
      </c>
      <c r="BL141" s="34" t="s">
        <v>120</v>
      </c>
      <c r="BM141" s="34" t="s">
        <v>120</v>
      </c>
      <c r="BN141" s="34" t="s">
        <v>120</v>
      </c>
      <c r="BO141" s="34" t="s">
        <v>120</v>
      </c>
      <c r="BP141" s="34" t="s">
        <v>120</v>
      </c>
      <c r="BQ141" s="34" t="s">
        <v>120</v>
      </c>
      <c r="BR141" s="34" t="s">
        <v>120</v>
      </c>
      <c r="BS141" s="34" t="s">
        <v>120</v>
      </c>
      <c r="BT141" s="34" t="s">
        <v>120</v>
      </c>
      <c r="BU141" s="34" t="s">
        <v>120</v>
      </c>
      <c r="BV141" s="34" t="s">
        <v>120</v>
      </c>
      <c r="BW141" s="34" t="s">
        <v>120</v>
      </c>
      <c r="BX141" s="34" t="s">
        <v>120</v>
      </c>
      <c r="BY141" s="34" t="s">
        <v>120</v>
      </c>
      <c r="BZ141" s="34" t="s">
        <v>120</v>
      </c>
      <c r="CA141" s="34" t="s">
        <v>120</v>
      </c>
      <c r="CB141" s="34" t="s">
        <v>120</v>
      </c>
      <c r="CC141" s="34" t="s">
        <v>120</v>
      </c>
      <c r="CD141" s="34" t="s">
        <v>120</v>
      </c>
      <c r="CE141" s="34" t="s">
        <v>120</v>
      </c>
      <c r="CF141" s="34" t="s">
        <v>120</v>
      </c>
      <c r="CG141" s="34" t="s">
        <v>120</v>
      </c>
      <c r="CH141" s="34" t="s">
        <v>120</v>
      </c>
      <c r="CI141" s="34" t="s">
        <v>120</v>
      </c>
      <c r="CJ141" s="34" t="s">
        <v>120</v>
      </c>
      <c r="CK141" s="34" t="s">
        <v>120</v>
      </c>
      <c r="CL141" s="34" t="s">
        <v>120</v>
      </c>
      <c r="CM141" s="34" t="s">
        <v>120</v>
      </c>
      <c r="CN141" s="34" t="s">
        <v>120</v>
      </c>
      <c r="CO141" s="34" t="s">
        <v>120</v>
      </c>
      <c r="CP141" s="34" t="s">
        <v>120</v>
      </c>
      <c r="CQ141" s="34" t="s">
        <v>120</v>
      </c>
      <c r="CR141" s="34" t="s">
        <v>120</v>
      </c>
      <c r="CS141" s="34" t="s">
        <v>120</v>
      </c>
      <c r="CT141" s="34" t="s">
        <v>120</v>
      </c>
      <c r="CU141" s="34" t="s">
        <v>120</v>
      </c>
      <c r="CV141" s="34" t="s">
        <v>120</v>
      </c>
      <c r="CW141" s="34" t="s">
        <v>120</v>
      </c>
      <c r="CX141" s="34" t="s">
        <v>120</v>
      </c>
      <c r="CY141" s="34" t="s">
        <v>120</v>
      </c>
      <c r="CZ141" s="34" t="s">
        <v>120</v>
      </c>
      <c r="DA141" s="34" t="s">
        <v>120</v>
      </c>
      <c r="DB141" s="34" t="s">
        <v>120</v>
      </c>
      <c r="DC141" s="34" t="s">
        <v>120</v>
      </c>
      <c r="DD141" s="34" t="s">
        <v>120</v>
      </c>
      <c r="DE141" s="34" t="s">
        <v>120</v>
      </c>
      <c r="DF141" s="34" t="s">
        <v>120</v>
      </c>
      <c r="DG141" s="34" t="s">
        <v>120</v>
      </c>
      <c r="DH141" s="34" t="s">
        <v>120</v>
      </c>
      <c r="DI141" s="34" t="s">
        <v>120</v>
      </c>
      <c r="DJ141" s="34" t="s">
        <v>120</v>
      </c>
      <c r="DK141" s="34" t="s">
        <v>120</v>
      </c>
      <c r="DL141" s="34" t="s">
        <v>120</v>
      </c>
      <c r="DM141" s="34" t="s">
        <v>120</v>
      </c>
    </row>
    <row r="142" spans="1:117" x14ac:dyDescent="0.25">
      <c r="A142" s="34" t="s">
        <v>158</v>
      </c>
      <c r="B142" s="34" t="s">
        <v>118</v>
      </c>
      <c r="C142" s="34" t="s">
        <v>119</v>
      </c>
      <c r="D142" s="34">
        <v>90.3</v>
      </c>
      <c r="E142" s="34">
        <v>23</v>
      </c>
      <c r="F142" s="34">
        <v>1038</v>
      </c>
      <c r="G142" s="34">
        <v>922</v>
      </c>
      <c r="H142" s="34">
        <v>99</v>
      </c>
      <c r="I142" s="34">
        <v>99.9</v>
      </c>
      <c r="J142" s="34">
        <v>91.5</v>
      </c>
      <c r="K142" s="34">
        <v>99.4</v>
      </c>
      <c r="L142" s="34">
        <v>34.799999999999997</v>
      </c>
      <c r="M142" s="34">
        <v>96.1</v>
      </c>
      <c r="N142" s="34">
        <v>3.4</v>
      </c>
      <c r="O142" s="34">
        <v>95.7</v>
      </c>
      <c r="P142" s="34">
        <v>99.8</v>
      </c>
      <c r="Q142" s="35">
        <v>57.8</v>
      </c>
      <c r="R142" s="34">
        <v>0.9</v>
      </c>
      <c r="S142" s="34">
        <v>0</v>
      </c>
      <c r="T142" s="34">
        <v>1.8</v>
      </c>
      <c r="U142" s="34">
        <v>0</v>
      </c>
      <c r="V142" s="34">
        <v>19</v>
      </c>
      <c r="W142" s="34">
        <v>23</v>
      </c>
      <c r="X142" s="34">
        <v>29.3</v>
      </c>
      <c r="Y142" s="34">
        <v>14.9</v>
      </c>
      <c r="Z142" s="34">
        <v>10.3</v>
      </c>
      <c r="AA142" s="34">
        <v>0</v>
      </c>
      <c r="AB142" s="34">
        <v>0.6</v>
      </c>
      <c r="AC142" s="34">
        <v>0</v>
      </c>
      <c r="AD142" s="34">
        <v>3.8</v>
      </c>
      <c r="AE142" s="34">
        <v>17.899999999999999</v>
      </c>
      <c r="AF142" s="34">
        <v>13.2</v>
      </c>
      <c r="AG142" s="34">
        <v>23.3</v>
      </c>
      <c r="AH142" s="34" t="s">
        <v>120</v>
      </c>
      <c r="AI142" s="34">
        <v>91.9</v>
      </c>
      <c r="AJ142" s="34">
        <v>82.8</v>
      </c>
      <c r="AK142" s="34">
        <v>94</v>
      </c>
      <c r="AL142" s="34">
        <v>82.1</v>
      </c>
      <c r="AM142" s="34">
        <v>66.400000000000006</v>
      </c>
      <c r="AN142" s="34">
        <v>95.9</v>
      </c>
      <c r="AO142" s="34">
        <v>92.6</v>
      </c>
      <c r="AP142" s="34">
        <v>17.5</v>
      </c>
      <c r="AQ142" s="34">
        <v>4580</v>
      </c>
      <c r="AR142" s="34" t="s">
        <v>120</v>
      </c>
      <c r="AS142" s="34">
        <v>56.6</v>
      </c>
      <c r="AT142" s="34">
        <v>99.9</v>
      </c>
      <c r="AU142" s="34">
        <v>63.3</v>
      </c>
      <c r="AV142" s="34">
        <v>0.1</v>
      </c>
      <c r="AW142" s="34">
        <v>100</v>
      </c>
      <c r="AX142" s="34">
        <v>37.9</v>
      </c>
      <c r="AY142" s="34">
        <v>59.1</v>
      </c>
      <c r="AZ142" s="34">
        <v>25.7</v>
      </c>
      <c r="BA142" s="34">
        <v>86.9</v>
      </c>
      <c r="BB142" s="34">
        <v>100</v>
      </c>
      <c r="BC142" s="34">
        <v>90.5</v>
      </c>
      <c r="BD142" s="34">
        <v>94.2</v>
      </c>
      <c r="BE142" s="34">
        <v>92.5</v>
      </c>
      <c r="BF142" s="34">
        <v>86.7</v>
      </c>
      <c r="BG142" s="34">
        <v>52.3</v>
      </c>
      <c r="BH142" s="34">
        <v>100</v>
      </c>
      <c r="BI142" s="34">
        <v>0</v>
      </c>
      <c r="BJ142" s="34">
        <v>5.2</v>
      </c>
      <c r="BK142" s="34" t="s">
        <v>120</v>
      </c>
      <c r="BL142" s="34" t="s">
        <v>120</v>
      </c>
      <c r="BM142" s="34" t="s">
        <v>120</v>
      </c>
      <c r="BN142" s="34">
        <v>1.1000000000000001</v>
      </c>
      <c r="BO142" s="34">
        <v>84.7</v>
      </c>
      <c r="BP142" s="34">
        <v>54.3</v>
      </c>
      <c r="BQ142" s="34">
        <v>55</v>
      </c>
      <c r="BR142" s="34" t="s">
        <v>120</v>
      </c>
      <c r="BS142" s="34">
        <v>12.2</v>
      </c>
      <c r="BT142" s="34" t="s">
        <v>120</v>
      </c>
      <c r="BU142" s="34">
        <v>11.3</v>
      </c>
      <c r="BV142" s="34">
        <v>27</v>
      </c>
      <c r="BW142" s="34">
        <v>13.8</v>
      </c>
      <c r="BX142" s="34">
        <v>3.3</v>
      </c>
      <c r="BY142" s="34">
        <v>23.4</v>
      </c>
      <c r="BZ142" s="34">
        <v>12.5</v>
      </c>
      <c r="CA142" s="34">
        <v>7.4</v>
      </c>
      <c r="CB142" s="34">
        <v>41.4</v>
      </c>
      <c r="CC142" s="34">
        <v>24.6</v>
      </c>
      <c r="CD142" s="34">
        <v>51.9</v>
      </c>
      <c r="CE142" s="34">
        <v>46.1</v>
      </c>
      <c r="CF142" s="34">
        <v>36.5</v>
      </c>
      <c r="CG142" s="34">
        <v>45.7</v>
      </c>
      <c r="CH142" s="34">
        <v>10.7</v>
      </c>
      <c r="CI142" s="34">
        <v>12</v>
      </c>
      <c r="CJ142" s="34">
        <v>5.2</v>
      </c>
      <c r="CK142" s="34">
        <v>13.3</v>
      </c>
      <c r="CL142" s="34">
        <v>5.7</v>
      </c>
      <c r="CM142" s="34">
        <v>7.4</v>
      </c>
      <c r="CN142" s="34">
        <v>2.7</v>
      </c>
      <c r="CO142" s="34">
        <v>0.8</v>
      </c>
      <c r="CP142" s="34">
        <v>9.1</v>
      </c>
      <c r="CQ142" s="34">
        <v>0</v>
      </c>
      <c r="CR142" s="34">
        <v>0.8</v>
      </c>
      <c r="CS142" s="34">
        <v>57.6</v>
      </c>
      <c r="CT142" s="34">
        <v>27.3</v>
      </c>
      <c r="CU142" s="34">
        <v>57.3</v>
      </c>
      <c r="CV142" s="34">
        <v>25.1</v>
      </c>
      <c r="CW142" s="34">
        <v>37.6</v>
      </c>
      <c r="CX142" s="34">
        <v>50.8</v>
      </c>
      <c r="CY142" s="34">
        <v>64.400000000000006</v>
      </c>
      <c r="CZ142" s="34">
        <v>80.400000000000006</v>
      </c>
      <c r="DA142" s="34">
        <v>21.7</v>
      </c>
      <c r="DB142" s="34">
        <v>6</v>
      </c>
      <c r="DC142" s="34">
        <v>0</v>
      </c>
      <c r="DD142" s="34">
        <v>41.7</v>
      </c>
      <c r="DE142" s="34">
        <v>72.599999999999994</v>
      </c>
      <c r="DF142" s="34">
        <v>68</v>
      </c>
      <c r="DG142" s="34">
        <v>97.1</v>
      </c>
      <c r="DH142" s="34">
        <v>15</v>
      </c>
      <c r="DI142" s="34">
        <v>24.3</v>
      </c>
      <c r="DJ142" s="34">
        <v>0</v>
      </c>
      <c r="DK142" s="34">
        <v>6.8</v>
      </c>
      <c r="DL142" s="34">
        <v>38.799999999999997</v>
      </c>
      <c r="DM142" s="34">
        <v>22.6</v>
      </c>
    </row>
    <row r="143" spans="1:117" s="15" customFormat="1" x14ac:dyDescent="0.25">
      <c r="A143" s="15" t="s">
        <v>158</v>
      </c>
      <c r="B143" s="15" t="s">
        <v>118</v>
      </c>
      <c r="C143" s="15" t="s">
        <v>121</v>
      </c>
      <c r="D143" s="15">
        <v>96.9</v>
      </c>
      <c r="E143" s="15">
        <v>24.1</v>
      </c>
      <c r="F143" s="15">
        <v>847</v>
      </c>
      <c r="G143" s="15" t="s">
        <v>120</v>
      </c>
      <c r="H143" s="15">
        <v>100</v>
      </c>
      <c r="I143" s="15">
        <v>100</v>
      </c>
      <c r="J143" s="15">
        <v>97.1</v>
      </c>
      <c r="K143" s="15">
        <v>99.6</v>
      </c>
      <c r="L143" s="15">
        <v>16.5</v>
      </c>
      <c r="M143" s="15">
        <v>99.4</v>
      </c>
      <c r="N143" s="15">
        <v>0</v>
      </c>
      <c r="O143" s="15">
        <v>96.1</v>
      </c>
      <c r="P143" s="15">
        <v>93.3</v>
      </c>
      <c r="Q143" s="15">
        <v>55.7</v>
      </c>
      <c r="R143" s="15" t="s">
        <v>120</v>
      </c>
      <c r="S143" s="15" t="s">
        <v>120</v>
      </c>
      <c r="T143" s="15">
        <v>2.2000000000000002</v>
      </c>
      <c r="U143" s="15" t="s">
        <v>120</v>
      </c>
      <c r="V143" s="15" t="s">
        <v>120</v>
      </c>
      <c r="W143" s="15" t="s">
        <v>120</v>
      </c>
      <c r="X143" s="15">
        <v>20.7</v>
      </c>
      <c r="Y143" s="15">
        <v>17.100000000000001</v>
      </c>
      <c r="Z143" s="15">
        <v>15.2</v>
      </c>
      <c r="AA143" s="15">
        <v>0</v>
      </c>
      <c r="AB143" s="15">
        <v>0.2</v>
      </c>
      <c r="AC143" s="15">
        <v>0</v>
      </c>
      <c r="AD143" s="15">
        <v>1.7</v>
      </c>
      <c r="AE143" s="15">
        <v>24.5</v>
      </c>
      <c r="AF143" s="15">
        <v>20.5</v>
      </c>
      <c r="AG143" s="15">
        <v>50.8</v>
      </c>
      <c r="AH143" s="15" t="s">
        <v>120</v>
      </c>
      <c r="AI143" s="15">
        <v>94.7</v>
      </c>
      <c r="AJ143" s="15">
        <v>95.6</v>
      </c>
      <c r="AK143" s="15">
        <v>72.2</v>
      </c>
      <c r="AL143" s="15">
        <v>69.900000000000006</v>
      </c>
      <c r="AM143" s="15">
        <v>53.4</v>
      </c>
      <c r="AN143" s="15">
        <v>100</v>
      </c>
      <c r="AO143" s="15">
        <v>85.7</v>
      </c>
      <c r="AP143" s="15">
        <v>30.6</v>
      </c>
      <c r="AQ143" s="15" t="s">
        <v>120</v>
      </c>
      <c r="AR143" s="15" t="s">
        <v>120</v>
      </c>
      <c r="AS143" s="15">
        <v>64.7</v>
      </c>
      <c r="AT143" s="15">
        <v>98.7</v>
      </c>
      <c r="AU143" s="15">
        <v>61</v>
      </c>
      <c r="AV143" s="15">
        <v>1.3</v>
      </c>
      <c r="AW143" s="15">
        <v>100</v>
      </c>
      <c r="AX143" s="15">
        <v>65</v>
      </c>
      <c r="AY143" s="15" t="s">
        <v>120</v>
      </c>
      <c r="AZ143" s="15" t="s">
        <v>120</v>
      </c>
      <c r="BA143" s="15" t="s">
        <v>120</v>
      </c>
      <c r="BB143" s="15" t="s">
        <v>120</v>
      </c>
      <c r="BC143" s="15" t="s">
        <v>120</v>
      </c>
      <c r="BD143" s="15" t="s">
        <v>120</v>
      </c>
      <c r="BE143" s="15" t="s">
        <v>120</v>
      </c>
      <c r="BF143" s="15" t="s">
        <v>120</v>
      </c>
      <c r="BG143" s="15">
        <v>51.2</v>
      </c>
      <c r="BH143" s="15" t="s">
        <v>120</v>
      </c>
      <c r="BI143" s="15" t="s">
        <v>120</v>
      </c>
      <c r="BJ143" s="15">
        <v>25.8</v>
      </c>
      <c r="BK143" s="15" t="s">
        <v>120</v>
      </c>
      <c r="BL143" s="15" t="s">
        <v>120</v>
      </c>
      <c r="BM143" s="15" t="s">
        <v>120</v>
      </c>
      <c r="BN143" s="15">
        <v>0</v>
      </c>
      <c r="BO143" s="15" t="s">
        <v>120</v>
      </c>
      <c r="BP143" s="15" t="s">
        <v>120</v>
      </c>
      <c r="BQ143" s="15" t="s">
        <v>120</v>
      </c>
      <c r="BR143" s="15" t="s">
        <v>120</v>
      </c>
      <c r="BS143" s="15" t="s">
        <v>120</v>
      </c>
      <c r="BT143" s="15" t="s">
        <v>120</v>
      </c>
      <c r="BU143" s="15" t="s">
        <v>120</v>
      </c>
      <c r="BV143" s="15">
        <v>25.5</v>
      </c>
      <c r="BW143" s="15">
        <v>22.5</v>
      </c>
      <c r="BX143" s="15">
        <v>0</v>
      </c>
      <c r="BY143" s="15">
        <v>35.5</v>
      </c>
      <c r="BZ143" s="15">
        <v>17.399999999999999</v>
      </c>
      <c r="CA143" s="15">
        <v>11.1</v>
      </c>
      <c r="CB143" s="15">
        <v>28.2</v>
      </c>
      <c r="CC143" s="15">
        <v>22.2</v>
      </c>
      <c r="CD143" s="15">
        <v>67.400000000000006</v>
      </c>
      <c r="CE143" s="15">
        <v>63.5</v>
      </c>
      <c r="CF143" s="15" t="s">
        <v>120</v>
      </c>
      <c r="CG143" s="15">
        <v>62.1</v>
      </c>
      <c r="CH143" s="15">
        <v>11.1</v>
      </c>
      <c r="CI143" s="15">
        <v>9.1999999999999993</v>
      </c>
      <c r="CJ143" s="15">
        <v>3.6</v>
      </c>
      <c r="CK143" s="15">
        <v>15.5</v>
      </c>
      <c r="CL143" s="15">
        <v>8.9</v>
      </c>
      <c r="CM143" s="15">
        <v>14.6</v>
      </c>
      <c r="CN143" s="15">
        <v>0.4</v>
      </c>
      <c r="CO143" s="15">
        <v>0.3</v>
      </c>
      <c r="CP143" s="15">
        <v>11.1</v>
      </c>
      <c r="CQ143" s="15">
        <v>0</v>
      </c>
      <c r="CR143" s="15">
        <v>0</v>
      </c>
      <c r="CS143" s="15">
        <v>60.2</v>
      </c>
      <c r="CT143" s="15">
        <v>18.3</v>
      </c>
      <c r="CU143" s="15">
        <v>51.3</v>
      </c>
      <c r="CV143" s="15">
        <v>4.4000000000000004</v>
      </c>
      <c r="CW143" s="15">
        <v>4.5</v>
      </c>
      <c r="CX143" s="15">
        <v>24.4</v>
      </c>
      <c r="CY143" s="15">
        <v>24.4</v>
      </c>
      <c r="CZ143" s="15" t="s">
        <v>120</v>
      </c>
      <c r="DA143" s="15">
        <v>15.5</v>
      </c>
      <c r="DB143" s="15" t="s">
        <v>120</v>
      </c>
      <c r="DC143" s="15" t="s">
        <v>120</v>
      </c>
      <c r="DD143" s="15">
        <v>46.6</v>
      </c>
      <c r="DE143" s="15">
        <v>82.2</v>
      </c>
      <c r="DF143" s="15">
        <v>44.3</v>
      </c>
      <c r="DG143" s="15">
        <v>98.4</v>
      </c>
      <c r="DH143" s="15">
        <v>11.5</v>
      </c>
      <c r="DI143" s="15">
        <v>31.1</v>
      </c>
      <c r="DJ143" s="15">
        <v>0</v>
      </c>
      <c r="DK143" s="15">
        <v>0</v>
      </c>
      <c r="DL143" s="15">
        <v>66.3</v>
      </c>
      <c r="DM143" s="15" t="s">
        <v>120</v>
      </c>
    </row>
    <row r="144" spans="1:117" s="15" customFormat="1" x14ac:dyDescent="0.25">
      <c r="A144" s="15" t="s">
        <v>158</v>
      </c>
      <c r="B144" s="15" t="s">
        <v>118</v>
      </c>
      <c r="C144" s="15" t="s">
        <v>122</v>
      </c>
      <c r="D144" s="15">
        <v>89.9</v>
      </c>
      <c r="E144" s="15">
        <v>22.9</v>
      </c>
      <c r="F144" s="15">
        <v>1054</v>
      </c>
      <c r="G144" s="15">
        <v>932</v>
      </c>
      <c r="H144" s="15">
        <v>98.9</v>
      </c>
      <c r="I144" s="15">
        <v>99.9</v>
      </c>
      <c r="J144" s="15">
        <v>91.1</v>
      </c>
      <c r="K144" s="15">
        <v>99.4</v>
      </c>
      <c r="L144" s="15">
        <v>36.299999999999997</v>
      </c>
      <c r="M144" s="15">
        <v>95.9</v>
      </c>
      <c r="N144" s="15">
        <v>3.6</v>
      </c>
      <c r="O144" s="15">
        <v>95.7</v>
      </c>
      <c r="P144" s="15">
        <v>100</v>
      </c>
      <c r="Q144" s="15">
        <v>58</v>
      </c>
      <c r="R144" s="15">
        <v>0.7</v>
      </c>
      <c r="S144" s="15">
        <v>0</v>
      </c>
      <c r="T144" s="15">
        <v>1.8</v>
      </c>
      <c r="U144" s="15">
        <v>0</v>
      </c>
      <c r="V144" s="15">
        <v>19</v>
      </c>
      <c r="W144" s="15" t="s">
        <v>120</v>
      </c>
      <c r="X144" s="15">
        <v>30</v>
      </c>
      <c r="Y144" s="15">
        <v>14.7</v>
      </c>
      <c r="Z144" s="15">
        <v>9.9</v>
      </c>
      <c r="AA144" s="15">
        <v>0</v>
      </c>
      <c r="AB144" s="15">
        <v>0.7</v>
      </c>
      <c r="AC144" s="15">
        <v>0</v>
      </c>
      <c r="AD144" s="15">
        <v>4</v>
      </c>
      <c r="AE144" s="15">
        <v>17.399999999999999</v>
      </c>
      <c r="AF144" s="15">
        <v>12.6</v>
      </c>
      <c r="AG144" s="15">
        <v>21.1</v>
      </c>
      <c r="AH144" s="15" t="s">
        <v>120</v>
      </c>
      <c r="AI144" s="15">
        <v>91.8</v>
      </c>
      <c r="AJ144" s="15">
        <v>82</v>
      </c>
      <c r="AK144" s="15">
        <v>95.3</v>
      </c>
      <c r="AL144" s="15">
        <v>82.8</v>
      </c>
      <c r="AM144" s="15">
        <v>67.2</v>
      </c>
      <c r="AN144" s="15">
        <v>95.6</v>
      </c>
      <c r="AO144" s="15">
        <v>93</v>
      </c>
      <c r="AP144" s="15">
        <v>16.7</v>
      </c>
      <c r="AQ144" s="15">
        <v>3901</v>
      </c>
      <c r="AR144" s="15" t="s">
        <v>120</v>
      </c>
      <c r="AS144" s="15">
        <v>56.2</v>
      </c>
      <c r="AT144" s="15">
        <v>100</v>
      </c>
      <c r="AU144" s="15">
        <v>63.5</v>
      </c>
      <c r="AV144" s="15">
        <v>0</v>
      </c>
      <c r="AW144" s="15">
        <v>100</v>
      </c>
      <c r="AX144" s="15">
        <v>36.4</v>
      </c>
      <c r="AY144" s="15">
        <v>56.9</v>
      </c>
      <c r="AZ144" s="15">
        <v>24.6</v>
      </c>
      <c r="BA144" s="15">
        <v>86.1</v>
      </c>
      <c r="BB144" s="15">
        <v>100</v>
      </c>
      <c r="BC144" s="15">
        <v>90</v>
      </c>
      <c r="BD144" s="15">
        <v>93.8</v>
      </c>
      <c r="BE144" s="15">
        <v>92.1</v>
      </c>
      <c r="BF144" s="15">
        <v>85.9</v>
      </c>
      <c r="BG144" s="15">
        <v>52.3</v>
      </c>
      <c r="BH144" s="15">
        <v>100</v>
      </c>
      <c r="BI144" s="15">
        <v>0</v>
      </c>
      <c r="BJ144" s="15">
        <v>4</v>
      </c>
      <c r="BK144" s="15" t="s">
        <v>120</v>
      </c>
      <c r="BL144" s="15" t="s">
        <v>120</v>
      </c>
      <c r="BM144" s="15" t="s">
        <v>120</v>
      </c>
      <c r="BN144" s="15">
        <v>1.1000000000000001</v>
      </c>
      <c r="BO144" s="15">
        <v>83</v>
      </c>
      <c r="BP144" s="15">
        <v>55.8</v>
      </c>
      <c r="BQ144" s="15">
        <v>57.8</v>
      </c>
      <c r="BR144" s="15" t="s">
        <v>120</v>
      </c>
      <c r="BS144" s="15">
        <v>12.1</v>
      </c>
      <c r="BT144" s="15" t="s">
        <v>120</v>
      </c>
      <c r="BU144" s="15">
        <v>11.2</v>
      </c>
      <c r="BV144" s="15">
        <v>27.1</v>
      </c>
      <c r="BW144" s="15">
        <v>13.2</v>
      </c>
      <c r="BX144" s="15">
        <v>3.5</v>
      </c>
      <c r="BY144" s="15">
        <v>22.6</v>
      </c>
      <c r="BZ144" s="15">
        <v>12.1</v>
      </c>
      <c r="CA144" s="15">
        <v>7.3</v>
      </c>
      <c r="CB144" s="15">
        <v>42.4</v>
      </c>
      <c r="CC144" s="15">
        <v>24.7</v>
      </c>
      <c r="CD144" s="15">
        <v>51</v>
      </c>
      <c r="CE144" s="15">
        <v>44.9</v>
      </c>
      <c r="CF144" s="15">
        <v>33.6</v>
      </c>
      <c r="CG144" s="15">
        <v>44.5</v>
      </c>
      <c r="CH144" s="15">
        <v>10.7</v>
      </c>
      <c r="CI144" s="15">
        <v>12.2</v>
      </c>
      <c r="CJ144" s="15">
        <v>5.3</v>
      </c>
      <c r="CK144" s="15">
        <v>13.3</v>
      </c>
      <c r="CL144" s="15">
        <v>5.6</v>
      </c>
      <c r="CM144" s="15">
        <v>6.9</v>
      </c>
      <c r="CN144" s="15">
        <v>2.9</v>
      </c>
      <c r="CO144" s="15">
        <v>0.9</v>
      </c>
      <c r="CP144" s="15">
        <v>9.1</v>
      </c>
      <c r="CQ144" s="15">
        <v>0</v>
      </c>
      <c r="CR144" s="15">
        <v>0.8</v>
      </c>
      <c r="CS144" s="15">
        <v>57.5</v>
      </c>
      <c r="CT144" s="15">
        <v>28</v>
      </c>
      <c r="CU144" s="15">
        <v>57.7</v>
      </c>
      <c r="CV144" s="15">
        <v>25.6</v>
      </c>
      <c r="CW144" s="15">
        <v>38.700000000000003</v>
      </c>
      <c r="CX144" s="15">
        <v>51.4</v>
      </c>
      <c r="CY144" s="15">
        <v>65.8</v>
      </c>
      <c r="CZ144" s="15">
        <v>80.099999999999994</v>
      </c>
      <c r="DA144" s="15">
        <v>21.8</v>
      </c>
      <c r="DB144" s="15">
        <v>5.5</v>
      </c>
      <c r="DC144" s="15">
        <v>0</v>
      </c>
      <c r="DD144" s="15">
        <v>41.6</v>
      </c>
      <c r="DE144" s="15">
        <v>72.400000000000006</v>
      </c>
      <c r="DF144" s="15">
        <v>68.599999999999994</v>
      </c>
      <c r="DG144" s="15">
        <v>97</v>
      </c>
      <c r="DH144" s="15">
        <v>15.2</v>
      </c>
      <c r="DI144" s="15">
        <v>24.1</v>
      </c>
      <c r="DJ144" s="15">
        <v>0</v>
      </c>
      <c r="DK144" s="15">
        <v>7</v>
      </c>
      <c r="DL144" s="15">
        <v>37.299999999999997</v>
      </c>
      <c r="DM144" s="15">
        <v>22.7</v>
      </c>
    </row>
    <row r="145" spans="1:117" x14ac:dyDescent="0.25">
      <c r="A145" s="34" t="s">
        <v>158</v>
      </c>
      <c r="B145" s="34" t="s">
        <v>123</v>
      </c>
      <c r="C145" s="34" t="s">
        <v>119</v>
      </c>
      <c r="D145" s="34" t="s">
        <v>120</v>
      </c>
      <c r="E145" s="34" t="s">
        <v>120</v>
      </c>
      <c r="F145" s="34" t="s">
        <v>120</v>
      </c>
      <c r="G145" s="34" t="s">
        <v>120</v>
      </c>
      <c r="H145" s="34" t="s">
        <v>120</v>
      </c>
      <c r="I145" s="34" t="s">
        <v>120</v>
      </c>
      <c r="J145" s="34" t="s">
        <v>120</v>
      </c>
      <c r="K145" s="34" t="s">
        <v>120</v>
      </c>
      <c r="L145" s="34" t="s">
        <v>120</v>
      </c>
      <c r="M145" s="34" t="s">
        <v>120</v>
      </c>
      <c r="N145" s="34" t="s">
        <v>120</v>
      </c>
      <c r="O145" s="34" t="s">
        <v>120</v>
      </c>
      <c r="P145" s="34" t="s">
        <v>120</v>
      </c>
      <c r="Q145" s="34" t="s">
        <v>120</v>
      </c>
      <c r="R145" s="34" t="s">
        <v>120</v>
      </c>
      <c r="S145" s="34" t="s">
        <v>120</v>
      </c>
      <c r="T145" s="34" t="s">
        <v>120</v>
      </c>
      <c r="U145" s="34" t="s">
        <v>120</v>
      </c>
      <c r="V145" s="34" t="s">
        <v>120</v>
      </c>
      <c r="W145" s="34" t="s">
        <v>120</v>
      </c>
      <c r="X145" s="34" t="s">
        <v>120</v>
      </c>
      <c r="Y145" s="34" t="s">
        <v>120</v>
      </c>
      <c r="Z145" s="34" t="s">
        <v>120</v>
      </c>
      <c r="AA145" s="34" t="s">
        <v>120</v>
      </c>
      <c r="AB145" s="34" t="s">
        <v>120</v>
      </c>
      <c r="AC145" s="34" t="s">
        <v>120</v>
      </c>
      <c r="AD145" s="34" t="s">
        <v>120</v>
      </c>
      <c r="AE145" s="34" t="s">
        <v>120</v>
      </c>
      <c r="AF145" s="34" t="s">
        <v>120</v>
      </c>
      <c r="AG145" s="34" t="s">
        <v>120</v>
      </c>
      <c r="AH145" s="34" t="s">
        <v>120</v>
      </c>
      <c r="AI145" s="34" t="s">
        <v>120</v>
      </c>
      <c r="AJ145" s="34" t="s">
        <v>120</v>
      </c>
      <c r="AK145" s="34" t="s">
        <v>120</v>
      </c>
      <c r="AL145" s="34" t="s">
        <v>120</v>
      </c>
      <c r="AM145" s="34" t="s">
        <v>120</v>
      </c>
      <c r="AN145" s="34" t="s">
        <v>120</v>
      </c>
      <c r="AO145" s="34" t="s">
        <v>120</v>
      </c>
      <c r="AP145" s="34" t="s">
        <v>120</v>
      </c>
      <c r="AQ145" s="34" t="s">
        <v>120</v>
      </c>
      <c r="AR145" s="34" t="s">
        <v>120</v>
      </c>
      <c r="AS145" s="34" t="s">
        <v>120</v>
      </c>
      <c r="AT145" s="34" t="s">
        <v>120</v>
      </c>
      <c r="AU145" s="34" t="s">
        <v>120</v>
      </c>
      <c r="AV145" s="34" t="s">
        <v>120</v>
      </c>
      <c r="AW145" s="34" t="s">
        <v>120</v>
      </c>
      <c r="AX145" s="34" t="s">
        <v>120</v>
      </c>
      <c r="AY145" s="34" t="s">
        <v>120</v>
      </c>
      <c r="AZ145" s="34" t="s">
        <v>120</v>
      </c>
      <c r="BA145" s="34" t="s">
        <v>120</v>
      </c>
      <c r="BB145" s="34" t="s">
        <v>120</v>
      </c>
      <c r="BC145" s="34" t="s">
        <v>120</v>
      </c>
      <c r="BD145" s="34" t="s">
        <v>120</v>
      </c>
      <c r="BE145" s="34" t="s">
        <v>120</v>
      </c>
      <c r="BF145" s="34" t="s">
        <v>120</v>
      </c>
      <c r="BG145" s="34" t="s">
        <v>120</v>
      </c>
      <c r="BH145" s="34" t="s">
        <v>120</v>
      </c>
      <c r="BI145" s="34" t="s">
        <v>120</v>
      </c>
      <c r="BJ145" s="34" t="s">
        <v>120</v>
      </c>
      <c r="BK145" s="34" t="s">
        <v>120</v>
      </c>
      <c r="BL145" s="34" t="s">
        <v>120</v>
      </c>
      <c r="BM145" s="34" t="s">
        <v>120</v>
      </c>
      <c r="BN145" s="34" t="s">
        <v>120</v>
      </c>
      <c r="BO145" s="34" t="s">
        <v>120</v>
      </c>
      <c r="BP145" s="34" t="s">
        <v>120</v>
      </c>
      <c r="BQ145" s="34" t="s">
        <v>120</v>
      </c>
      <c r="BR145" s="34" t="s">
        <v>120</v>
      </c>
      <c r="BS145" s="34" t="s">
        <v>120</v>
      </c>
      <c r="BT145" s="34" t="s">
        <v>120</v>
      </c>
      <c r="BU145" s="34" t="s">
        <v>120</v>
      </c>
      <c r="BV145" s="34" t="s">
        <v>120</v>
      </c>
      <c r="BW145" s="34" t="s">
        <v>120</v>
      </c>
      <c r="BX145" s="34" t="s">
        <v>120</v>
      </c>
      <c r="BY145" s="34" t="s">
        <v>120</v>
      </c>
      <c r="BZ145" s="34" t="s">
        <v>120</v>
      </c>
      <c r="CA145" s="34" t="s">
        <v>120</v>
      </c>
      <c r="CB145" s="34" t="s">
        <v>120</v>
      </c>
      <c r="CC145" s="34" t="s">
        <v>120</v>
      </c>
      <c r="CD145" s="34" t="s">
        <v>120</v>
      </c>
      <c r="CE145" s="34" t="s">
        <v>120</v>
      </c>
      <c r="CF145" s="34" t="s">
        <v>120</v>
      </c>
      <c r="CG145" s="34" t="s">
        <v>120</v>
      </c>
      <c r="CH145" s="34" t="s">
        <v>120</v>
      </c>
      <c r="CI145" s="34" t="s">
        <v>120</v>
      </c>
      <c r="CJ145" s="34" t="s">
        <v>120</v>
      </c>
      <c r="CK145" s="34" t="s">
        <v>120</v>
      </c>
      <c r="CL145" s="34" t="s">
        <v>120</v>
      </c>
      <c r="CM145" s="34" t="s">
        <v>120</v>
      </c>
      <c r="CN145" s="34" t="s">
        <v>120</v>
      </c>
      <c r="CO145" s="34" t="s">
        <v>120</v>
      </c>
      <c r="CP145" s="34" t="s">
        <v>120</v>
      </c>
      <c r="CQ145" s="34" t="s">
        <v>120</v>
      </c>
      <c r="CR145" s="34" t="s">
        <v>120</v>
      </c>
      <c r="CS145" s="34" t="s">
        <v>120</v>
      </c>
      <c r="CT145" s="34" t="s">
        <v>120</v>
      </c>
      <c r="CU145" s="34" t="s">
        <v>120</v>
      </c>
      <c r="CV145" s="34" t="s">
        <v>120</v>
      </c>
      <c r="CW145" s="34" t="s">
        <v>120</v>
      </c>
      <c r="CX145" s="34" t="s">
        <v>120</v>
      </c>
      <c r="CY145" s="34" t="s">
        <v>120</v>
      </c>
      <c r="CZ145" s="34" t="s">
        <v>120</v>
      </c>
      <c r="DA145" s="34" t="s">
        <v>120</v>
      </c>
      <c r="DB145" s="34" t="s">
        <v>120</v>
      </c>
      <c r="DC145" s="34" t="s">
        <v>120</v>
      </c>
      <c r="DD145" s="34" t="s">
        <v>120</v>
      </c>
      <c r="DE145" s="34" t="s">
        <v>120</v>
      </c>
      <c r="DF145" s="34" t="s">
        <v>120</v>
      </c>
      <c r="DG145" s="34" t="s">
        <v>120</v>
      </c>
      <c r="DH145" s="34" t="s">
        <v>120</v>
      </c>
      <c r="DI145" s="34" t="s">
        <v>120</v>
      </c>
      <c r="DJ145" s="34" t="s">
        <v>120</v>
      </c>
      <c r="DK145" s="34" t="s">
        <v>120</v>
      </c>
      <c r="DL145" s="34" t="s">
        <v>120</v>
      </c>
      <c r="DM145" s="34" t="s">
        <v>120</v>
      </c>
    </row>
    <row r="146" spans="1:117" x14ac:dyDescent="0.25">
      <c r="A146" s="34" t="s">
        <v>159</v>
      </c>
      <c r="B146" s="34" t="s">
        <v>118</v>
      </c>
      <c r="C146" s="34" t="s">
        <v>119</v>
      </c>
      <c r="D146" s="34">
        <v>81.400000000000006</v>
      </c>
      <c r="E146" s="34">
        <v>23.7</v>
      </c>
      <c r="F146" s="34">
        <v>1068</v>
      </c>
      <c r="G146" s="34">
        <v>843</v>
      </c>
      <c r="H146" s="34">
        <v>99</v>
      </c>
      <c r="I146" s="34">
        <v>99.6</v>
      </c>
      <c r="J146" s="34">
        <v>95.4</v>
      </c>
      <c r="K146" s="34">
        <v>65</v>
      </c>
      <c r="L146" s="34">
        <v>84.8</v>
      </c>
      <c r="M146" s="34">
        <v>92.7</v>
      </c>
      <c r="N146" s="34">
        <v>32.799999999999997</v>
      </c>
      <c r="O146" s="34">
        <v>85</v>
      </c>
      <c r="P146" s="34">
        <v>91.9</v>
      </c>
      <c r="Q146" s="35">
        <v>60.3</v>
      </c>
      <c r="R146" s="34">
        <v>10.7</v>
      </c>
      <c r="S146" s="34">
        <v>6.3</v>
      </c>
      <c r="T146" s="34">
        <v>1.7</v>
      </c>
      <c r="U146" s="34">
        <v>3.5</v>
      </c>
      <c r="V146" s="34">
        <v>16</v>
      </c>
      <c r="W146" s="34">
        <v>16</v>
      </c>
      <c r="X146" s="34">
        <v>61.9</v>
      </c>
      <c r="Y146" s="34">
        <v>61.2</v>
      </c>
      <c r="Z146" s="34">
        <v>57.4</v>
      </c>
      <c r="AA146" s="34">
        <v>0</v>
      </c>
      <c r="AB146" s="34">
        <v>2.6</v>
      </c>
      <c r="AC146" s="34">
        <v>0.4</v>
      </c>
      <c r="AD146" s="34">
        <v>0.8</v>
      </c>
      <c r="AE146" s="34">
        <v>8.3000000000000007</v>
      </c>
      <c r="AF146" s="34">
        <v>4.8</v>
      </c>
      <c r="AG146" s="34">
        <v>35.9</v>
      </c>
      <c r="AH146" s="34">
        <v>71.7</v>
      </c>
      <c r="AI146" s="34">
        <v>80.599999999999994</v>
      </c>
      <c r="AJ146" s="34">
        <v>87.7</v>
      </c>
      <c r="AK146" s="34">
        <v>82.1</v>
      </c>
      <c r="AL146" s="34">
        <v>66.3</v>
      </c>
      <c r="AM146" s="34">
        <v>55.6</v>
      </c>
      <c r="AN146" s="34">
        <v>98</v>
      </c>
      <c r="AO146" s="34">
        <v>84.9</v>
      </c>
      <c r="AP146" s="34">
        <v>21.4</v>
      </c>
      <c r="AQ146" s="34">
        <v>1999</v>
      </c>
      <c r="AR146" s="34" t="s">
        <v>120</v>
      </c>
      <c r="AS146" s="34">
        <v>36</v>
      </c>
      <c r="AT146" s="34">
        <v>99.9</v>
      </c>
      <c r="AU146" s="34">
        <v>82</v>
      </c>
      <c r="AV146" s="34">
        <v>0.1</v>
      </c>
      <c r="AW146" s="34">
        <v>100</v>
      </c>
      <c r="AX146" s="34">
        <v>33.6</v>
      </c>
      <c r="AY146" s="34">
        <v>48.3</v>
      </c>
      <c r="AZ146" s="34">
        <v>30.4</v>
      </c>
      <c r="BA146" s="34">
        <v>91.3</v>
      </c>
      <c r="BB146" s="34">
        <v>99.9</v>
      </c>
      <c r="BC146" s="34">
        <v>95.4</v>
      </c>
      <c r="BD146" s="34">
        <v>96</v>
      </c>
      <c r="BE146" s="34">
        <v>95.4</v>
      </c>
      <c r="BF146" s="34">
        <v>89.4</v>
      </c>
      <c r="BG146" s="34">
        <v>75</v>
      </c>
      <c r="BH146" s="34">
        <v>89.7</v>
      </c>
      <c r="BI146" s="34">
        <v>10.3</v>
      </c>
      <c r="BJ146" s="34">
        <v>11.3</v>
      </c>
      <c r="BK146" s="34">
        <v>71.2</v>
      </c>
      <c r="BL146" s="34">
        <v>69.599999999999994</v>
      </c>
      <c r="BM146" s="34">
        <v>73.599999999999994</v>
      </c>
      <c r="BN146" s="34">
        <v>3</v>
      </c>
      <c r="BO146" s="34">
        <v>74</v>
      </c>
      <c r="BP146" s="34">
        <v>65.3</v>
      </c>
      <c r="BQ146" s="34">
        <v>45.5</v>
      </c>
      <c r="BR146" s="34">
        <v>76.8</v>
      </c>
      <c r="BS146" s="34">
        <v>21.8</v>
      </c>
      <c r="BT146" s="34">
        <v>54.8</v>
      </c>
      <c r="BU146" s="34">
        <v>31.1</v>
      </c>
      <c r="BV146" s="34">
        <v>23.7</v>
      </c>
      <c r="BW146" s="34">
        <v>23.6</v>
      </c>
      <c r="BX146" s="34">
        <v>7.8</v>
      </c>
      <c r="BY146" s="34">
        <v>22</v>
      </c>
      <c r="BZ146" s="34">
        <v>11.3</v>
      </c>
      <c r="CA146" s="34">
        <v>10.199999999999999</v>
      </c>
      <c r="CB146" s="34">
        <v>36.700000000000003</v>
      </c>
      <c r="CC146" s="34">
        <v>37.1</v>
      </c>
      <c r="CD146" s="34">
        <v>44.9</v>
      </c>
      <c r="CE146" s="34">
        <v>53.4</v>
      </c>
      <c r="CF146" s="34">
        <v>26</v>
      </c>
      <c r="CG146" s="34">
        <v>52.4</v>
      </c>
      <c r="CH146" s="34">
        <v>15.9</v>
      </c>
      <c r="CI146" s="34">
        <v>7.3</v>
      </c>
      <c r="CJ146" s="34">
        <v>4.4000000000000004</v>
      </c>
      <c r="CK146" s="34">
        <v>7.5</v>
      </c>
      <c r="CL146" s="34">
        <v>5.0999999999999996</v>
      </c>
      <c r="CM146" s="34">
        <v>6.8</v>
      </c>
      <c r="CN146" s="34">
        <v>1.6</v>
      </c>
      <c r="CO146" s="34">
        <v>0.7</v>
      </c>
      <c r="CP146" s="34">
        <v>11.5</v>
      </c>
      <c r="CQ146" s="34">
        <v>2.4</v>
      </c>
      <c r="CR146" s="34">
        <v>1.2</v>
      </c>
      <c r="CS146" s="34">
        <v>20.7</v>
      </c>
      <c r="CT146" s="34">
        <v>15.1</v>
      </c>
      <c r="CU146" s="34">
        <v>10.7</v>
      </c>
      <c r="CV146" s="34">
        <v>25.4</v>
      </c>
      <c r="CW146" s="34">
        <v>18</v>
      </c>
      <c r="CX146" s="34">
        <v>72.7</v>
      </c>
      <c r="CY146" s="34">
        <v>84.6</v>
      </c>
      <c r="CZ146" s="34">
        <v>85.1</v>
      </c>
      <c r="DA146" s="34">
        <v>21.2</v>
      </c>
      <c r="DB146" s="34">
        <v>34.5</v>
      </c>
      <c r="DC146" s="34">
        <v>4.5999999999999996</v>
      </c>
      <c r="DD146" s="34">
        <v>40.299999999999997</v>
      </c>
      <c r="DE146" s="34">
        <v>68.2</v>
      </c>
      <c r="DF146" s="34">
        <v>67.3</v>
      </c>
      <c r="DG146" s="34">
        <v>96.9</v>
      </c>
      <c r="DH146" s="34">
        <v>1.1000000000000001</v>
      </c>
      <c r="DI146" s="34">
        <v>14.4</v>
      </c>
      <c r="DJ146" s="34">
        <v>0.6</v>
      </c>
      <c r="DK146" s="34">
        <v>41</v>
      </c>
      <c r="DL146" s="34">
        <v>42</v>
      </c>
      <c r="DM146" s="34">
        <v>11.8</v>
      </c>
    </row>
    <row r="147" spans="1:117" s="15" customFormat="1" x14ac:dyDescent="0.25">
      <c r="A147" s="15" t="s">
        <v>159</v>
      </c>
      <c r="B147" s="15" t="s">
        <v>118</v>
      </c>
      <c r="C147" s="15" t="s">
        <v>121</v>
      </c>
      <c r="D147" s="15">
        <v>77.7</v>
      </c>
      <c r="E147" s="15">
        <v>23.4</v>
      </c>
      <c r="F147" s="15">
        <v>1033</v>
      </c>
      <c r="G147" s="15">
        <v>992</v>
      </c>
      <c r="H147" s="15">
        <v>98.7</v>
      </c>
      <c r="I147" s="15">
        <v>99.2</v>
      </c>
      <c r="J147" s="15">
        <v>99</v>
      </c>
      <c r="K147" s="15">
        <v>46.1</v>
      </c>
      <c r="L147" s="15">
        <v>69.400000000000006</v>
      </c>
      <c r="M147" s="15">
        <v>84.4</v>
      </c>
      <c r="N147" s="15">
        <v>20.9</v>
      </c>
      <c r="O147" s="15">
        <v>84.8</v>
      </c>
      <c r="P147" s="15">
        <v>96.1</v>
      </c>
      <c r="Q147" s="15">
        <v>56.8</v>
      </c>
      <c r="R147" s="15">
        <v>10.199999999999999</v>
      </c>
      <c r="S147" s="15">
        <v>0</v>
      </c>
      <c r="T147" s="15">
        <v>1.7</v>
      </c>
      <c r="U147" s="15">
        <v>3.2</v>
      </c>
      <c r="V147" s="15">
        <v>30</v>
      </c>
      <c r="W147" s="15" t="s">
        <v>120</v>
      </c>
      <c r="X147" s="15">
        <v>60.9</v>
      </c>
      <c r="Y147" s="15">
        <v>60.5</v>
      </c>
      <c r="Z147" s="15">
        <v>54.8</v>
      </c>
      <c r="AA147" s="15">
        <v>0</v>
      </c>
      <c r="AB147" s="15">
        <v>3.7</v>
      </c>
      <c r="AC147" s="15">
        <v>0.4</v>
      </c>
      <c r="AD147" s="15">
        <v>1.2</v>
      </c>
      <c r="AE147" s="15">
        <v>6.1</v>
      </c>
      <c r="AF147" s="15">
        <v>3.6</v>
      </c>
      <c r="AG147" s="15">
        <v>30.7</v>
      </c>
      <c r="AH147" s="15">
        <v>64.5</v>
      </c>
      <c r="AI147" s="15">
        <v>67.5</v>
      </c>
      <c r="AJ147" s="15">
        <v>81.7</v>
      </c>
      <c r="AK147" s="15">
        <v>75.2</v>
      </c>
      <c r="AL147" s="15">
        <v>63.8</v>
      </c>
      <c r="AM147" s="15">
        <v>46.4</v>
      </c>
      <c r="AN147" s="15">
        <v>95.9</v>
      </c>
      <c r="AO147" s="15">
        <v>76.599999999999994</v>
      </c>
      <c r="AP147" s="15">
        <v>17.8</v>
      </c>
      <c r="AQ147" s="15">
        <v>1627</v>
      </c>
      <c r="AR147" s="15" t="s">
        <v>120</v>
      </c>
      <c r="AS147" s="15">
        <v>38.6</v>
      </c>
      <c r="AT147" s="15">
        <v>100</v>
      </c>
      <c r="AU147" s="15">
        <v>91.3</v>
      </c>
      <c r="AV147" s="15">
        <v>0</v>
      </c>
      <c r="AW147" s="15">
        <v>100</v>
      </c>
      <c r="AX147" s="15">
        <v>39.799999999999997</v>
      </c>
      <c r="AY147" s="15">
        <v>54.9</v>
      </c>
      <c r="AZ147" s="15">
        <v>38.299999999999997</v>
      </c>
      <c r="BA147" s="15">
        <v>85.4</v>
      </c>
      <c r="BB147" s="15">
        <v>100</v>
      </c>
      <c r="BC147" s="15">
        <v>90.3</v>
      </c>
      <c r="BD147" s="15">
        <v>91.5</v>
      </c>
      <c r="BE147" s="15">
        <v>95.9</v>
      </c>
      <c r="BF147" s="15">
        <v>88.4</v>
      </c>
      <c r="BG147" s="15">
        <v>70.3</v>
      </c>
      <c r="BH147" s="15">
        <v>97.5</v>
      </c>
      <c r="BI147" s="15">
        <v>2.5</v>
      </c>
      <c r="BJ147" s="15">
        <v>14.7</v>
      </c>
      <c r="BK147" s="15">
        <v>58.3</v>
      </c>
      <c r="BL147" s="15">
        <v>56</v>
      </c>
      <c r="BM147" s="15">
        <v>62.6</v>
      </c>
      <c r="BN147" s="15">
        <v>4</v>
      </c>
      <c r="BO147" s="15">
        <v>66.8</v>
      </c>
      <c r="BP147" s="15">
        <v>53.2</v>
      </c>
      <c r="BQ147" s="15" t="s">
        <v>120</v>
      </c>
      <c r="BR147" s="15" t="s">
        <v>120</v>
      </c>
      <c r="BS147" s="15">
        <v>30.9</v>
      </c>
      <c r="BT147" s="15" t="s">
        <v>120</v>
      </c>
      <c r="BU147" s="15">
        <v>37.700000000000003</v>
      </c>
      <c r="BV147" s="15">
        <v>21.1</v>
      </c>
      <c r="BW147" s="15">
        <v>17.399999999999999</v>
      </c>
      <c r="BX147" s="15">
        <v>6.4</v>
      </c>
      <c r="BY147" s="15">
        <v>18.7</v>
      </c>
      <c r="BZ147" s="15">
        <v>13.2</v>
      </c>
      <c r="CA147" s="15">
        <v>11.8</v>
      </c>
      <c r="CB147" s="15">
        <v>33.6</v>
      </c>
      <c r="CC147" s="15">
        <v>30.8</v>
      </c>
      <c r="CD147" s="15">
        <v>48.5</v>
      </c>
      <c r="CE147" s="15">
        <v>55.7</v>
      </c>
      <c r="CF147" s="15">
        <v>31.2</v>
      </c>
      <c r="CG147" s="15">
        <v>54.8</v>
      </c>
      <c r="CH147" s="15">
        <v>15.3</v>
      </c>
      <c r="CI147" s="15">
        <v>8.6</v>
      </c>
      <c r="CJ147" s="15">
        <v>5.2</v>
      </c>
      <c r="CK147" s="15">
        <v>6.7</v>
      </c>
      <c r="CL147" s="15">
        <v>5</v>
      </c>
      <c r="CM147" s="15">
        <v>5.9</v>
      </c>
      <c r="CN147" s="15">
        <v>0.5</v>
      </c>
      <c r="CO147" s="15">
        <v>0.4</v>
      </c>
      <c r="CP147" s="15">
        <v>6.2</v>
      </c>
      <c r="CQ147" s="15">
        <v>5.4</v>
      </c>
      <c r="CR147" s="15">
        <v>1.2</v>
      </c>
      <c r="CS147" s="15">
        <v>22.2</v>
      </c>
      <c r="CT147" s="15">
        <v>16.100000000000001</v>
      </c>
      <c r="CU147" s="15">
        <v>11.5</v>
      </c>
      <c r="CV147" s="15">
        <v>22.7</v>
      </c>
      <c r="CW147" s="15">
        <v>11.2</v>
      </c>
      <c r="CX147" s="15">
        <v>79.900000000000006</v>
      </c>
      <c r="CY147" s="15">
        <v>84.6</v>
      </c>
      <c r="CZ147" s="15">
        <v>74.2</v>
      </c>
      <c r="DA147" s="15">
        <v>20.100000000000001</v>
      </c>
      <c r="DB147" s="15">
        <v>37.5</v>
      </c>
      <c r="DC147" s="15">
        <v>9.1</v>
      </c>
      <c r="DD147" s="15">
        <v>36.6</v>
      </c>
      <c r="DE147" s="15">
        <v>74.8</v>
      </c>
      <c r="DF147" s="15">
        <v>65.7</v>
      </c>
      <c r="DG147" s="15">
        <v>97.8</v>
      </c>
      <c r="DH147" s="15">
        <v>1.8</v>
      </c>
      <c r="DI147" s="15">
        <v>16.7</v>
      </c>
      <c r="DJ147" s="15">
        <v>0.7</v>
      </c>
      <c r="DK147" s="15">
        <v>45.2</v>
      </c>
      <c r="DL147" s="15" t="s">
        <v>120</v>
      </c>
      <c r="DM147" s="15">
        <v>7.7</v>
      </c>
    </row>
    <row r="148" spans="1:117" s="15" customFormat="1" x14ac:dyDescent="0.25">
      <c r="A148" s="15" t="s">
        <v>159</v>
      </c>
      <c r="B148" s="15" t="s">
        <v>118</v>
      </c>
      <c r="C148" s="15" t="s">
        <v>122</v>
      </c>
      <c r="D148" s="15">
        <v>83</v>
      </c>
      <c r="E148" s="15">
        <v>23.9</v>
      </c>
      <c r="F148" s="15">
        <v>1083</v>
      </c>
      <c r="G148" s="15">
        <v>786</v>
      </c>
      <c r="H148" s="15">
        <v>99.2</v>
      </c>
      <c r="I148" s="15">
        <v>99.8</v>
      </c>
      <c r="J148" s="15">
        <v>93.8</v>
      </c>
      <c r="K148" s="15">
        <v>73.400000000000006</v>
      </c>
      <c r="L148" s="15">
        <v>91.6</v>
      </c>
      <c r="M148" s="15">
        <v>96.3</v>
      </c>
      <c r="N148" s="15">
        <v>38.1</v>
      </c>
      <c r="O148" s="15">
        <v>85.1</v>
      </c>
      <c r="P148" s="15">
        <v>89.8</v>
      </c>
      <c r="Q148" s="15">
        <v>61.8</v>
      </c>
      <c r="R148" s="15">
        <v>10.9</v>
      </c>
      <c r="S148" s="15">
        <v>10.4</v>
      </c>
      <c r="T148" s="15">
        <v>1.7</v>
      </c>
      <c r="U148" s="15">
        <v>3.7</v>
      </c>
      <c r="V148" s="15">
        <v>10</v>
      </c>
      <c r="W148" s="15">
        <v>10</v>
      </c>
      <c r="X148" s="15">
        <v>62.4</v>
      </c>
      <c r="Y148" s="15">
        <v>61.5</v>
      </c>
      <c r="Z148" s="15">
        <v>58.5</v>
      </c>
      <c r="AA148" s="15">
        <v>0</v>
      </c>
      <c r="AB148" s="15">
        <v>2.1</v>
      </c>
      <c r="AC148" s="15">
        <v>0.3</v>
      </c>
      <c r="AD148" s="15">
        <v>0.6</v>
      </c>
      <c r="AE148" s="15">
        <v>9.3000000000000007</v>
      </c>
      <c r="AF148" s="15">
        <v>5.3</v>
      </c>
      <c r="AG148" s="15">
        <v>38.1</v>
      </c>
      <c r="AH148" s="15">
        <v>74.8</v>
      </c>
      <c r="AI148" s="15">
        <v>86</v>
      </c>
      <c r="AJ148" s="15">
        <v>90.1</v>
      </c>
      <c r="AK148" s="15">
        <v>84.9</v>
      </c>
      <c r="AL148" s="15">
        <v>67.400000000000006</v>
      </c>
      <c r="AM148" s="15">
        <v>59.4</v>
      </c>
      <c r="AN148" s="15">
        <v>98.8</v>
      </c>
      <c r="AO148" s="15">
        <v>88.3</v>
      </c>
      <c r="AP148" s="15">
        <v>22.8</v>
      </c>
      <c r="AQ148" s="15">
        <v>2176</v>
      </c>
      <c r="AR148" s="15" t="s">
        <v>120</v>
      </c>
      <c r="AS148" s="15">
        <v>34.9</v>
      </c>
      <c r="AT148" s="15">
        <v>99.9</v>
      </c>
      <c r="AU148" s="15">
        <v>77.900000000000006</v>
      </c>
      <c r="AV148" s="15">
        <v>0.1</v>
      </c>
      <c r="AW148" s="15">
        <v>100</v>
      </c>
      <c r="AX148" s="15">
        <v>30.9</v>
      </c>
      <c r="AY148" s="15">
        <v>47.1</v>
      </c>
      <c r="AZ148" s="15">
        <v>26.4</v>
      </c>
      <c r="BA148" s="15">
        <v>93.9</v>
      </c>
      <c r="BB148" s="15">
        <v>99.8</v>
      </c>
      <c r="BC148" s="15">
        <v>97.7</v>
      </c>
      <c r="BD148" s="15">
        <v>98.1</v>
      </c>
      <c r="BE148" s="15">
        <v>95.2</v>
      </c>
      <c r="BF148" s="15">
        <v>89.9</v>
      </c>
      <c r="BG148" s="15">
        <v>77</v>
      </c>
      <c r="BH148" s="15">
        <v>86.2</v>
      </c>
      <c r="BI148" s="15">
        <v>13.8</v>
      </c>
      <c r="BJ148" s="15">
        <v>9.9</v>
      </c>
      <c r="BK148" s="15">
        <v>79.400000000000006</v>
      </c>
      <c r="BL148" s="15">
        <v>78.3</v>
      </c>
      <c r="BM148" s="15">
        <v>80.599999999999994</v>
      </c>
      <c r="BN148" s="15">
        <v>2.5</v>
      </c>
      <c r="BO148" s="15">
        <v>77.8</v>
      </c>
      <c r="BP148" s="15">
        <v>70.3</v>
      </c>
      <c r="BQ148" s="15">
        <v>57.4</v>
      </c>
      <c r="BR148" s="15">
        <v>78.3</v>
      </c>
      <c r="BS148" s="15">
        <v>18.100000000000001</v>
      </c>
      <c r="BT148" s="15">
        <v>57.8</v>
      </c>
      <c r="BU148" s="15">
        <v>28</v>
      </c>
      <c r="BV148" s="15">
        <v>24.7</v>
      </c>
      <c r="BW148" s="15">
        <v>26.1</v>
      </c>
      <c r="BX148" s="15">
        <v>8.3000000000000007</v>
      </c>
      <c r="BY148" s="15">
        <v>23.3</v>
      </c>
      <c r="BZ148" s="15">
        <v>10.5</v>
      </c>
      <c r="CA148" s="15">
        <v>9.3000000000000007</v>
      </c>
      <c r="CB148" s="15">
        <v>38.1</v>
      </c>
      <c r="CC148" s="15">
        <v>40.5</v>
      </c>
      <c r="CD148" s="15">
        <v>43.4</v>
      </c>
      <c r="CE148" s="15">
        <v>52.3</v>
      </c>
      <c r="CF148" s="15">
        <v>23.6</v>
      </c>
      <c r="CG148" s="15">
        <v>51.4</v>
      </c>
      <c r="CH148" s="15">
        <v>16.2</v>
      </c>
      <c r="CI148" s="15">
        <v>6.8</v>
      </c>
      <c r="CJ148" s="15">
        <v>4.0999999999999996</v>
      </c>
      <c r="CK148" s="15">
        <v>7.9</v>
      </c>
      <c r="CL148" s="15">
        <v>5.2</v>
      </c>
      <c r="CM148" s="15">
        <v>7.2</v>
      </c>
      <c r="CN148" s="15">
        <v>2</v>
      </c>
      <c r="CO148" s="15">
        <v>0.9</v>
      </c>
      <c r="CP148" s="15">
        <v>14.2</v>
      </c>
      <c r="CQ148" s="15">
        <v>0.8</v>
      </c>
      <c r="CR148" s="15">
        <v>1.3</v>
      </c>
      <c r="CS148" s="15">
        <v>20.100000000000001</v>
      </c>
      <c r="CT148" s="15">
        <v>14.6</v>
      </c>
      <c r="CU148" s="15">
        <v>10.3</v>
      </c>
      <c r="CV148" s="15">
        <v>26.6</v>
      </c>
      <c r="CW148" s="15">
        <v>21.6</v>
      </c>
      <c r="CX148" s="15">
        <v>69.400000000000006</v>
      </c>
      <c r="CY148" s="15">
        <v>84.6</v>
      </c>
      <c r="CZ148" s="15">
        <v>90</v>
      </c>
      <c r="DA148" s="15">
        <v>21.7</v>
      </c>
      <c r="DB148" s="15">
        <v>33.299999999999997</v>
      </c>
      <c r="DC148" s="15">
        <v>2.7</v>
      </c>
      <c r="DD148" s="15">
        <v>41.9</v>
      </c>
      <c r="DE148" s="15">
        <v>65.2</v>
      </c>
      <c r="DF148" s="15">
        <v>68</v>
      </c>
      <c r="DG148" s="15">
        <v>96.5</v>
      </c>
      <c r="DH148" s="15">
        <v>0.8</v>
      </c>
      <c r="DI148" s="15">
        <v>13.2</v>
      </c>
      <c r="DJ148" s="15">
        <v>0.5</v>
      </c>
      <c r="DK148" s="15">
        <v>38.799999999999997</v>
      </c>
      <c r="DL148" s="15" t="s">
        <v>120</v>
      </c>
      <c r="DM148" s="15">
        <v>14.4</v>
      </c>
    </row>
    <row r="149" spans="1:117" x14ac:dyDescent="0.25">
      <c r="A149" s="34" t="s">
        <v>159</v>
      </c>
      <c r="B149" s="34" t="s">
        <v>123</v>
      </c>
      <c r="C149" s="34" t="s">
        <v>119</v>
      </c>
      <c r="D149" s="34" t="s">
        <v>120</v>
      </c>
      <c r="E149" s="34" t="s">
        <v>120</v>
      </c>
      <c r="F149" s="34" t="s">
        <v>120</v>
      </c>
      <c r="G149" s="34" t="s">
        <v>120</v>
      </c>
      <c r="H149" s="34" t="s">
        <v>120</v>
      </c>
      <c r="I149" s="34" t="s">
        <v>120</v>
      </c>
      <c r="J149" s="34" t="s">
        <v>120</v>
      </c>
      <c r="K149" s="34" t="s">
        <v>120</v>
      </c>
      <c r="L149" s="34" t="s">
        <v>120</v>
      </c>
      <c r="M149" s="34" t="s">
        <v>120</v>
      </c>
      <c r="N149" s="34" t="s">
        <v>120</v>
      </c>
      <c r="O149" s="34" t="s">
        <v>120</v>
      </c>
      <c r="P149" s="34" t="s">
        <v>120</v>
      </c>
      <c r="Q149" s="34" t="s">
        <v>120</v>
      </c>
      <c r="R149" s="34" t="s">
        <v>120</v>
      </c>
      <c r="S149" s="34" t="s">
        <v>120</v>
      </c>
      <c r="T149" s="34" t="s">
        <v>120</v>
      </c>
      <c r="U149" s="34" t="s">
        <v>120</v>
      </c>
      <c r="V149" s="34" t="s">
        <v>120</v>
      </c>
      <c r="W149" s="34" t="s">
        <v>120</v>
      </c>
      <c r="X149" s="34" t="s">
        <v>120</v>
      </c>
      <c r="Y149" s="34" t="s">
        <v>120</v>
      </c>
      <c r="Z149" s="34" t="s">
        <v>120</v>
      </c>
      <c r="AA149" s="34" t="s">
        <v>120</v>
      </c>
      <c r="AB149" s="34" t="s">
        <v>120</v>
      </c>
      <c r="AC149" s="34" t="s">
        <v>120</v>
      </c>
      <c r="AD149" s="34" t="s">
        <v>120</v>
      </c>
      <c r="AE149" s="34" t="s">
        <v>120</v>
      </c>
      <c r="AF149" s="34" t="s">
        <v>120</v>
      </c>
      <c r="AG149" s="34" t="s">
        <v>120</v>
      </c>
      <c r="AH149" s="34" t="s">
        <v>120</v>
      </c>
      <c r="AI149" s="34" t="s">
        <v>120</v>
      </c>
      <c r="AJ149" s="34" t="s">
        <v>120</v>
      </c>
      <c r="AK149" s="34" t="s">
        <v>120</v>
      </c>
      <c r="AL149" s="34" t="s">
        <v>120</v>
      </c>
      <c r="AM149" s="34" t="s">
        <v>120</v>
      </c>
      <c r="AN149" s="34" t="s">
        <v>120</v>
      </c>
      <c r="AO149" s="34" t="s">
        <v>120</v>
      </c>
      <c r="AP149" s="34" t="s">
        <v>120</v>
      </c>
      <c r="AQ149" s="34" t="s">
        <v>120</v>
      </c>
      <c r="AR149" s="34" t="s">
        <v>120</v>
      </c>
      <c r="AS149" s="34" t="s">
        <v>120</v>
      </c>
      <c r="AT149" s="34" t="s">
        <v>120</v>
      </c>
      <c r="AU149" s="34" t="s">
        <v>120</v>
      </c>
      <c r="AV149" s="34" t="s">
        <v>120</v>
      </c>
      <c r="AW149" s="34" t="s">
        <v>120</v>
      </c>
      <c r="AX149" s="34" t="s">
        <v>120</v>
      </c>
      <c r="AY149" s="34" t="s">
        <v>120</v>
      </c>
      <c r="AZ149" s="34" t="s">
        <v>120</v>
      </c>
      <c r="BA149" s="34" t="s">
        <v>120</v>
      </c>
      <c r="BB149" s="34" t="s">
        <v>120</v>
      </c>
      <c r="BC149" s="34" t="s">
        <v>120</v>
      </c>
      <c r="BD149" s="34" t="s">
        <v>120</v>
      </c>
      <c r="BE149" s="34" t="s">
        <v>120</v>
      </c>
      <c r="BF149" s="34" t="s">
        <v>120</v>
      </c>
      <c r="BG149" s="34" t="s">
        <v>120</v>
      </c>
      <c r="BH149" s="34" t="s">
        <v>120</v>
      </c>
      <c r="BI149" s="34" t="s">
        <v>120</v>
      </c>
      <c r="BJ149" s="34" t="s">
        <v>120</v>
      </c>
      <c r="BK149" s="34" t="s">
        <v>120</v>
      </c>
      <c r="BL149" s="34" t="s">
        <v>120</v>
      </c>
      <c r="BM149" s="34" t="s">
        <v>120</v>
      </c>
      <c r="BN149" s="34" t="s">
        <v>120</v>
      </c>
      <c r="BO149" s="34" t="s">
        <v>120</v>
      </c>
      <c r="BP149" s="34" t="s">
        <v>120</v>
      </c>
      <c r="BQ149" s="34" t="s">
        <v>120</v>
      </c>
      <c r="BR149" s="34" t="s">
        <v>120</v>
      </c>
      <c r="BS149" s="34" t="s">
        <v>120</v>
      </c>
      <c r="BT149" s="34" t="s">
        <v>120</v>
      </c>
      <c r="BU149" s="34" t="s">
        <v>120</v>
      </c>
      <c r="BV149" s="34" t="s">
        <v>120</v>
      </c>
      <c r="BW149" s="34" t="s">
        <v>120</v>
      </c>
      <c r="BX149" s="34" t="s">
        <v>120</v>
      </c>
      <c r="BY149" s="34" t="s">
        <v>120</v>
      </c>
      <c r="BZ149" s="34" t="s">
        <v>120</v>
      </c>
      <c r="CA149" s="34" t="s">
        <v>120</v>
      </c>
      <c r="CB149" s="34" t="s">
        <v>120</v>
      </c>
      <c r="CC149" s="34" t="s">
        <v>120</v>
      </c>
      <c r="CD149" s="34" t="s">
        <v>120</v>
      </c>
      <c r="CE149" s="34" t="s">
        <v>120</v>
      </c>
      <c r="CF149" s="34" t="s">
        <v>120</v>
      </c>
      <c r="CG149" s="34" t="s">
        <v>120</v>
      </c>
      <c r="CH149" s="34" t="s">
        <v>120</v>
      </c>
      <c r="CI149" s="34" t="s">
        <v>120</v>
      </c>
      <c r="CJ149" s="34" t="s">
        <v>120</v>
      </c>
      <c r="CK149" s="34" t="s">
        <v>120</v>
      </c>
      <c r="CL149" s="34" t="s">
        <v>120</v>
      </c>
      <c r="CM149" s="34" t="s">
        <v>120</v>
      </c>
      <c r="CN149" s="34" t="s">
        <v>120</v>
      </c>
      <c r="CO149" s="34" t="s">
        <v>120</v>
      </c>
      <c r="CP149" s="34" t="s">
        <v>120</v>
      </c>
      <c r="CQ149" s="34" t="s">
        <v>120</v>
      </c>
      <c r="CR149" s="34" t="s">
        <v>120</v>
      </c>
      <c r="CS149" s="34" t="s">
        <v>120</v>
      </c>
      <c r="CT149" s="34" t="s">
        <v>120</v>
      </c>
      <c r="CU149" s="34" t="s">
        <v>120</v>
      </c>
      <c r="CV149" s="34" t="s">
        <v>120</v>
      </c>
      <c r="CW149" s="34" t="s">
        <v>120</v>
      </c>
      <c r="CX149" s="34" t="s">
        <v>120</v>
      </c>
      <c r="CY149" s="34" t="s">
        <v>120</v>
      </c>
      <c r="CZ149" s="34" t="s">
        <v>120</v>
      </c>
      <c r="DA149" s="34" t="s">
        <v>120</v>
      </c>
      <c r="DB149" s="34" t="s">
        <v>120</v>
      </c>
      <c r="DC149" s="34" t="s">
        <v>120</v>
      </c>
      <c r="DD149" s="34" t="s">
        <v>120</v>
      </c>
      <c r="DE149" s="34" t="s">
        <v>120</v>
      </c>
      <c r="DF149" s="34" t="s">
        <v>120</v>
      </c>
      <c r="DG149" s="34" t="s">
        <v>120</v>
      </c>
      <c r="DH149" s="34" t="s">
        <v>120</v>
      </c>
      <c r="DI149" s="34" t="s">
        <v>120</v>
      </c>
      <c r="DJ149" s="34" t="s">
        <v>120</v>
      </c>
      <c r="DK149" s="34" t="s">
        <v>120</v>
      </c>
      <c r="DL149" s="34" t="s">
        <v>120</v>
      </c>
      <c r="DM149" s="34" t="s">
        <v>120</v>
      </c>
    </row>
  </sheetData>
  <autoFilter ref="A1:DM149"/>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workbookViewId="0">
      <selection activeCell="A18" sqref="A18"/>
    </sheetView>
  </sheetViews>
  <sheetFormatPr defaultRowHeight="15" x14ac:dyDescent="0.25"/>
  <sheetData>
    <row r="1" spans="1:9" x14ac:dyDescent="0.25">
      <c r="A1" t="s">
        <v>160</v>
      </c>
    </row>
    <row r="2" spans="1:9" ht="15.75" thickBot="1" x14ac:dyDescent="0.3"/>
    <row r="3" spans="1:9" x14ac:dyDescent="0.25">
      <c r="A3" s="8" t="s">
        <v>161</v>
      </c>
      <c r="B3" s="8"/>
    </row>
    <row r="4" spans="1:9" x14ac:dyDescent="0.25">
      <c r="A4" s="5" t="s">
        <v>162</v>
      </c>
      <c r="B4" s="5">
        <v>0.24842073694494604</v>
      </c>
    </row>
    <row r="5" spans="1:9" x14ac:dyDescent="0.25">
      <c r="A5" s="5" t="s">
        <v>163</v>
      </c>
      <c r="B5" s="5">
        <v>6.1712862544270074E-2</v>
      </c>
    </row>
    <row r="6" spans="1:9" x14ac:dyDescent="0.25">
      <c r="A6" s="5" t="s">
        <v>164</v>
      </c>
      <c r="B6" s="5">
        <v>2.6961487082946746E-2</v>
      </c>
    </row>
    <row r="7" spans="1:9" x14ac:dyDescent="0.25">
      <c r="A7" s="5" t="s">
        <v>165</v>
      </c>
      <c r="B7" s="5">
        <v>15.613361720867468</v>
      </c>
    </row>
    <row r="8" spans="1:9" ht="15.75" thickBot="1" x14ac:dyDescent="0.3">
      <c r="A8" s="6" t="s">
        <v>166</v>
      </c>
      <c r="B8" s="6">
        <v>29</v>
      </c>
    </row>
    <row r="10" spans="1:9" ht="15.75" thickBot="1" x14ac:dyDescent="0.3">
      <c r="A10" t="s">
        <v>167</v>
      </c>
    </row>
    <row r="11" spans="1:9" x14ac:dyDescent="0.25">
      <c r="A11" s="7"/>
      <c r="B11" s="7" t="s">
        <v>171</v>
      </c>
      <c r="C11" s="7" t="s">
        <v>172</v>
      </c>
      <c r="D11" s="7" t="s">
        <v>173</v>
      </c>
      <c r="E11" s="7" t="s">
        <v>174</v>
      </c>
      <c r="F11" s="7" t="s">
        <v>175</v>
      </c>
    </row>
    <row r="12" spans="1:9" x14ac:dyDescent="0.25">
      <c r="A12" s="5" t="s">
        <v>168</v>
      </c>
      <c r="B12" s="5">
        <v>1</v>
      </c>
      <c r="C12" s="5">
        <v>432.9089210528773</v>
      </c>
      <c r="D12" s="5">
        <v>432.9089210528773</v>
      </c>
      <c r="E12" s="5">
        <v>1.7758394229015084</v>
      </c>
      <c r="F12" s="5">
        <v>0.19379887912277852</v>
      </c>
    </row>
    <row r="13" spans="1:9" x14ac:dyDescent="0.25">
      <c r="A13" s="5" t="s">
        <v>169</v>
      </c>
      <c r="B13" s="5">
        <v>27</v>
      </c>
      <c r="C13" s="5">
        <v>6581.9807341195374</v>
      </c>
      <c r="D13" s="5">
        <v>243.77706422664954</v>
      </c>
      <c r="E13" s="5"/>
      <c r="F13" s="5"/>
    </row>
    <row r="14" spans="1:9" ht="15.75" thickBot="1" x14ac:dyDescent="0.3">
      <c r="A14" s="6" t="s">
        <v>119</v>
      </c>
      <c r="B14" s="6">
        <v>28</v>
      </c>
      <c r="C14" s="6">
        <v>7014.8896551724147</v>
      </c>
      <c r="D14" s="6"/>
      <c r="E14" s="6"/>
      <c r="F14" s="6"/>
    </row>
    <row r="15" spans="1:9" ht="15.75" thickBot="1" x14ac:dyDescent="0.3"/>
    <row r="16" spans="1:9" x14ac:dyDescent="0.25">
      <c r="A16" s="7"/>
      <c r="B16" s="7" t="s">
        <v>176</v>
      </c>
      <c r="C16" s="7" t="s">
        <v>165</v>
      </c>
      <c r="D16" s="7" t="s">
        <v>177</v>
      </c>
      <c r="E16" s="7" t="s">
        <v>178</v>
      </c>
      <c r="F16" s="7" t="s">
        <v>179</v>
      </c>
      <c r="G16" s="7" t="s">
        <v>180</v>
      </c>
      <c r="H16" s="7" t="s">
        <v>181</v>
      </c>
      <c r="I16" s="7" t="s">
        <v>182</v>
      </c>
    </row>
    <row r="17" spans="1:9" x14ac:dyDescent="0.25">
      <c r="A17" s="5" t="s">
        <v>170</v>
      </c>
      <c r="B17" s="5">
        <v>73.622114052197603</v>
      </c>
      <c r="C17" s="5">
        <v>7.922756607191463</v>
      </c>
      <c r="D17" s="5">
        <v>9.2924871610180499</v>
      </c>
      <c r="E17" s="5">
        <v>6.690365834625231E-10</v>
      </c>
      <c r="F17" s="5">
        <v>57.365960270916347</v>
      </c>
      <c r="G17" s="5">
        <v>89.878267833478859</v>
      </c>
      <c r="H17" s="5">
        <v>57.365960270916347</v>
      </c>
      <c r="I17" s="5">
        <v>89.878267833478859</v>
      </c>
    </row>
    <row r="18" spans="1:9" ht="15.75" thickBot="1" x14ac:dyDescent="0.3">
      <c r="A18" s="6" t="s">
        <v>77</v>
      </c>
      <c r="B18" s="6">
        <v>-0.52465716721364408</v>
      </c>
      <c r="C18" s="6">
        <v>0.39370756847455762</v>
      </c>
      <c r="D18" s="6">
        <v>-1.3326062520120152</v>
      </c>
      <c r="E18" s="6">
        <v>0.19379887912277796</v>
      </c>
      <c r="F18" s="6">
        <v>-1.3324783707789933</v>
      </c>
      <c r="G18" s="6">
        <v>0.28316403635170506</v>
      </c>
      <c r="H18" s="6">
        <v>-1.3324783707789933</v>
      </c>
      <c r="I18" s="6">
        <v>0.28316403635170506</v>
      </c>
    </row>
    <row r="22" spans="1:9" x14ac:dyDescent="0.25">
      <c r="A22" t="s">
        <v>183</v>
      </c>
      <c r="F22" t="s">
        <v>188</v>
      </c>
    </row>
    <row r="23" spans="1:9" ht="15.75" thickBot="1" x14ac:dyDescent="0.3"/>
    <row r="24" spans="1:9" x14ac:dyDescent="0.25">
      <c r="A24" s="7" t="s">
        <v>184</v>
      </c>
      <c r="B24" s="7" t="s">
        <v>190</v>
      </c>
      <c r="C24" s="7" t="s">
        <v>186</v>
      </c>
      <c r="D24" s="7" t="s">
        <v>187</v>
      </c>
      <c r="F24" s="7" t="s">
        <v>189</v>
      </c>
      <c r="G24" s="7" t="s">
        <v>34</v>
      </c>
    </row>
    <row r="25" spans="1:9" x14ac:dyDescent="0.25">
      <c r="A25" s="5">
        <v>1</v>
      </c>
      <c r="B25" s="5">
        <v>64.38814790923746</v>
      </c>
      <c r="C25" s="5">
        <v>18.011852090762545</v>
      </c>
      <c r="D25" s="5">
        <v>1.1747868707715228</v>
      </c>
      <c r="F25" s="5">
        <v>1.7241379310344827</v>
      </c>
      <c r="G25" s="5">
        <v>24.9</v>
      </c>
    </row>
    <row r="26" spans="1:9" x14ac:dyDescent="0.25">
      <c r="A26" s="5">
        <v>2</v>
      </c>
      <c r="B26" s="5">
        <v>60.138424854806949</v>
      </c>
      <c r="C26" s="5">
        <v>-5.0384248548069479</v>
      </c>
      <c r="D26" s="5">
        <v>-0.32862114006764143</v>
      </c>
      <c r="F26" s="5">
        <v>5.1724137931034484</v>
      </c>
      <c r="G26" s="5">
        <v>34.6</v>
      </c>
    </row>
    <row r="27" spans="1:9" x14ac:dyDescent="0.25">
      <c r="A27" s="5">
        <v>3</v>
      </c>
      <c r="B27" s="5">
        <v>57.672536168902823</v>
      </c>
      <c r="C27" s="5">
        <v>-23.072536168902822</v>
      </c>
      <c r="D27" s="5">
        <v>-1.5048598239671978</v>
      </c>
      <c r="F27" s="5">
        <v>8.6206896551724128</v>
      </c>
      <c r="G27" s="5">
        <v>37</v>
      </c>
    </row>
    <row r="28" spans="1:9" x14ac:dyDescent="0.25">
      <c r="A28" s="5">
        <v>4</v>
      </c>
      <c r="B28" s="5">
        <v>59.61376768759331</v>
      </c>
      <c r="C28" s="5">
        <v>11.186232312406688</v>
      </c>
      <c r="D28" s="5">
        <v>0.72959953189684423</v>
      </c>
      <c r="F28" s="5">
        <v>12.068965517241379</v>
      </c>
      <c r="G28" s="5">
        <v>45.9</v>
      </c>
    </row>
    <row r="29" spans="1:9" x14ac:dyDescent="0.25">
      <c r="A29" s="5">
        <v>5</v>
      </c>
      <c r="B29" s="5">
        <v>59.351439103986486</v>
      </c>
      <c r="C29" s="5">
        <v>14.54856089601352</v>
      </c>
      <c r="D29" s="5">
        <v>0.94890065958414638</v>
      </c>
      <c r="F29" s="5">
        <v>15.517241379310343</v>
      </c>
      <c r="G29" s="5">
        <v>52</v>
      </c>
    </row>
    <row r="30" spans="1:9" x14ac:dyDescent="0.25">
      <c r="A30" s="5">
        <v>6</v>
      </c>
      <c r="B30" s="5">
        <v>65.332530810222025</v>
      </c>
      <c r="C30" s="5">
        <v>-2.132530810222022</v>
      </c>
      <c r="D30" s="5">
        <v>-0.13909003831146421</v>
      </c>
      <c r="F30" s="5">
        <v>18.96551724137931</v>
      </c>
      <c r="G30" s="5">
        <v>53.1</v>
      </c>
    </row>
    <row r="31" spans="1:9" x14ac:dyDescent="0.25">
      <c r="A31" s="5">
        <v>7</v>
      </c>
      <c r="B31" s="5">
        <v>57.095413284967819</v>
      </c>
      <c r="C31" s="5">
        <v>-5.0954132849678189</v>
      </c>
      <c r="D31" s="5">
        <v>-0.33233809594766484</v>
      </c>
      <c r="F31" s="5">
        <v>22.413793103448278</v>
      </c>
      <c r="G31" s="5">
        <v>53.3</v>
      </c>
    </row>
    <row r="32" spans="1:9" x14ac:dyDescent="0.25">
      <c r="A32" s="5">
        <v>8</v>
      </c>
      <c r="B32" s="5">
        <v>62.761710690875169</v>
      </c>
      <c r="C32" s="5">
        <v>3.2382893091248306</v>
      </c>
      <c r="D32" s="5">
        <v>0.21121091517682891</v>
      </c>
      <c r="F32" s="5">
        <v>25.862068965517242</v>
      </c>
      <c r="G32" s="5">
        <v>53.5</v>
      </c>
    </row>
    <row r="33" spans="1:7" x14ac:dyDescent="0.25">
      <c r="A33" s="5">
        <v>9</v>
      </c>
      <c r="B33" s="5">
        <v>68.532939530225249</v>
      </c>
      <c r="C33" s="5">
        <v>26.567060469774745</v>
      </c>
      <c r="D33" s="5">
        <v>1.7327831517610008</v>
      </c>
      <c r="F33" s="5">
        <v>29.310344827586206</v>
      </c>
      <c r="G33" s="5">
        <v>54.9</v>
      </c>
    </row>
    <row r="34" spans="1:7" x14ac:dyDescent="0.25">
      <c r="A34" s="5">
        <v>10</v>
      </c>
      <c r="B34" s="5">
        <v>58.774316220051475</v>
      </c>
      <c r="C34" s="5">
        <v>-5.6743162200514732</v>
      </c>
      <c r="D34" s="5">
        <v>-0.37009587699985114</v>
      </c>
      <c r="F34" s="5">
        <v>32.758620689655167</v>
      </c>
      <c r="G34" s="5">
        <v>55.1</v>
      </c>
    </row>
    <row r="35" spans="1:7" x14ac:dyDescent="0.25">
      <c r="A35" s="5">
        <v>11</v>
      </c>
      <c r="B35" s="5">
        <v>61.292670622676965</v>
      </c>
      <c r="C35" s="5">
        <v>6.307329377323029</v>
      </c>
      <c r="D35" s="5">
        <v>0.41138288859871053</v>
      </c>
      <c r="F35" s="5">
        <v>36.206896551724135</v>
      </c>
      <c r="G35" s="5">
        <v>63</v>
      </c>
    </row>
    <row r="36" spans="1:7" x14ac:dyDescent="0.25">
      <c r="A36" s="5">
        <v>12</v>
      </c>
      <c r="B36" s="5">
        <v>59.771164837757397</v>
      </c>
      <c r="C36" s="5">
        <v>4.3288351622425978</v>
      </c>
      <c r="D36" s="5">
        <v>0.28233957777972307</v>
      </c>
      <c r="F36" s="5">
        <v>39.655172413793103</v>
      </c>
      <c r="G36" s="5">
        <v>63.2</v>
      </c>
    </row>
    <row r="37" spans="1:7" x14ac:dyDescent="0.25">
      <c r="A37" s="5">
        <v>13</v>
      </c>
      <c r="B37" s="5">
        <v>67.48362519579797</v>
      </c>
      <c r="C37" s="5">
        <v>8.1163748042020245</v>
      </c>
      <c r="D37" s="5">
        <v>0.52937424259259813</v>
      </c>
      <c r="F37" s="5">
        <v>43.103448275862071</v>
      </c>
      <c r="G37" s="5">
        <v>64</v>
      </c>
    </row>
    <row r="38" spans="1:7" x14ac:dyDescent="0.25">
      <c r="A38" s="5">
        <v>14</v>
      </c>
      <c r="B38" s="5">
        <v>59.456370537429208</v>
      </c>
      <c r="C38" s="5">
        <v>3.5436294625707916</v>
      </c>
      <c r="D38" s="5">
        <v>0.23112611332414451</v>
      </c>
      <c r="F38" s="5">
        <v>46.551724137931032</v>
      </c>
      <c r="G38" s="5">
        <v>64.099999999999994</v>
      </c>
    </row>
    <row r="39" spans="1:7" x14ac:dyDescent="0.25">
      <c r="A39" s="5">
        <v>15</v>
      </c>
      <c r="B39" s="5">
        <v>65.962119410878401</v>
      </c>
      <c r="C39" s="5">
        <v>-1.962119410878401</v>
      </c>
      <c r="D39" s="5">
        <v>-0.12797529710828942</v>
      </c>
      <c r="F39" s="5">
        <v>50</v>
      </c>
      <c r="G39" s="5">
        <v>65.7</v>
      </c>
    </row>
    <row r="40" spans="1:7" x14ac:dyDescent="0.25">
      <c r="A40" s="5">
        <v>16</v>
      </c>
      <c r="B40" s="5">
        <v>61.502533489562424</v>
      </c>
      <c r="C40" s="5">
        <v>21.59746651043757</v>
      </c>
      <c r="D40" s="5">
        <v>1.4086513685842483</v>
      </c>
      <c r="F40" s="5">
        <v>53.448275862068961</v>
      </c>
      <c r="G40" s="5">
        <v>66</v>
      </c>
    </row>
    <row r="41" spans="1:7" x14ac:dyDescent="0.25">
      <c r="A41" s="5">
        <v>17</v>
      </c>
      <c r="B41" s="5">
        <v>60.348287721692408</v>
      </c>
      <c r="C41" s="5">
        <v>-14.448287721692409</v>
      </c>
      <c r="D41" s="5">
        <v>-0.94236054321580032</v>
      </c>
      <c r="F41" s="5">
        <v>56.896551724137929</v>
      </c>
      <c r="G41" s="5">
        <v>66.400000000000006</v>
      </c>
    </row>
    <row r="42" spans="1:7" x14ac:dyDescent="0.25">
      <c r="A42" s="5">
        <v>18</v>
      </c>
      <c r="B42" s="5">
        <v>62.446916390546981</v>
      </c>
      <c r="C42" s="5">
        <v>-7.5469163905469827</v>
      </c>
      <c r="D42" s="5">
        <v>-0.4922324614786272</v>
      </c>
      <c r="F42" s="5">
        <v>60.344827586206897</v>
      </c>
      <c r="G42" s="5">
        <v>67.599999999999994</v>
      </c>
    </row>
    <row r="43" spans="1:7" x14ac:dyDescent="0.25">
      <c r="A43" s="5">
        <v>19</v>
      </c>
      <c r="B43" s="5">
        <v>69.162528130881626</v>
      </c>
      <c r="C43" s="5">
        <v>-32.162528130881626</v>
      </c>
      <c r="D43" s="5">
        <v>-2.0977362898931</v>
      </c>
      <c r="F43" s="5">
        <v>63.793103448275858</v>
      </c>
      <c r="G43" s="5">
        <v>70.5</v>
      </c>
    </row>
    <row r="44" spans="1:7" x14ac:dyDescent="0.25">
      <c r="A44" s="5">
        <v>20</v>
      </c>
      <c r="B44" s="5">
        <v>65.909653694157029</v>
      </c>
      <c r="C44" s="5">
        <v>18.490346305842976</v>
      </c>
      <c r="D44" s="5">
        <v>1.2059956947605288</v>
      </c>
      <c r="F44" s="5">
        <v>67.241379310344811</v>
      </c>
      <c r="G44" s="5">
        <v>70.8</v>
      </c>
    </row>
    <row r="45" spans="1:7" x14ac:dyDescent="0.25">
      <c r="A45" s="5">
        <v>21</v>
      </c>
      <c r="B45" s="5">
        <v>65.122667943336566</v>
      </c>
      <c r="C45" s="5">
        <v>5.3773320566634339</v>
      </c>
      <c r="D45" s="5">
        <v>0.35072568151871764</v>
      </c>
      <c r="F45" s="5">
        <v>70.689655172413779</v>
      </c>
      <c r="G45" s="5">
        <v>73.900000000000006</v>
      </c>
    </row>
    <row r="46" spans="1:7" x14ac:dyDescent="0.25">
      <c r="A46" s="5">
        <v>22</v>
      </c>
      <c r="B46" s="5">
        <v>67.273762328912511</v>
      </c>
      <c r="C46" s="5">
        <v>9.5262376710874861</v>
      </c>
      <c r="D46" s="5">
        <v>0.62132971598085529</v>
      </c>
      <c r="F46" s="5">
        <v>74.137931034482747</v>
      </c>
      <c r="G46" s="5">
        <v>75.599999999999994</v>
      </c>
    </row>
    <row r="47" spans="1:7" x14ac:dyDescent="0.25">
      <c r="A47" s="5">
        <v>23</v>
      </c>
      <c r="B47" s="5">
        <v>69.005130980717539</v>
      </c>
      <c r="C47" s="5">
        <v>7.9948690192824614</v>
      </c>
      <c r="D47" s="5">
        <v>0.52144927184961176</v>
      </c>
      <c r="F47" s="5">
        <v>77.586206896551715</v>
      </c>
      <c r="G47" s="5">
        <v>76.2</v>
      </c>
    </row>
    <row r="48" spans="1:7" x14ac:dyDescent="0.25">
      <c r="A48" s="5">
        <v>24</v>
      </c>
      <c r="B48" s="5">
        <v>67.273762328912511</v>
      </c>
      <c r="C48" s="5">
        <v>-13.973762328912514</v>
      </c>
      <c r="D48" s="5">
        <v>-0.91141057768885603</v>
      </c>
      <c r="F48" s="5">
        <v>81.034482758620683</v>
      </c>
      <c r="G48" s="5">
        <v>76.8</v>
      </c>
    </row>
    <row r="49" spans="1:7" x14ac:dyDescent="0.25">
      <c r="A49" s="5">
        <v>25</v>
      </c>
      <c r="B49" s="5">
        <v>69.267459564324355</v>
      </c>
      <c r="C49" s="5">
        <v>-3.5674595643243521</v>
      </c>
      <c r="D49" s="5">
        <v>-0.2326803838415884</v>
      </c>
      <c r="F49" s="5">
        <v>84.482758620689651</v>
      </c>
      <c r="G49" s="5">
        <v>77</v>
      </c>
    </row>
    <row r="50" spans="1:7" x14ac:dyDescent="0.25">
      <c r="A50" s="5">
        <v>26</v>
      </c>
      <c r="B50" s="5">
        <v>67.221296612191139</v>
      </c>
      <c r="C50" s="5">
        <v>-42.321296612191141</v>
      </c>
      <c r="D50" s="5">
        <v>-2.7603215573554385</v>
      </c>
      <c r="F50" s="5">
        <v>87.931034482758605</v>
      </c>
      <c r="G50" s="5">
        <v>82.4</v>
      </c>
    </row>
    <row r="51" spans="1:7" x14ac:dyDescent="0.25">
      <c r="A51" s="5">
        <v>27</v>
      </c>
      <c r="B51" s="5">
        <v>70.264308182030277</v>
      </c>
      <c r="C51" s="5">
        <v>5.935691817969726</v>
      </c>
      <c r="D51" s="5">
        <v>0.38714357532799237</v>
      </c>
      <c r="F51" s="5">
        <v>91.379310344827573</v>
      </c>
      <c r="G51" s="5">
        <v>83.1</v>
      </c>
    </row>
    <row r="52" spans="1:7" x14ac:dyDescent="0.25">
      <c r="A52" s="5">
        <v>28</v>
      </c>
      <c r="B52" s="5">
        <v>63.706093591859727</v>
      </c>
      <c r="C52" s="5">
        <v>2.693906408140279</v>
      </c>
      <c r="D52" s="5">
        <v>0.17570463400560207</v>
      </c>
      <c r="F52" s="5">
        <v>94.827586206896541</v>
      </c>
      <c r="G52" s="5">
        <v>84.4</v>
      </c>
    </row>
    <row r="53" spans="1:7" ht="15.75" thickBot="1" x14ac:dyDescent="0.3">
      <c r="A53" s="6">
        <v>29</v>
      </c>
      <c r="B53" s="6">
        <v>63.96842217546655</v>
      </c>
      <c r="C53" s="6">
        <v>-10.46842217546655</v>
      </c>
      <c r="D53" s="6">
        <v>-0.68278180763757945</v>
      </c>
      <c r="F53" s="6">
        <v>98.275862068965509</v>
      </c>
      <c r="G53" s="6">
        <v>95.1</v>
      </c>
    </row>
  </sheetData>
  <sortState ref="G25:G53">
    <sortCondition ref="G25"/>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workbookViewId="0">
      <selection activeCell="A18" sqref="A18"/>
    </sheetView>
  </sheetViews>
  <sheetFormatPr defaultRowHeight="15" x14ac:dyDescent="0.25"/>
  <sheetData>
    <row r="1" spans="1:9" x14ac:dyDescent="0.25">
      <c r="A1" t="s">
        <v>160</v>
      </c>
    </row>
    <row r="2" spans="1:9" ht="15.75" thickBot="1" x14ac:dyDescent="0.3"/>
    <row r="3" spans="1:9" x14ac:dyDescent="0.25">
      <c r="A3" s="8" t="s">
        <v>161</v>
      </c>
      <c r="B3" s="8"/>
    </row>
    <row r="4" spans="1:9" x14ac:dyDescent="0.25">
      <c r="A4" s="5" t="s">
        <v>162</v>
      </c>
      <c r="B4" s="5">
        <v>0.52886120665576197</v>
      </c>
    </row>
    <row r="5" spans="1:9" x14ac:dyDescent="0.25">
      <c r="A5" s="5" t="s">
        <v>163</v>
      </c>
      <c r="B5" s="5">
        <v>0.27969417590538859</v>
      </c>
    </row>
    <row r="6" spans="1:9" x14ac:dyDescent="0.25">
      <c r="A6" s="5" t="s">
        <v>164</v>
      </c>
      <c r="B6" s="5">
        <v>0.25301618242040297</v>
      </c>
    </row>
    <row r="7" spans="1:9" x14ac:dyDescent="0.25">
      <c r="A7" s="5" t="s">
        <v>165</v>
      </c>
      <c r="B7" s="5">
        <v>10.659385262920351</v>
      </c>
    </row>
    <row r="8" spans="1:9" ht="15.75" thickBot="1" x14ac:dyDescent="0.3">
      <c r="A8" s="6" t="s">
        <v>166</v>
      </c>
      <c r="B8" s="6">
        <v>29</v>
      </c>
    </row>
    <row r="10" spans="1:9" ht="15.75" thickBot="1" x14ac:dyDescent="0.3">
      <c r="A10" t="s">
        <v>167</v>
      </c>
    </row>
    <row r="11" spans="1:9" x14ac:dyDescent="0.25">
      <c r="A11" s="7"/>
      <c r="B11" s="7" t="s">
        <v>171</v>
      </c>
      <c r="C11" s="7" t="s">
        <v>172</v>
      </c>
      <c r="D11" s="7" t="s">
        <v>173</v>
      </c>
      <c r="E11" s="7" t="s">
        <v>174</v>
      </c>
      <c r="F11" s="7" t="s">
        <v>175</v>
      </c>
    </row>
    <row r="12" spans="1:9" x14ac:dyDescent="0.25">
      <c r="A12" s="5" t="s">
        <v>168</v>
      </c>
      <c r="B12" s="5">
        <v>1</v>
      </c>
      <c r="C12" s="5">
        <v>1191.2271398078055</v>
      </c>
      <c r="D12" s="5">
        <v>1191.2271398078055</v>
      </c>
      <c r="E12" s="5">
        <v>10.484078424518721</v>
      </c>
      <c r="F12" s="5">
        <v>3.1818818101166327E-3</v>
      </c>
    </row>
    <row r="13" spans="1:9" x14ac:dyDescent="0.25">
      <c r="A13" s="5" t="s">
        <v>169</v>
      </c>
      <c r="B13" s="5">
        <v>27</v>
      </c>
      <c r="C13" s="5">
        <v>3067.8073429508158</v>
      </c>
      <c r="D13" s="5">
        <v>113.62249418336354</v>
      </c>
      <c r="E13" s="5"/>
      <c r="F13" s="5"/>
    </row>
    <row r="14" spans="1:9" ht="15.75" thickBot="1" x14ac:dyDescent="0.3">
      <c r="A14" s="6" t="s">
        <v>119</v>
      </c>
      <c r="B14" s="6">
        <v>28</v>
      </c>
      <c r="C14" s="6">
        <v>4259.0344827586214</v>
      </c>
      <c r="D14" s="6"/>
      <c r="E14" s="6"/>
      <c r="F14" s="6"/>
    </row>
    <row r="15" spans="1:9" ht="15.75" thickBot="1" x14ac:dyDescent="0.3"/>
    <row r="16" spans="1:9" x14ac:dyDescent="0.25">
      <c r="A16" s="7"/>
      <c r="B16" s="7" t="s">
        <v>176</v>
      </c>
      <c r="C16" s="7" t="s">
        <v>165</v>
      </c>
      <c r="D16" s="7" t="s">
        <v>177</v>
      </c>
      <c r="E16" s="7" t="s">
        <v>178</v>
      </c>
      <c r="F16" s="7" t="s">
        <v>179</v>
      </c>
      <c r="G16" s="7" t="s">
        <v>180</v>
      </c>
      <c r="H16" s="7" t="s">
        <v>181</v>
      </c>
      <c r="I16" s="7" t="s">
        <v>182</v>
      </c>
    </row>
    <row r="17" spans="1:9" x14ac:dyDescent="0.25">
      <c r="A17" s="5" t="s">
        <v>170</v>
      </c>
      <c r="B17" s="5">
        <v>46.379269936561855</v>
      </c>
      <c r="C17" s="5">
        <v>4.419116328125658</v>
      </c>
      <c r="D17" s="5">
        <v>10.495145746985427</v>
      </c>
      <c r="E17" s="5">
        <v>4.9841568199550401E-11</v>
      </c>
      <c r="F17" s="5">
        <v>37.31199219863732</v>
      </c>
      <c r="G17" s="5">
        <v>55.446547674486389</v>
      </c>
      <c r="H17" s="5">
        <v>37.31199219863732</v>
      </c>
      <c r="I17" s="5">
        <v>55.446547674486389</v>
      </c>
    </row>
    <row r="18" spans="1:9" ht="15.75" thickBot="1" x14ac:dyDescent="0.3">
      <c r="A18" s="6" t="s">
        <v>37</v>
      </c>
      <c r="B18" s="6">
        <v>-0.36244512325155709</v>
      </c>
      <c r="C18" s="6">
        <v>0.11193789356886664</v>
      </c>
      <c r="D18" s="6">
        <v>-3.23791266474541</v>
      </c>
      <c r="E18" s="6">
        <v>3.1818818101166327E-3</v>
      </c>
      <c r="F18" s="6">
        <v>-0.59212270922667998</v>
      </c>
      <c r="G18" s="6">
        <v>-0.13276753727643417</v>
      </c>
      <c r="H18" s="6">
        <v>-0.59212270922667998</v>
      </c>
      <c r="I18" s="6">
        <v>-0.13276753727643417</v>
      </c>
    </row>
    <row r="22" spans="1:9" x14ac:dyDescent="0.25">
      <c r="A22" t="s">
        <v>183</v>
      </c>
      <c r="F22" t="s">
        <v>188</v>
      </c>
    </row>
    <row r="23" spans="1:9" ht="15.75" thickBot="1" x14ac:dyDescent="0.3"/>
    <row r="24" spans="1:9" x14ac:dyDescent="0.25">
      <c r="A24" s="7" t="s">
        <v>184</v>
      </c>
      <c r="B24" s="7" t="s">
        <v>185</v>
      </c>
      <c r="C24" s="7" t="s">
        <v>186</v>
      </c>
      <c r="D24" s="7" t="s">
        <v>187</v>
      </c>
      <c r="F24" s="7" t="s">
        <v>189</v>
      </c>
      <c r="G24" s="7" t="s">
        <v>21</v>
      </c>
    </row>
    <row r="25" spans="1:9" x14ac:dyDescent="0.25">
      <c r="A25" s="5">
        <v>1</v>
      </c>
      <c r="B25" s="5">
        <v>26.009854009824345</v>
      </c>
      <c r="C25" s="5">
        <v>8.9901459901756553</v>
      </c>
      <c r="D25" s="5">
        <v>0.85887847485278279</v>
      </c>
      <c r="F25" s="5">
        <v>1.7241379310344827</v>
      </c>
      <c r="G25" s="5">
        <v>6</v>
      </c>
    </row>
    <row r="26" spans="1:9" x14ac:dyDescent="0.25">
      <c r="A26" s="5">
        <v>2</v>
      </c>
      <c r="B26" s="5">
        <v>34.781025992512028</v>
      </c>
      <c r="C26" s="5">
        <v>13.218974007487972</v>
      </c>
      <c r="D26" s="5">
        <v>1.2628818538738786</v>
      </c>
      <c r="F26" s="5">
        <v>5.1724137931034484</v>
      </c>
      <c r="G26" s="5">
        <v>13</v>
      </c>
    </row>
    <row r="27" spans="1:9" x14ac:dyDescent="0.25">
      <c r="A27" s="5">
        <v>3</v>
      </c>
      <c r="B27" s="5">
        <v>42.86355224102175</v>
      </c>
      <c r="C27" s="5">
        <v>5.1364477589782496</v>
      </c>
      <c r="D27" s="5">
        <v>0.49071332347808028</v>
      </c>
      <c r="F27" s="5">
        <v>8.6206896551724128</v>
      </c>
      <c r="G27" s="5">
        <v>21</v>
      </c>
    </row>
    <row r="28" spans="1:9" x14ac:dyDescent="0.25">
      <c r="A28" s="5">
        <v>4</v>
      </c>
      <c r="B28" s="5">
        <v>35.397182702039672</v>
      </c>
      <c r="C28" s="5">
        <v>18.602817297960328</v>
      </c>
      <c r="D28" s="5">
        <v>1.7772302436798306</v>
      </c>
      <c r="F28" s="5">
        <v>12.068965517241379</v>
      </c>
      <c r="G28" s="5">
        <v>22</v>
      </c>
    </row>
    <row r="29" spans="1:9" x14ac:dyDescent="0.25">
      <c r="A29" s="5">
        <v>5</v>
      </c>
      <c r="B29" s="5">
        <v>33.041289400904553</v>
      </c>
      <c r="C29" s="5">
        <v>0.95871059909544698</v>
      </c>
      <c r="D29" s="5">
        <v>9.1590937241299089E-2</v>
      </c>
      <c r="F29" s="5">
        <v>15.517241379310343</v>
      </c>
      <c r="G29" s="5">
        <v>23</v>
      </c>
    </row>
    <row r="30" spans="1:9" x14ac:dyDescent="0.25">
      <c r="A30" s="5">
        <v>6</v>
      </c>
      <c r="B30" s="5">
        <v>34.599803430886247</v>
      </c>
      <c r="C30" s="5">
        <v>-1.5998034308862472</v>
      </c>
      <c r="D30" s="5">
        <v>-0.15283808875688595</v>
      </c>
      <c r="F30" s="5">
        <v>18.96551724137931</v>
      </c>
      <c r="G30" s="5">
        <v>24</v>
      </c>
    </row>
    <row r="31" spans="1:9" x14ac:dyDescent="0.25">
      <c r="A31" s="5">
        <v>7</v>
      </c>
      <c r="B31" s="5">
        <v>40.833859550813031</v>
      </c>
      <c r="C31" s="5">
        <v>3.1661404491869689</v>
      </c>
      <c r="D31" s="5">
        <v>0.30247894562992256</v>
      </c>
      <c r="F31" s="5">
        <v>22.413793103448278</v>
      </c>
      <c r="G31" s="5">
        <v>27</v>
      </c>
    </row>
    <row r="32" spans="1:9" x14ac:dyDescent="0.25">
      <c r="A32" s="5">
        <v>8</v>
      </c>
      <c r="B32" s="5">
        <v>29.960505853266319</v>
      </c>
      <c r="C32" s="5">
        <v>-1.9605058532663193</v>
      </c>
      <c r="D32" s="5">
        <v>-0.18729799038118067</v>
      </c>
      <c r="F32" s="5">
        <v>25.862068965517242</v>
      </c>
      <c r="G32" s="5">
        <v>27</v>
      </c>
    </row>
    <row r="33" spans="1:7" x14ac:dyDescent="0.25">
      <c r="A33" s="5">
        <v>9</v>
      </c>
      <c r="B33" s="5">
        <v>22.059202166382377</v>
      </c>
      <c r="C33" s="5">
        <v>-16.059202166382377</v>
      </c>
      <c r="D33" s="5">
        <v>-1.5342245920241731</v>
      </c>
      <c r="F33" s="5">
        <v>29.310344827586206</v>
      </c>
      <c r="G33" s="5">
        <v>28</v>
      </c>
    </row>
    <row r="34" spans="1:7" x14ac:dyDescent="0.25">
      <c r="A34" s="5">
        <v>10</v>
      </c>
      <c r="B34" s="5">
        <v>37.825565027825107</v>
      </c>
      <c r="C34" s="5">
        <v>13.174434972174893</v>
      </c>
      <c r="D34" s="5">
        <v>1.2586267929702053</v>
      </c>
      <c r="F34" s="5">
        <v>32.758620689655167</v>
      </c>
      <c r="G34" s="5">
        <v>28</v>
      </c>
    </row>
    <row r="35" spans="1:7" x14ac:dyDescent="0.25">
      <c r="A35" s="5">
        <v>11</v>
      </c>
      <c r="B35" s="5">
        <v>31.663997932548636</v>
      </c>
      <c r="C35" s="5">
        <v>-7.6639979325486358</v>
      </c>
      <c r="D35" s="5">
        <v>-0.73218420065430334</v>
      </c>
      <c r="F35" s="5">
        <v>36.206896551724135</v>
      </c>
      <c r="G35" s="5">
        <v>29</v>
      </c>
    </row>
    <row r="36" spans="1:7" x14ac:dyDescent="0.25">
      <c r="A36" s="5">
        <v>12</v>
      </c>
      <c r="B36" s="5">
        <v>33.150022937880024</v>
      </c>
      <c r="C36" s="5">
        <v>6.8499770621199758</v>
      </c>
      <c r="D36" s="5">
        <v>0.65441627514384759</v>
      </c>
      <c r="F36" s="5">
        <v>39.655172413793103</v>
      </c>
      <c r="G36" s="5">
        <v>29</v>
      </c>
    </row>
    <row r="37" spans="1:7" x14ac:dyDescent="0.25">
      <c r="A37" s="5">
        <v>13</v>
      </c>
      <c r="B37" s="5">
        <v>30.939107686045524</v>
      </c>
      <c r="C37" s="5">
        <v>-1.9391076860455243</v>
      </c>
      <c r="D37" s="5">
        <v>-0.18525370486598158</v>
      </c>
      <c r="F37" s="5">
        <v>43.103448275862071</v>
      </c>
      <c r="G37" s="5">
        <v>29</v>
      </c>
    </row>
    <row r="38" spans="1:7" x14ac:dyDescent="0.25">
      <c r="A38" s="5">
        <v>14</v>
      </c>
      <c r="B38" s="5">
        <v>40.108969304309916</v>
      </c>
      <c r="C38" s="5">
        <v>0.89103069569008397</v>
      </c>
      <c r="D38" s="5">
        <v>8.5125100949151614E-2</v>
      </c>
      <c r="F38" s="5">
        <v>46.551724137931032</v>
      </c>
      <c r="G38" s="5">
        <v>30</v>
      </c>
    </row>
    <row r="39" spans="1:7" x14ac:dyDescent="0.25">
      <c r="A39" s="5">
        <v>15</v>
      </c>
      <c r="B39" s="5">
        <v>23.182782048462201</v>
      </c>
      <c r="C39" s="5">
        <v>-2.1827820484622009</v>
      </c>
      <c r="D39" s="5">
        <v>-0.20853326728708863</v>
      </c>
      <c r="F39" s="5">
        <v>50</v>
      </c>
      <c r="G39" s="5">
        <v>32</v>
      </c>
    </row>
    <row r="40" spans="1:7" x14ac:dyDescent="0.25">
      <c r="A40" s="5">
        <v>16</v>
      </c>
      <c r="B40" s="5">
        <v>27.24216742887964</v>
      </c>
      <c r="C40" s="5">
        <v>0.7578325711203604</v>
      </c>
      <c r="D40" s="5">
        <v>7.2399945850590217E-2</v>
      </c>
      <c r="F40" s="5">
        <v>53.448275862068961</v>
      </c>
      <c r="G40" s="5">
        <v>33</v>
      </c>
    </row>
    <row r="41" spans="1:7" x14ac:dyDescent="0.25">
      <c r="A41" s="5">
        <v>17</v>
      </c>
      <c r="B41" s="5">
        <v>41.703727846616772</v>
      </c>
      <c r="C41" s="5">
        <v>22.296272153383228</v>
      </c>
      <c r="D41" s="5">
        <v>2.1300864572084883</v>
      </c>
      <c r="F41" s="5">
        <v>56.896551724137929</v>
      </c>
      <c r="G41" s="5">
        <v>34</v>
      </c>
    </row>
    <row r="42" spans="1:7" x14ac:dyDescent="0.25">
      <c r="A42" s="5">
        <v>18</v>
      </c>
      <c r="B42" s="5">
        <v>36.194561973193103</v>
      </c>
      <c r="C42" s="5">
        <v>-9.1945619731931032</v>
      </c>
      <c r="D42" s="5">
        <v>-0.87840746669801173</v>
      </c>
      <c r="F42" s="5">
        <v>60.344827586206897</v>
      </c>
      <c r="G42" s="5">
        <v>34</v>
      </c>
    </row>
    <row r="43" spans="1:7" x14ac:dyDescent="0.25">
      <c r="A43" s="5">
        <v>19</v>
      </c>
      <c r="B43" s="5">
        <v>43.37097541357393</v>
      </c>
      <c r="C43" s="5">
        <v>-20.37097541357393</v>
      </c>
      <c r="D43" s="5">
        <v>-1.9461521885844326</v>
      </c>
      <c r="F43" s="5">
        <v>63.793103448275858</v>
      </c>
      <c r="G43" s="5">
        <v>35</v>
      </c>
    </row>
    <row r="44" spans="1:7" x14ac:dyDescent="0.25">
      <c r="A44" s="5">
        <v>20</v>
      </c>
      <c r="B44" s="5">
        <v>21.950468629406906</v>
      </c>
      <c r="C44" s="5">
        <v>-8.950468629406906</v>
      </c>
      <c r="D44" s="5">
        <v>-0.85508787666444552</v>
      </c>
      <c r="F44" s="5">
        <v>67.241379310344811</v>
      </c>
      <c r="G44" s="5">
        <v>40</v>
      </c>
    </row>
    <row r="45" spans="1:7" x14ac:dyDescent="0.25">
      <c r="A45" s="5">
        <v>21</v>
      </c>
      <c r="B45" s="5">
        <v>28.474480847934935</v>
      </c>
      <c r="C45" s="5">
        <v>5.5255191520650655</v>
      </c>
      <c r="D45" s="5">
        <v>0.52788347011067382</v>
      </c>
      <c r="F45" s="5">
        <v>70.689655172413779</v>
      </c>
      <c r="G45" s="5">
        <v>40</v>
      </c>
    </row>
    <row r="46" spans="1:7" x14ac:dyDescent="0.25">
      <c r="A46" s="5">
        <v>22</v>
      </c>
      <c r="B46" s="5">
        <v>35.433427214364826</v>
      </c>
      <c r="C46" s="5">
        <v>-3.4334272143648263</v>
      </c>
      <c r="D46" s="5">
        <v>-0.32801433175993205</v>
      </c>
      <c r="F46" s="5">
        <v>74.137931034482747</v>
      </c>
      <c r="G46" s="5">
        <v>40</v>
      </c>
    </row>
    <row r="47" spans="1:7" x14ac:dyDescent="0.25">
      <c r="A47" s="5">
        <v>23</v>
      </c>
      <c r="B47" s="5">
        <v>32.171421105100819</v>
      </c>
      <c r="C47" s="5">
        <v>-10.171421105100819</v>
      </c>
      <c r="D47" s="5">
        <v>-0.97173223386817409</v>
      </c>
      <c r="F47" s="5">
        <v>77.586206896551715</v>
      </c>
      <c r="G47" s="5">
        <v>41</v>
      </c>
    </row>
    <row r="48" spans="1:7" x14ac:dyDescent="0.25">
      <c r="A48" s="5">
        <v>24</v>
      </c>
      <c r="B48" s="5">
        <v>33.258756474855488</v>
      </c>
      <c r="C48" s="5">
        <v>-3.2587564748554882</v>
      </c>
      <c r="D48" s="5">
        <v>-0.31132706789178916</v>
      </c>
      <c r="F48" s="5">
        <v>81.034482758620683</v>
      </c>
      <c r="G48" s="5">
        <v>44</v>
      </c>
    </row>
    <row r="49" spans="1:7" x14ac:dyDescent="0.25">
      <c r="A49" s="5">
        <v>25</v>
      </c>
      <c r="B49" s="5">
        <v>26.879722305628086</v>
      </c>
      <c r="C49" s="5">
        <v>13.120277694371914</v>
      </c>
      <c r="D49" s="5">
        <v>1.2534528480517988</v>
      </c>
      <c r="F49" s="5">
        <v>84.482758620689651</v>
      </c>
      <c r="G49" s="5">
        <v>48</v>
      </c>
    </row>
    <row r="50" spans="1:7" x14ac:dyDescent="0.25">
      <c r="A50" s="5">
        <v>26</v>
      </c>
      <c r="B50" s="5">
        <v>44.784511394255006</v>
      </c>
      <c r="C50" s="5">
        <v>-15.784511394255006</v>
      </c>
      <c r="D50" s="5">
        <v>-1.5079818600731338</v>
      </c>
      <c r="F50" s="5">
        <v>87.931034482758605</v>
      </c>
      <c r="G50" s="5">
        <v>48</v>
      </c>
    </row>
    <row r="51" spans="1:7" x14ac:dyDescent="0.25">
      <c r="A51" s="5">
        <v>27</v>
      </c>
      <c r="B51" s="5">
        <v>27.24216742887964</v>
      </c>
      <c r="C51" s="5">
        <v>1.7578325711203604</v>
      </c>
      <c r="D51" s="5">
        <v>0.16793548840922684</v>
      </c>
      <c r="F51" s="5">
        <v>91.379310344827573</v>
      </c>
      <c r="G51" s="5">
        <v>51</v>
      </c>
    </row>
    <row r="52" spans="1:7" x14ac:dyDescent="0.25">
      <c r="A52" s="5">
        <v>28</v>
      </c>
      <c r="B52" s="5">
        <v>41.522505284990991</v>
      </c>
      <c r="C52" s="5">
        <v>-14.522505284990991</v>
      </c>
      <c r="D52" s="5">
        <v>-1.3874154217122823</v>
      </c>
      <c r="F52" s="5">
        <v>94.827586206896541</v>
      </c>
      <c r="G52" s="5">
        <v>54</v>
      </c>
    </row>
    <row r="53" spans="1:7" ht="15.75" thickBot="1" x14ac:dyDescent="0.3">
      <c r="A53" s="6">
        <v>29</v>
      </c>
      <c r="B53" s="6">
        <v>37.354386367598082</v>
      </c>
      <c r="C53" s="6">
        <v>2.6456136324019184</v>
      </c>
      <c r="D53" s="6">
        <v>0.2527501337720427</v>
      </c>
      <c r="F53" s="6">
        <v>98.275862068965509</v>
      </c>
      <c r="G53" s="6">
        <v>64</v>
      </c>
    </row>
  </sheetData>
  <sortState ref="G25:G53">
    <sortCondition ref="G25"/>
  </sortState>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workbookViewId="0">
      <selection activeCell="A18" sqref="A18"/>
    </sheetView>
  </sheetViews>
  <sheetFormatPr defaultRowHeight="15" x14ac:dyDescent="0.25"/>
  <sheetData>
    <row r="1" spans="1:9" x14ac:dyDescent="0.25">
      <c r="A1" t="s">
        <v>160</v>
      </c>
    </row>
    <row r="2" spans="1:9" ht="15.75" thickBot="1" x14ac:dyDescent="0.3"/>
    <row r="3" spans="1:9" x14ac:dyDescent="0.25">
      <c r="A3" s="8" t="s">
        <v>161</v>
      </c>
      <c r="B3" s="8"/>
    </row>
    <row r="4" spans="1:9" x14ac:dyDescent="0.25">
      <c r="A4" s="5" t="s">
        <v>162</v>
      </c>
      <c r="B4" s="5">
        <v>0.10091916853605129</v>
      </c>
    </row>
    <row r="5" spans="1:9" x14ac:dyDescent="0.25">
      <c r="A5" s="5" t="s">
        <v>163</v>
      </c>
      <c r="B5" s="5">
        <v>1.0184678578007925E-2</v>
      </c>
    </row>
    <row r="6" spans="1:9" x14ac:dyDescent="0.25">
      <c r="A6" s="5" t="s">
        <v>164</v>
      </c>
      <c r="B6" s="5">
        <v>-2.6475148141325115E-2</v>
      </c>
    </row>
    <row r="7" spans="1:9" x14ac:dyDescent="0.25">
      <c r="A7" s="5" t="s">
        <v>165</v>
      </c>
      <c r="B7" s="5">
        <v>16.036353675753809</v>
      </c>
    </row>
    <row r="8" spans="1:9" ht="15.75" thickBot="1" x14ac:dyDescent="0.3">
      <c r="A8" s="6" t="s">
        <v>166</v>
      </c>
      <c r="B8" s="6">
        <v>29</v>
      </c>
    </row>
    <row r="10" spans="1:9" ht="15.75" thickBot="1" x14ac:dyDescent="0.3">
      <c r="A10" t="s">
        <v>167</v>
      </c>
    </row>
    <row r="11" spans="1:9" x14ac:dyDescent="0.25">
      <c r="A11" s="7"/>
      <c r="B11" s="7" t="s">
        <v>171</v>
      </c>
      <c r="C11" s="7" t="s">
        <v>172</v>
      </c>
      <c r="D11" s="7" t="s">
        <v>173</v>
      </c>
      <c r="E11" s="7" t="s">
        <v>174</v>
      </c>
      <c r="F11" s="7" t="s">
        <v>175</v>
      </c>
    </row>
    <row r="12" spans="1:9" x14ac:dyDescent="0.25">
      <c r="A12" s="5" t="s">
        <v>168</v>
      </c>
      <c r="B12" s="5">
        <v>1</v>
      </c>
      <c r="C12" s="5">
        <v>71.444396398123899</v>
      </c>
      <c r="D12" s="5">
        <v>71.444396398123899</v>
      </c>
      <c r="E12" s="5">
        <v>0.27781578609145202</v>
      </c>
      <c r="F12" s="5">
        <v>0.60244072852303421</v>
      </c>
    </row>
    <row r="13" spans="1:9" x14ac:dyDescent="0.25">
      <c r="A13" s="5" t="s">
        <v>169</v>
      </c>
      <c r="B13" s="5">
        <v>27</v>
      </c>
      <c r="C13" s="5">
        <v>6943.4452587742908</v>
      </c>
      <c r="D13" s="5">
        <v>257.16463921386264</v>
      </c>
      <c r="E13" s="5"/>
      <c r="F13" s="5"/>
    </row>
    <row r="14" spans="1:9" ht="15.75" thickBot="1" x14ac:dyDescent="0.3">
      <c r="A14" s="6" t="s">
        <v>119</v>
      </c>
      <c r="B14" s="6">
        <v>28</v>
      </c>
      <c r="C14" s="6">
        <v>7014.8896551724147</v>
      </c>
      <c r="D14" s="6"/>
      <c r="E14" s="6"/>
      <c r="F14" s="6"/>
    </row>
    <row r="15" spans="1:9" ht="15.75" thickBot="1" x14ac:dyDescent="0.3"/>
    <row r="16" spans="1:9" x14ac:dyDescent="0.25">
      <c r="A16" s="7"/>
      <c r="B16" s="7" t="s">
        <v>176</v>
      </c>
      <c r="C16" s="7" t="s">
        <v>165</v>
      </c>
      <c r="D16" s="7" t="s">
        <v>177</v>
      </c>
      <c r="E16" s="7" t="s">
        <v>178</v>
      </c>
      <c r="F16" s="7" t="s">
        <v>179</v>
      </c>
      <c r="G16" s="7" t="s">
        <v>180</v>
      </c>
      <c r="H16" s="7" t="s">
        <v>181</v>
      </c>
      <c r="I16" s="7" t="s">
        <v>182</v>
      </c>
    </row>
    <row r="17" spans="1:9" x14ac:dyDescent="0.25">
      <c r="A17" s="5" t="s">
        <v>170</v>
      </c>
      <c r="B17" s="5">
        <v>70.25949978665821</v>
      </c>
      <c r="C17" s="5">
        <v>12.618164895313866</v>
      </c>
      <c r="D17" s="5">
        <v>5.5681234450146695</v>
      </c>
      <c r="E17" s="5">
        <v>6.6488914435305759E-6</v>
      </c>
      <c r="F17" s="5">
        <v>44.369163992472949</v>
      </c>
      <c r="G17" s="5">
        <v>96.149835580843472</v>
      </c>
      <c r="H17" s="5">
        <v>44.369163992472949</v>
      </c>
      <c r="I17" s="5">
        <v>96.149835580843472</v>
      </c>
    </row>
    <row r="18" spans="1:9" ht="15.75" thickBot="1" x14ac:dyDescent="0.3">
      <c r="A18" s="6" t="s">
        <v>84</v>
      </c>
      <c r="B18" s="6">
        <v>-0.13556997744165469</v>
      </c>
      <c r="C18" s="6">
        <v>0.25720835033368655</v>
      </c>
      <c r="D18" s="6">
        <v>-0.52708233331372956</v>
      </c>
      <c r="E18" s="6">
        <v>0.60244072852303865</v>
      </c>
      <c r="F18" s="6">
        <v>-0.66331791974986509</v>
      </c>
      <c r="G18" s="6">
        <v>0.39217796486655576</v>
      </c>
      <c r="H18" s="6">
        <v>-0.66331791974986509</v>
      </c>
      <c r="I18" s="6">
        <v>0.39217796486655576</v>
      </c>
    </row>
    <row r="22" spans="1:9" x14ac:dyDescent="0.25">
      <c r="A22" t="s">
        <v>183</v>
      </c>
      <c r="F22" t="s">
        <v>188</v>
      </c>
    </row>
    <row r="23" spans="1:9" ht="15.75" thickBot="1" x14ac:dyDescent="0.3"/>
    <row r="24" spans="1:9" x14ac:dyDescent="0.25">
      <c r="A24" s="7" t="s">
        <v>184</v>
      </c>
      <c r="B24" s="7" t="s">
        <v>190</v>
      </c>
      <c r="C24" s="7" t="s">
        <v>186</v>
      </c>
      <c r="D24" s="7" t="s">
        <v>187</v>
      </c>
      <c r="F24" s="7" t="s">
        <v>189</v>
      </c>
      <c r="G24" s="7" t="s">
        <v>34</v>
      </c>
    </row>
    <row r="25" spans="1:9" x14ac:dyDescent="0.25">
      <c r="A25" s="5">
        <v>1</v>
      </c>
      <c r="B25" s="5">
        <v>62.125301140158925</v>
      </c>
      <c r="C25" s="5">
        <v>20.274698859841081</v>
      </c>
      <c r="D25" s="5">
        <v>1.2874960937193398</v>
      </c>
      <c r="F25" s="5">
        <v>1.7241379310344827</v>
      </c>
      <c r="G25" s="5">
        <v>24.9</v>
      </c>
    </row>
    <row r="26" spans="1:9" x14ac:dyDescent="0.25">
      <c r="A26" s="5">
        <v>2</v>
      </c>
      <c r="B26" s="5">
        <v>64.023280824342095</v>
      </c>
      <c r="C26" s="5">
        <v>-8.9232808243420934</v>
      </c>
      <c r="D26" s="5">
        <v>-0.5666515337131468</v>
      </c>
      <c r="F26" s="5">
        <v>5.1724137931034484</v>
      </c>
      <c r="G26" s="5">
        <v>34.6</v>
      </c>
    </row>
    <row r="27" spans="1:9" x14ac:dyDescent="0.25">
      <c r="A27" s="5">
        <v>3</v>
      </c>
      <c r="B27" s="5">
        <v>62.084630146926429</v>
      </c>
      <c r="C27" s="5">
        <v>-27.484630146926428</v>
      </c>
      <c r="D27" s="5">
        <v>-1.7453454769471211</v>
      </c>
      <c r="F27" s="5">
        <v>8.6206896551724128</v>
      </c>
      <c r="G27" s="5">
        <v>37</v>
      </c>
    </row>
    <row r="28" spans="1:9" x14ac:dyDescent="0.25">
      <c r="A28" s="5">
        <v>4</v>
      </c>
      <c r="B28" s="5">
        <v>63.88771084690044</v>
      </c>
      <c r="C28" s="5">
        <v>6.9122891530995574</v>
      </c>
      <c r="D28" s="5">
        <v>0.4389483338222071</v>
      </c>
      <c r="F28" s="5">
        <v>12.068965517241379</v>
      </c>
      <c r="G28" s="5">
        <v>45.9</v>
      </c>
    </row>
    <row r="29" spans="1:9" x14ac:dyDescent="0.25">
      <c r="A29" s="5">
        <v>5</v>
      </c>
      <c r="B29" s="5">
        <v>62.816708025111367</v>
      </c>
      <c r="C29" s="5">
        <v>11.083291974888638</v>
      </c>
      <c r="D29" s="5">
        <v>0.70381785800451979</v>
      </c>
      <c r="F29" s="5">
        <v>15.517241379310343</v>
      </c>
      <c r="G29" s="5">
        <v>52</v>
      </c>
    </row>
    <row r="30" spans="1:9" x14ac:dyDescent="0.25">
      <c r="A30" s="5">
        <v>6</v>
      </c>
      <c r="B30" s="5">
        <v>61.759262201066463</v>
      </c>
      <c r="C30" s="5">
        <v>1.4407377989335401</v>
      </c>
      <c r="D30" s="5">
        <v>9.1490596285742923E-2</v>
      </c>
      <c r="F30" s="5">
        <v>18.96551724137931</v>
      </c>
      <c r="G30" s="5">
        <v>53.1</v>
      </c>
    </row>
    <row r="31" spans="1:9" x14ac:dyDescent="0.25">
      <c r="A31" s="5">
        <v>7</v>
      </c>
      <c r="B31" s="5">
        <v>61.420337257462322</v>
      </c>
      <c r="C31" s="5">
        <v>-9.4203372574623216</v>
      </c>
      <c r="D31" s="5">
        <v>-0.59821590960964666</v>
      </c>
      <c r="F31" s="5">
        <v>22.413793103448278</v>
      </c>
      <c r="G31" s="5">
        <v>53.3</v>
      </c>
    </row>
    <row r="32" spans="1:9" x14ac:dyDescent="0.25">
      <c r="A32" s="5">
        <v>8</v>
      </c>
      <c r="B32" s="5">
        <v>64.185964797272078</v>
      </c>
      <c r="C32" s="5">
        <v>1.8140352027279221</v>
      </c>
      <c r="D32" s="5">
        <v>0.11519595203496291</v>
      </c>
      <c r="F32" s="5">
        <v>25.862068965517242</v>
      </c>
      <c r="G32" s="5">
        <v>53.5</v>
      </c>
    </row>
    <row r="33" spans="1:7" x14ac:dyDescent="0.25">
      <c r="A33" s="5">
        <v>9</v>
      </c>
      <c r="B33" s="5">
        <v>65.623006558153619</v>
      </c>
      <c r="C33" s="5">
        <v>29.476993441846375</v>
      </c>
      <c r="D33" s="5">
        <v>1.8718657265060499</v>
      </c>
      <c r="F33" s="5">
        <v>29.310344827586206</v>
      </c>
      <c r="G33" s="5">
        <v>54.9</v>
      </c>
    </row>
    <row r="34" spans="1:7" x14ac:dyDescent="0.25">
      <c r="A34" s="5">
        <v>10</v>
      </c>
      <c r="B34" s="5">
        <v>63.142075970971341</v>
      </c>
      <c r="C34" s="5">
        <v>-10.042075970971339</v>
      </c>
      <c r="D34" s="5">
        <v>-0.63769793449646284</v>
      </c>
      <c r="F34" s="5">
        <v>32.758620689655167</v>
      </c>
      <c r="G34" s="5">
        <v>55.1</v>
      </c>
    </row>
    <row r="35" spans="1:7" x14ac:dyDescent="0.25">
      <c r="A35" s="5">
        <v>11</v>
      </c>
      <c r="B35" s="5">
        <v>63.752140869458785</v>
      </c>
      <c r="C35" s="5">
        <v>3.8478591305412095</v>
      </c>
      <c r="D35" s="5">
        <v>0.24434905958415476</v>
      </c>
      <c r="F35" s="5">
        <v>36.206896551724135</v>
      </c>
      <c r="G35" s="5">
        <v>63</v>
      </c>
    </row>
    <row r="36" spans="1:7" x14ac:dyDescent="0.25">
      <c r="A36" s="5">
        <v>12</v>
      </c>
      <c r="B36" s="5">
        <v>63.34543093713382</v>
      </c>
      <c r="C36" s="5">
        <v>0.75456906286617453</v>
      </c>
      <c r="D36" s="5">
        <v>4.7917097442367516E-2</v>
      </c>
      <c r="F36" s="5">
        <v>39.655172413793103</v>
      </c>
      <c r="G36" s="5">
        <v>63.2</v>
      </c>
    </row>
    <row r="37" spans="1:7" x14ac:dyDescent="0.25">
      <c r="A37" s="5">
        <v>13</v>
      </c>
      <c r="B37" s="5">
        <v>63.006505993529686</v>
      </c>
      <c r="C37" s="5">
        <v>12.593494006470308</v>
      </c>
      <c r="D37" s="5">
        <v>0.79971961367694178</v>
      </c>
      <c r="F37" s="5">
        <v>43.103448275862071</v>
      </c>
      <c r="G37" s="5">
        <v>64</v>
      </c>
    </row>
    <row r="38" spans="1:7" x14ac:dyDescent="0.25">
      <c r="A38" s="5">
        <v>14</v>
      </c>
      <c r="B38" s="5">
        <v>63.914824842388768</v>
      </c>
      <c r="C38" s="5">
        <v>-0.91482484238876793</v>
      </c>
      <c r="D38" s="5">
        <v>-5.8093756122115925E-2</v>
      </c>
      <c r="F38" s="5">
        <v>46.551724137931032</v>
      </c>
      <c r="G38" s="5">
        <v>64.099999999999994</v>
      </c>
    </row>
    <row r="39" spans="1:7" x14ac:dyDescent="0.25">
      <c r="A39" s="5">
        <v>15</v>
      </c>
      <c r="B39" s="5">
        <v>62.789594029623039</v>
      </c>
      <c r="C39" s="5">
        <v>1.2104059703769607</v>
      </c>
      <c r="D39" s="5">
        <v>7.686392628803361E-2</v>
      </c>
      <c r="F39" s="5">
        <v>50</v>
      </c>
      <c r="G39" s="5">
        <v>65.7</v>
      </c>
    </row>
    <row r="40" spans="1:7" x14ac:dyDescent="0.25">
      <c r="A40" s="5">
        <v>16</v>
      </c>
      <c r="B40" s="5">
        <v>62.572682065716393</v>
      </c>
      <c r="C40" s="5">
        <v>20.527317934283602</v>
      </c>
      <c r="D40" s="5">
        <v>1.303538061779737</v>
      </c>
      <c r="F40" s="5">
        <v>53.448275862068961</v>
      </c>
      <c r="G40" s="5">
        <v>66</v>
      </c>
    </row>
    <row r="41" spans="1:7" x14ac:dyDescent="0.25">
      <c r="A41" s="5">
        <v>17</v>
      </c>
      <c r="B41" s="5">
        <v>63.155632968715508</v>
      </c>
      <c r="C41" s="5">
        <v>-17.25563296871551</v>
      </c>
      <c r="D41" s="5">
        <v>-1.0957775597782671</v>
      </c>
      <c r="F41" s="5">
        <v>56.896551724137929</v>
      </c>
      <c r="G41" s="5">
        <v>66.400000000000006</v>
      </c>
    </row>
    <row r="42" spans="1:7" x14ac:dyDescent="0.25">
      <c r="A42" s="5">
        <v>18</v>
      </c>
      <c r="B42" s="5">
        <v>61.786376196554791</v>
      </c>
      <c r="C42" s="5">
        <v>-6.8863761965547923</v>
      </c>
      <c r="D42" s="5">
        <v>-0.43730279370549607</v>
      </c>
      <c r="F42" s="5">
        <v>60.344827586206897</v>
      </c>
      <c r="G42" s="5">
        <v>67.599999999999994</v>
      </c>
    </row>
    <row r="43" spans="1:7" x14ac:dyDescent="0.25">
      <c r="A43" s="5">
        <v>19</v>
      </c>
      <c r="B43" s="5">
        <v>64.796029695759529</v>
      </c>
      <c r="C43" s="5">
        <v>-27.796029695759529</v>
      </c>
      <c r="D43" s="5">
        <v>-1.7651201579660689</v>
      </c>
      <c r="F43" s="5">
        <v>63.793103448275858</v>
      </c>
      <c r="G43" s="5">
        <v>70.5</v>
      </c>
    </row>
    <row r="44" spans="1:7" x14ac:dyDescent="0.25">
      <c r="A44" s="5">
        <v>20</v>
      </c>
      <c r="B44" s="5">
        <v>66.016159492734417</v>
      </c>
      <c r="C44" s="5">
        <v>18.383840507265589</v>
      </c>
      <c r="D44" s="5">
        <v>1.1674216719216584</v>
      </c>
      <c r="F44" s="5">
        <v>67.241379310344811</v>
      </c>
      <c r="G44" s="5">
        <v>70.8</v>
      </c>
    </row>
    <row r="45" spans="1:7" x14ac:dyDescent="0.25">
      <c r="A45" s="5">
        <v>21</v>
      </c>
      <c r="B45" s="5">
        <v>63.020062991273846</v>
      </c>
      <c r="C45" s="5">
        <v>7.4799370087261536</v>
      </c>
      <c r="D45" s="5">
        <v>0.47499544859218357</v>
      </c>
      <c r="F45" s="5">
        <v>70.689655172413779</v>
      </c>
      <c r="G45" s="5">
        <v>73.900000000000006</v>
      </c>
    </row>
    <row r="46" spans="1:7" x14ac:dyDescent="0.25">
      <c r="A46" s="5">
        <v>22</v>
      </c>
      <c r="B46" s="5">
        <v>64.796029695759529</v>
      </c>
      <c r="C46" s="5">
        <v>12.003970304240468</v>
      </c>
      <c r="D46" s="5">
        <v>0.76228332576840552</v>
      </c>
      <c r="F46" s="5">
        <v>74.137931034482747</v>
      </c>
      <c r="G46" s="5">
        <v>75.599999999999994</v>
      </c>
    </row>
    <row r="47" spans="1:7" x14ac:dyDescent="0.25">
      <c r="A47" s="5">
        <v>23</v>
      </c>
      <c r="B47" s="5">
        <v>66.680452382198524</v>
      </c>
      <c r="C47" s="5">
        <v>10.319547617801476</v>
      </c>
      <c r="D47" s="5">
        <v>0.6553181055224937</v>
      </c>
      <c r="F47" s="5">
        <v>77.586206896551715</v>
      </c>
      <c r="G47" s="5">
        <v>76.2</v>
      </c>
    </row>
    <row r="48" spans="1:7" x14ac:dyDescent="0.25">
      <c r="A48" s="5">
        <v>24</v>
      </c>
      <c r="B48" s="5">
        <v>62.640467054437217</v>
      </c>
      <c r="C48" s="5">
        <v>-9.3404670544372195</v>
      </c>
      <c r="D48" s="5">
        <v>-0.59314394404753057</v>
      </c>
      <c r="F48" s="5">
        <v>81.034482758620683</v>
      </c>
      <c r="G48" s="5">
        <v>76.8</v>
      </c>
    </row>
    <row r="49" spans="1:7" x14ac:dyDescent="0.25">
      <c r="A49" s="5">
        <v>25</v>
      </c>
      <c r="B49" s="5">
        <v>67.209175294220984</v>
      </c>
      <c r="C49" s="5">
        <v>-1.5091752942209808</v>
      </c>
      <c r="D49" s="5">
        <v>-9.5836555180404709E-2</v>
      </c>
      <c r="F49" s="5">
        <v>84.482758620689651</v>
      </c>
      <c r="G49" s="5">
        <v>77</v>
      </c>
    </row>
    <row r="50" spans="1:7" x14ac:dyDescent="0.25">
      <c r="A50" s="5">
        <v>26</v>
      </c>
      <c r="B50" s="5">
        <v>67.019377325802665</v>
      </c>
      <c r="C50" s="5">
        <v>-42.119377325802667</v>
      </c>
      <c r="D50" s="5">
        <v>-2.6746899745216206</v>
      </c>
      <c r="F50" s="5">
        <v>87.931034482758605</v>
      </c>
      <c r="G50" s="5">
        <v>82.4</v>
      </c>
    </row>
    <row r="51" spans="1:7" x14ac:dyDescent="0.25">
      <c r="A51" s="5">
        <v>27</v>
      </c>
      <c r="B51" s="5">
        <v>65.528107573944467</v>
      </c>
      <c r="C51" s="5">
        <v>10.671892426055535</v>
      </c>
      <c r="D51" s="5">
        <v>0.67769291697618883</v>
      </c>
      <c r="F51" s="5">
        <v>91.379310344827573</v>
      </c>
      <c r="G51" s="5">
        <v>83.1</v>
      </c>
    </row>
    <row r="52" spans="1:7" x14ac:dyDescent="0.25">
      <c r="A52" s="5">
        <v>28</v>
      </c>
      <c r="B52" s="5">
        <v>62.870936016088031</v>
      </c>
      <c r="C52" s="5">
        <v>3.5290639839119748</v>
      </c>
      <c r="D52" s="5">
        <v>0.22410473887590424</v>
      </c>
      <c r="F52" s="5">
        <v>94.827586206896541</v>
      </c>
      <c r="G52" s="5">
        <v>84.4</v>
      </c>
    </row>
    <row r="53" spans="1:7" ht="15.75" thickBot="1" x14ac:dyDescent="0.3">
      <c r="A53" s="6">
        <v>29</v>
      </c>
      <c r="B53" s="6">
        <v>64.131736806295422</v>
      </c>
      <c r="C53" s="6">
        <v>-10.631736806295422</v>
      </c>
      <c r="D53" s="6">
        <v>-0.67514293071304232</v>
      </c>
      <c r="F53" s="6">
        <v>98.275862068965509</v>
      </c>
      <c r="G53" s="6">
        <v>95.1</v>
      </c>
    </row>
  </sheetData>
  <sortState ref="G25:G53">
    <sortCondition ref="G25"/>
  </sortState>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workbookViewId="0">
      <selection activeCell="A18" sqref="A18"/>
    </sheetView>
  </sheetViews>
  <sheetFormatPr defaultRowHeight="15" x14ac:dyDescent="0.25"/>
  <sheetData>
    <row r="1" spans="1:9" x14ac:dyDescent="0.25">
      <c r="A1" t="s">
        <v>160</v>
      </c>
    </row>
    <row r="2" spans="1:9" ht="15.75" thickBot="1" x14ac:dyDescent="0.3"/>
    <row r="3" spans="1:9" x14ac:dyDescent="0.25">
      <c r="A3" s="8" t="s">
        <v>161</v>
      </c>
      <c r="B3" s="8"/>
    </row>
    <row r="4" spans="1:9" x14ac:dyDescent="0.25">
      <c r="A4" s="5" t="s">
        <v>162</v>
      </c>
      <c r="B4" s="5">
        <v>4.8467028676444715E-2</v>
      </c>
    </row>
    <row r="5" spans="1:9" x14ac:dyDescent="0.25">
      <c r="A5" s="5" t="s">
        <v>163</v>
      </c>
      <c r="B5" s="5">
        <v>2.3490528687233141E-3</v>
      </c>
    </row>
    <row r="6" spans="1:9" x14ac:dyDescent="0.25">
      <c r="A6" s="5" t="s">
        <v>164</v>
      </c>
      <c r="B6" s="5">
        <v>-3.4600982210212856E-2</v>
      </c>
    </row>
    <row r="7" spans="1:9" x14ac:dyDescent="0.25">
      <c r="A7" s="5" t="s">
        <v>165</v>
      </c>
      <c r="B7" s="5">
        <v>12.544778736204551</v>
      </c>
    </row>
    <row r="8" spans="1:9" ht="15.75" thickBot="1" x14ac:dyDescent="0.3">
      <c r="A8" s="6" t="s">
        <v>166</v>
      </c>
      <c r="B8" s="6">
        <v>29</v>
      </c>
    </row>
    <row r="10" spans="1:9" ht="15.75" thickBot="1" x14ac:dyDescent="0.3">
      <c r="A10" t="s">
        <v>167</v>
      </c>
    </row>
    <row r="11" spans="1:9" x14ac:dyDescent="0.25">
      <c r="A11" s="7"/>
      <c r="B11" s="7" t="s">
        <v>171</v>
      </c>
      <c r="C11" s="7" t="s">
        <v>172</v>
      </c>
      <c r="D11" s="7" t="s">
        <v>173</v>
      </c>
      <c r="E11" s="7" t="s">
        <v>174</v>
      </c>
      <c r="F11" s="7" t="s">
        <v>175</v>
      </c>
    </row>
    <row r="12" spans="1:9" x14ac:dyDescent="0.25">
      <c r="A12" s="5" t="s">
        <v>168</v>
      </c>
      <c r="B12" s="5">
        <v>1</v>
      </c>
      <c r="C12" s="5">
        <v>10.004697169715655</v>
      </c>
      <c r="D12" s="5">
        <v>10.004697169715655</v>
      </c>
      <c r="E12" s="5">
        <v>6.3573765591968839E-2</v>
      </c>
      <c r="F12" s="5">
        <v>0.80284358869481431</v>
      </c>
    </row>
    <row r="13" spans="1:9" x14ac:dyDescent="0.25">
      <c r="A13" s="5" t="s">
        <v>169</v>
      </c>
      <c r="B13" s="5">
        <v>27</v>
      </c>
      <c r="C13" s="5">
        <v>4249.0297855889057</v>
      </c>
      <c r="D13" s="5">
        <v>157.37147354032984</v>
      </c>
      <c r="E13" s="5"/>
      <c r="F13" s="5"/>
    </row>
    <row r="14" spans="1:9" ht="15.75" thickBot="1" x14ac:dyDescent="0.3">
      <c r="A14" s="6" t="s">
        <v>119</v>
      </c>
      <c r="B14" s="6">
        <v>28</v>
      </c>
      <c r="C14" s="6">
        <v>4259.0344827586214</v>
      </c>
      <c r="D14" s="6"/>
      <c r="E14" s="6"/>
      <c r="F14" s="6"/>
    </row>
    <row r="15" spans="1:9" ht="15.75" thickBot="1" x14ac:dyDescent="0.3"/>
    <row r="16" spans="1:9" x14ac:dyDescent="0.25">
      <c r="A16" s="7"/>
      <c r="B16" s="7" t="s">
        <v>176</v>
      </c>
      <c r="C16" s="7" t="s">
        <v>165</v>
      </c>
      <c r="D16" s="7" t="s">
        <v>177</v>
      </c>
      <c r="E16" s="7" t="s">
        <v>178</v>
      </c>
      <c r="F16" s="7" t="s">
        <v>179</v>
      </c>
      <c r="G16" s="7" t="s">
        <v>180</v>
      </c>
      <c r="H16" s="7" t="s">
        <v>181</v>
      </c>
      <c r="I16" s="7" t="s">
        <v>182</v>
      </c>
    </row>
    <row r="17" spans="1:9" x14ac:dyDescent="0.25">
      <c r="A17" s="5" t="s">
        <v>170</v>
      </c>
      <c r="B17" s="5">
        <v>29.967642023579398</v>
      </c>
      <c r="C17" s="5">
        <v>14.539334550882954</v>
      </c>
      <c r="D17" s="5">
        <v>2.0611426141067444</v>
      </c>
      <c r="E17" s="5">
        <v>4.9040103291970977E-2</v>
      </c>
      <c r="F17" s="5">
        <v>0.13539170276155943</v>
      </c>
      <c r="G17" s="5">
        <v>59.799892344397236</v>
      </c>
      <c r="H17" s="5">
        <v>0.13539170276155943</v>
      </c>
      <c r="I17" s="5">
        <v>59.799892344397236</v>
      </c>
    </row>
    <row r="18" spans="1:9" ht="15.75" thickBot="1" x14ac:dyDescent="0.3">
      <c r="A18" s="6" t="s">
        <v>68</v>
      </c>
      <c r="B18" s="6">
        <v>6.2289061148096063E-2</v>
      </c>
      <c r="C18" s="6">
        <v>0.24704315033737129</v>
      </c>
      <c r="D18" s="6">
        <v>0.25213838579629433</v>
      </c>
      <c r="E18" s="6">
        <v>0.80284358869482619</v>
      </c>
      <c r="F18" s="6">
        <v>-0.44460161360154937</v>
      </c>
      <c r="G18" s="6">
        <v>0.56917973589774151</v>
      </c>
      <c r="H18" s="6">
        <v>-0.44460161360154937</v>
      </c>
      <c r="I18" s="6">
        <v>0.56917973589774151</v>
      </c>
    </row>
    <row r="22" spans="1:9" x14ac:dyDescent="0.25">
      <c r="A22" t="s">
        <v>183</v>
      </c>
      <c r="F22" t="s">
        <v>188</v>
      </c>
    </row>
    <row r="23" spans="1:9" ht="15.75" thickBot="1" x14ac:dyDescent="0.3"/>
    <row r="24" spans="1:9" x14ac:dyDescent="0.25">
      <c r="A24" s="7" t="s">
        <v>184</v>
      </c>
      <c r="B24" s="7" t="s">
        <v>185</v>
      </c>
      <c r="C24" s="7" t="s">
        <v>186</v>
      </c>
      <c r="D24" s="7" t="s">
        <v>187</v>
      </c>
      <c r="F24" s="7" t="s">
        <v>189</v>
      </c>
      <c r="G24" s="7" t="s">
        <v>21</v>
      </c>
    </row>
    <row r="25" spans="1:9" x14ac:dyDescent="0.25">
      <c r="A25" s="5">
        <v>1</v>
      </c>
      <c r="B25" s="5">
        <v>34.34033411617574</v>
      </c>
      <c r="C25" s="5">
        <v>0.65966588382426039</v>
      </c>
      <c r="D25" s="5">
        <v>5.3549836851960193E-2</v>
      </c>
      <c r="F25" s="5">
        <v>1.7241379310344827</v>
      </c>
      <c r="G25" s="5">
        <v>6</v>
      </c>
    </row>
    <row r="26" spans="1:9" x14ac:dyDescent="0.25">
      <c r="A26" s="5">
        <v>2</v>
      </c>
      <c r="B26" s="5">
        <v>33.922997406483496</v>
      </c>
      <c r="C26" s="5">
        <v>14.077002593516504</v>
      </c>
      <c r="D26" s="5">
        <v>1.1427318142895693</v>
      </c>
      <c r="F26" s="5">
        <v>5.1724137931034484</v>
      </c>
      <c r="G26" s="5">
        <v>13</v>
      </c>
    </row>
    <row r="27" spans="1:9" x14ac:dyDescent="0.25">
      <c r="A27" s="5">
        <v>3</v>
      </c>
      <c r="B27" s="5">
        <v>33.300106795002534</v>
      </c>
      <c r="C27" s="5">
        <v>14.699893204997466</v>
      </c>
      <c r="D27" s="5">
        <v>1.1932963370871577</v>
      </c>
      <c r="F27" s="5">
        <v>8.6206896551724128</v>
      </c>
      <c r="G27" s="5">
        <v>21</v>
      </c>
    </row>
    <row r="28" spans="1:9" x14ac:dyDescent="0.25">
      <c r="A28" s="5">
        <v>4</v>
      </c>
      <c r="B28" s="5">
        <v>34.776357544212416</v>
      </c>
      <c r="C28" s="5">
        <v>19.223642455787584</v>
      </c>
      <c r="D28" s="5">
        <v>1.5605216859783611</v>
      </c>
      <c r="F28" s="5">
        <v>12.068965517241379</v>
      </c>
      <c r="G28" s="5">
        <v>22</v>
      </c>
    </row>
    <row r="29" spans="1:9" x14ac:dyDescent="0.25">
      <c r="A29" s="5">
        <v>5</v>
      </c>
      <c r="B29" s="5">
        <v>33.44337163564316</v>
      </c>
      <c r="C29" s="5">
        <v>0.55662836435683971</v>
      </c>
      <c r="D29" s="5">
        <v>4.5185538360239211E-2</v>
      </c>
      <c r="F29" s="5">
        <v>15.517241379310343</v>
      </c>
      <c r="G29" s="5">
        <v>23</v>
      </c>
    </row>
    <row r="30" spans="1:9" x14ac:dyDescent="0.25">
      <c r="A30" s="5">
        <v>6</v>
      </c>
      <c r="B30" s="5">
        <v>33.10078179932863</v>
      </c>
      <c r="C30" s="5">
        <v>-0.10078179932862952</v>
      </c>
      <c r="D30" s="5">
        <v>-8.1811854213349917E-3</v>
      </c>
      <c r="F30" s="5">
        <v>18.96551724137931</v>
      </c>
      <c r="G30" s="5">
        <v>24</v>
      </c>
    </row>
    <row r="31" spans="1:9" x14ac:dyDescent="0.25">
      <c r="A31" s="5">
        <v>7</v>
      </c>
      <c r="B31" s="5">
        <v>34.003973185976022</v>
      </c>
      <c r="C31" s="5">
        <v>9.9960268140239776</v>
      </c>
      <c r="D31" s="5">
        <v>0.8114495810448904</v>
      </c>
      <c r="F31" s="5">
        <v>22.413793103448278</v>
      </c>
      <c r="G31" s="5">
        <v>27</v>
      </c>
    </row>
    <row r="32" spans="1:9" x14ac:dyDescent="0.25">
      <c r="A32" s="5">
        <v>8</v>
      </c>
      <c r="B32" s="5">
        <v>33.343709137806201</v>
      </c>
      <c r="C32" s="5">
        <v>-5.3437091378062007</v>
      </c>
      <c r="D32" s="5">
        <v>-0.43378740591363452</v>
      </c>
      <c r="F32" s="5">
        <v>25.862068965517242</v>
      </c>
      <c r="G32" s="5">
        <v>27</v>
      </c>
    </row>
    <row r="33" spans="1:7" x14ac:dyDescent="0.25">
      <c r="A33" s="5">
        <v>9</v>
      </c>
      <c r="B33" s="5">
        <v>33.287648982772915</v>
      </c>
      <c r="C33" s="5">
        <v>-27.287648982772915</v>
      </c>
      <c r="D33" s="5">
        <v>-2.215135247907309</v>
      </c>
      <c r="F33" s="5">
        <v>29.310344827586206</v>
      </c>
      <c r="G33" s="5">
        <v>28</v>
      </c>
    </row>
    <row r="34" spans="1:7" x14ac:dyDescent="0.25">
      <c r="A34" s="5">
        <v>10</v>
      </c>
      <c r="B34" s="5">
        <v>33.592865382398585</v>
      </c>
      <c r="C34" s="5">
        <v>17.407134617601415</v>
      </c>
      <c r="D34" s="5">
        <v>1.4130626453330355</v>
      </c>
      <c r="F34" s="5">
        <v>32.758620689655167</v>
      </c>
      <c r="G34" s="5">
        <v>28</v>
      </c>
    </row>
    <row r="35" spans="1:7" x14ac:dyDescent="0.25">
      <c r="A35" s="5">
        <v>11</v>
      </c>
      <c r="B35" s="5">
        <v>33.493202884561633</v>
      </c>
      <c r="C35" s="5">
        <v>-9.493202884561633</v>
      </c>
      <c r="D35" s="5">
        <v>-0.77063173666604812</v>
      </c>
      <c r="F35" s="5">
        <v>36.206896551724135</v>
      </c>
      <c r="G35" s="5">
        <v>29</v>
      </c>
    </row>
    <row r="36" spans="1:7" x14ac:dyDescent="0.25">
      <c r="A36" s="5">
        <v>12</v>
      </c>
      <c r="B36" s="5">
        <v>34.053804434894502</v>
      </c>
      <c r="C36" s="5">
        <v>5.9461955651054978</v>
      </c>
      <c r="D36" s="5">
        <v>0.48269557394009083</v>
      </c>
      <c r="F36" s="5">
        <v>39.655172413793103</v>
      </c>
      <c r="G36" s="5">
        <v>29</v>
      </c>
    </row>
    <row r="37" spans="1:7" x14ac:dyDescent="0.25">
      <c r="A37" s="5">
        <v>13</v>
      </c>
      <c r="B37" s="5">
        <v>33.268962264428488</v>
      </c>
      <c r="C37" s="5">
        <v>-4.2689622644284881</v>
      </c>
      <c r="D37" s="5">
        <v>-0.34654245185767607</v>
      </c>
      <c r="F37" s="5">
        <v>43.103448275862071</v>
      </c>
      <c r="G37" s="5">
        <v>29</v>
      </c>
    </row>
    <row r="38" spans="1:7" x14ac:dyDescent="0.25">
      <c r="A38" s="5">
        <v>14</v>
      </c>
      <c r="B38" s="5">
        <v>33.592865382398585</v>
      </c>
      <c r="C38" s="5">
        <v>7.4071346176014146</v>
      </c>
      <c r="D38" s="5">
        <v>0.60129053213055483</v>
      </c>
      <c r="F38" s="5">
        <v>46.551724137931032</v>
      </c>
      <c r="G38" s="5">
        <v>30</v>
      </c>
    </row>
    <row r="39" spans="1:7" x14ac:dyDescent="0.25">
      <c r="A39" s="5">
        <v>15</v>
      </c>
      <c r="B39" s="5">
        <v>32.976203677032437</v>
      </c>
      <c r="C39" s="5">
        <v>-11.976203677032437</v>
      </c>
      <c r="D39" s="5">
        <v>-0.97219481670479402</v>
      </c>
      <c r="F39" s="5">
        <v>50</v>
      </c>
      <c r="G39" s="5">
        <v>32</v>
      </c>
    </row>
    <row r="40" spans="1:7" x14ac:dyDescent="0.25">
      <c r="A40" s="5">
        <v>16</v>
      </c>
      <c r="B40" s="5">
        <v>34.159695838846261</v>
      </c>
      <c r="C40" s="5">
        <v>-6.159695838846261</v>
      </c>
      <c r="D40" s="5">
        <v>-0.5000269307784756</v>
      </c>
      <c r="F40" s="5">
        <v>53.448275862068961</v>
      </c>
      <c r="G40" s="5">
        <v>33</v>
      </c>
    </row>
    <row r="41" spans="1:7" x14ac:dyDescent="0.25">
      <c r="A41" s="5">
        <v>17</v>
      </c>
      <c r="B41" s="5">
        <v>32.558866967340194</v>
      </c>
      <c r="C41" s="5">
        <v>31.441133032659806</v>
      </c>
      <c r="D41" s="5">
        <v>2.5523035003402565</v>
      </c>
      <c r="F41" s="5">
        <v>56.896551724137929</v>
      </c>
      <c r="G41" s="5">
        <v>34</v>
      </c>
    </row>
    <row r="42" spans="1:7" x14ac:dyDescent="0.25">
      <c r="A42" s="5">
        <v>18</v>
      </c>
      <c r="B42" s="5">
        <v>33.225359921624822</v>
      </c>
      <c r="C42" s="5">
        <v>-6.2253599216248219</v>
      </c>
      <c r="D42" s="5">
        <v>-0.50535735790234104</v>
      </c>
      <c r="F42" s="5">
        <v>60.344827586206897</v>
      </c>
      <c r="G42" s="5">
        <v>34</v>
      </c>
    </row>
    <row r="43" spans="1:7" x14ac:dyDescent="0.25">
      <c r="A43" s="5">
        <v>19</v>
      </c>
      <c r="B43" s="5">
        <v>33.486973978446827</v>
      </c>
      <c r="C43" s="5">
        <v>-10.486973978446827</v>
      </c>
      <c r="D43" s="5">
        <v>-0.85130330275832056</v>
      </c>
      <c r="F43" s="5">
        <v>63.793103448275858</v>
      </c>
      <c r="G43" s="5">
        <v>35</v>
      </c>
    </row>
    <row r="44" spans="1:7" x14ac:dyDescent="0.25">
      <c r="A44" s="5">
        <v>20</v>
      </c>
      <c r="B44" s="5">
        <v>33.761045847498451</v>
      </c>
      <c r="C44" s="5">
        <v>-20.761045847498451</v>
      </c>
      <c r="D44" s="5">
        <v>-1.6853238059917401</v>
      </c>
      <c r="F44" s="5">
        <v>67.241379310344811</v>
      </c>
      <c r="G44" s="5">
        <v>40</v>
      </c>
    </row>
    <row r="45" spans="1:7" x14ac:dyDescent="0.25">
      <c r="A45" s="5">
        <v>21</v>
      </c>
      <c r="B45" s="5">
        <v>34.153466932731455</v>
      </c>
      <c r="C45" s="5">
        <v>-0.15346693273145462</v>
      </c>
      <c r="D45" s="5">
        <v>-1.2458017629011586E-2</v>
      </c>
      <c r="F45" s="5">
        <v>70.689655172413779</v>
      </c>
      <c r="G45" s="5">
        <v>40</v>
      </c>
    </row>
    <row r="46" spans="1:7" x14ac:dyDescent="0.25">
      <c r="A46" s="5">
        <v>22</v>
      </c>
      <c r="B46" s="5">
        <v>34.041346622664882</v>
      </c>
      <c r="C46" s="5">
        <v>-2.0413466226648822</v>
      </c>
      <c r="D46" s="5">
        <v>-0.16571082616594182</v>
      </c>
      <c r="F46" s="5">
        <v>74.137931034482747</v>
      </c>
      <c r="G46" s="5">
        <v>40</v>
      </c>
    </row>
    <row r="47" spans="1:7" x14ac:dyDescent="0.25">
      <c r="A47" s="5">
        <v>23</v>
      </c>
      <c r="B47" s="5">
        <v>34.552116924079264</v>
      </c>
      <c r="C47" s="5">
        <v>-12.552116924079264</v>
      </c>
      <c r="D47" s="5">
        <v>-1.0189458480624445</v>
      </c>
      <c r="F47" s="5">
        <v>77.586206896551715</v>
      </c>
      <c r="G47" s="5">
        <v>41</v>
      </c>
    </row>
    <row r="48" spans="1:7" x14ac:dyDescent="0.25">
      <c r="A48" s="5">
        <v>24</v>
      </c>
      <c r="B48" s="5">
        <v>32.197590412681237</v>
      </c>
      <c r="C48" s="5">
        <v>-2.1975904126812367</v>
      </c>
      <c r="D48" s="5">
        <v>-0.1783942613255759</v>
      </c>
      <c r="F48" s="5">
        <v>81.034482758620683</v>
      </c>
      <c r="G48" s="5">
        <v>44</v>
      </c>
    </row>
    <row r="49" spans="1:7" x14ac:dyDescent="0.25">
      <c r="A49" s="5">
        <v>25</v>
      </c>
      <c r="B49" s="5">
        <v>33.742359129154018</v>
      </c>
      <c r="C49" s="5">
        <v>6.2576408708459823</v>
      </c>
      <c r="D49" s="5">
        <v>0.50797783533888541</v>
      </c>
      <c r="F49" s="5">
        <v>84.482758620689651</v>
      </c>
      <c r="G49" s="5">
        <v>48</v>
      </c>
    </row>
    <row r="50" spans="1:7" x14ac:dyDescent="0.25">
      <c r="A50" s="5">
        <v>26</v>
      </c>
      <c r="B50" s="5">
        <v>32.739505244669672</v>
      </c>
      <c r="C50" s="5">
        <v>-3.7395052446696724</v>
      </c>
      <c r="D50" s="5">
        <v>-0.30356260747972591</v>
      </c>
      <c r="F50" s="5">
        <v>87.931034482758605</v>
      </c>
      <c r="G50" s="5">
        <v>48</v>
      </c>
    </row>
    <row r="51" spans="1:7" x14ac:dyDescent="0.25">
      <c r="A51" s="5">
        <v>27</v>
      </c>
      <c r="B51" s="5">
        <v>33.368624762265441</v>
      </c>
      <c r="C51" s="5">
        <v>-4.3686247622654406</v>
      </c>
      <c r="D51" s="5">
        <v>-0.3546327755052901</v>
      </c>
      <c r="F51" s="5">
        <v>91.379310344827573</v>
      </c>
      <c r="G51" s="5">
        <v>51</v>
      </c>
    </row>
    <row r="52" spans="1:7" x14ac:dyDescent="0.25">
      <c r="A52" s="5">
        <v>28</v>
      </c>
      <c r="B52" s="5">
        <v>34.371478646749793</v>
      </c>
      <c r="C52" s="5">
        <v>-7.371478646749793</v>
      </c>
      <c r="D52" s="5">
        <v>-0.59839607984990417</v>
      </c>
      <c r="F52" s="5">
        <v>94.827586206896541</v>
      </c>
      <c r="G52" s="5">
        <v>54</v>
      </c>
    </row>
    <row r="53" spans="1:7" ht="15.75" thickBot="1" x14ac:dyDescent="0.3">
      <c r="A53" s="6">
        <v>29</v>
      </c>
      <c r="B53" s="6">
        <v>33.144384142132296</v>
      </c>
      <c r="C53" s="6">
        <v>6.8556158578677042</v>
      </c>
      <c r="D53" s="6">
        <v>0.55651977722457024</v>
      </c>
      <c r="F53" s="6">
        <v>98.275862068965509</v>
      </c>
      <c r="G53" s="6">
        <v>64</v>
      </c>
    </row>
  </sheetData>
  <sortState ref="G25:G53">
    <sortCondition ref="G25"/>
  </sortState>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topLeftCell="A4" workbookViewId="0">
      <selection activeCell="A18" sqref="A18"/>
    </sheetView>
  </sheetViews>
  <sheetFormatPr defaultRowHeight="15" x14ac:dyDescent="0.25"/>
  <sheetData>
    <row r="1" spans="1:9" x14ac:dyDescent="0.25">
      <c r="A1" t="s">
        <v>160</v>
      </c>
    </row>
    <row r="2" spans="1:9" ht="15.75" thickBot="1" x14ac:dyDescent="0.3"/>
    <row r="3" spans="1:9" x14ac:dyDescent="0.25">
      <c r="A3" s="8" t="s">
        <v>161</v>
      </c>
      <c r="B3" s="8"/>
    </row>
    <row r="4" spans="1:9" x14ac:dyDescent="0.25">
      <c r="A4" s="5" t="s">
        <v>162</v>
      </c>
      <c r="B4" s="5">
        <v>0.60820556458062269</v>
      </c>
    </row>
    <row r="5" spans="1:9" x14ac:dyDescent="0.25">
      <c r="A5" s="5" t="s">
        <v>163</v>
      </c>
      <c r="B5" s="5">
        <v>0.36991400878683395</v>
      </c>
    </row>
    <row r="6" spans="1:9" x14ac:dyDescent="0.25">
      <c r="A6" s="5" t="s">
        <v>164</v>
      </c>
      <c r="B6" s="5">
        <v>0.3465774905937537</v>
      </c>
    </row>
    <row r="7" spans="1:9" x14ac:dyDescent="0.25">
      <c r="A7" s="5" t="s">
        <v>165</v>
      </c>
      <c r="B7" s="5">
        <v>9.9695052882203026</v>
      </c>
    </row>
    <row r="8" spans="1:9" ht="15.75" thickBot="1" x14ac:dyDescent="0.3">
      <c r="A8" s="6" t="s">
        <v>166</v>
      </c>
      <c r="B8" s="6">
        <v>29</v>
      </c>
    </row>
    <row r="10" spans="1:9" ht="15.75" thickBot="1" x14ac:dyDescent="0.3">
      <c r="A10" t="s">
        <v>167</v>
      </c>
    </row>
    <row r="11" spans="1:9" x14ac:dyDescent="0.25">
      <c r="A11" s="7"/>
      <c r="B11" s="7" t="s">
        <v>171</v>
      </c>
      <c r="C11" s="7" t="s">
        <v>172</v>
      </c>
      <c r="D11" s="7" t="s">
        <v>173</v>
      </c>
      <c r="E11" s="7" t="s">
        <v>174</v>
      </c>
      <c r="F11" s="7" t="s">
        <v>175</v>
      </c>
    </row>
    <row r="12" spans="1:9" x14ac:dyDescent="0.25">
      <c r="A12" s="5" t="s">
        <v>168</v>
      </c>
      <c r="B12" s="5">
        <v>1</v>
      </c>
      <c r="C12" s="5">
        <v>1575.4765190786015</v>
      </c>
      <c r="D12" s="5">
        <v>1575.4765190786015</v>
      </c>
      <c r="E12" s="5">
        <v>15.851293913096315</v>
      </c>
      <c r="F12" s="5">
        <v>4.6491935782798236E-4</v>
      </c>
    </row>
    <row r="13" spans="1:9" x14ac:dyDescent="0.25">
      <c r="A13" s="5" t="s">
        <v>169</v>
      </c>
      <c r="B13" s="5">
        <v>27</v>
      </c>
      <c r="C13" s="5">
        <v>2683.5579636800198</v>
      </c>
      <c r="D13" s="5">
        <v>99.391035691852593</v>
      </c>
      <c r="E13" s="5"/>
      <c r="F13" s="5"/>
    </row>
    <row r="14" spans="1:9" ht="15.75" thickBot="1" x14ac:dyDescent="0.3">
      <c r="A14" s="6" t="s">
        <v>119</v>
      </c>
      <c r="B14" s="6">
        <v>28</v>
      </c>
      <c r="C14" s="6">
        <v>4259.0344827586214</v>
      </c>
      <c r="D14" s="6"/>
      <c r="E14" s="6"/>
      <c r="F14" s="6"/>
    </row>
    <row r="15" spans="1:9" ht="15.75" thickBot="1" x14ac:dyDescent="0.3"/>
    <row r="16" spans="1:9" x14ac:dyDescent="0.25">
      <c r="A16" s="7"/>
      <c r="B16" s="7" t="s">
        <v>176</v>
      </c>
      <c r="C16" s="7" t="s">
        <v>165</v>
      </c>
      <c r="D16" s="7" t="s">
        <v>177</v>
      </c>
      <c r="E16" s="7" t="s">
        <v>178</v>
      </c>
      <c r="F16" s="7" t="s">
        <v>179</v>
      </c>
      <c r="G16" s="7" t="s">
        <v>180</v>
      </c>
      <c r="H16" s="7" t="s">
        <v>181</v>
      </c>
      <c r="I16" s="7" t="s">
        <v>182</v>
      </c>
    </row>
    <row r="17" spans="1:9" x14ac:dyDescent="0.25">
      <c r="A17" s="5" t="s">
        <v>170</v>
      </c>
      <c r="B17" s="5">
        <v>53.104973519748242</v>
      </c>
      <c r="C17" s="5">
        <v>5.2404246071647158</v>
      </c>
      <c r="D17" s="5">
        <v>10.133715776989339</v>
      </c>
      <c r="E17" s="5">
        <v>1.0669446181483617E-10</v>
      </c>
      <c r="F17" s="5">
        <v>42.352510391453464</v>
      </c>
      <c r="G17" s="5">
        <v>63.85743664804302</v>
      </c>
      <c r="H17" s="5">
        <v>42.352510391453464</v>
      </c>
      <c r="I17" s="5">
        <v>63.85743664804302</v>
      </c>
    </row>
    <row r="18" spans="1:9" ht="15.75" thickBot="1" x14ac:dyDescent="0.3">
      <c r="A18" s="6" t="s">
        <v>35</v>
      </c>
      <c r="B18" s="6">
        <v>-0.33880662720578131</v>
      </c>
      <c r="C18" s="6">
        <v>8.5098036074960803E-2</v>
      </c>
      <c r="D18" s="6">
        <v>-3.9813683468245347</v>
      </c>
      <c r="E18" s="6">
        <v>4.6491935782798014E-4</v>
      </c>
      <c r="F18" s="6">
        <v>-0.51341337451692615</v>
      </c>
      <c r="G18" s="6">
        <v>-0.16419987989463647</v>
      </c>
      <c r="H18" s="6">
        <v>-0.51341337451692615</v>
      </c>
      <c r="I18" s="6">
        <v>-0.16419987989463647</v>
      </c>
    </row>
    <row r="22" spans="1:9" x14ac:dyDescent="0.25">
      <c r="A22" t="s">
        <v>183</v>
      </c>
      <c r="F22" t="s">
        <v>188</v>
      </c>
    </row>
    <row r="23" spans="1:9" ht="15.75" thickBot="1" x14ac:dyDescent="0.3"/>
    <row r="24" spans="1:9" x14ac:dyDescent="0.25">
      <c r="A24" s="7" t="s">
        <v>184</v>
      </c>
      <c r="B24" s="7" t="s">
        <v>185</v>
      </c>
      <c r="C24" s="7" t="s">
        <v>186</v>
      </c>
      <c r="D24" s="7" t="s">
        <v>187</v>
      </c>
      <c r="F24" s="7" t="s">
        <v>189</v>
      </c>
      <c r="G24" s="7" t="s">
        <v>21</v>
      </c>
    </row>
    <row r="25" spans="1:9" x14ac:dyDescent="0.25">
      <c r="A25" s="5">
        <v>1</v>
      </c>
      <c r="B25" s="5">
        <v>27.25402786394713</v>
      </c>
      <c r="C25" s="5">
        <v>7.7459721360528704</v>
      </c>
      <c r="D25" s="5">
        <v>0.79122400690395045</v>
      </c>
      <c r="F25" s="5">
        <v>1.7241379310344827</v>
      </c>
      <c r="G25" s="5">
        <v>6</v>
      </c>
    </row>
    <row r="26" spans="1:9" x14ac:dyDescent="0.25">
      <c r="A26" s="5">
        <v>2</v>
      </c>
      <c r="B26" s="5">
        <v>37.350465354679415</v>
      </c>
      <c r="C26" s="5">
        <v>10.649534645320585</v>
      </c>
      <c r="D26" s="5">
        <v>1.0878127787878582</v>
      </c>
      <c r="F26" s="5">
        <v>5.1724137931034484</v>
      </c>
      <c r="G26" s="5">
        <v>13</v>
      </c>
    </row>
    <row r="27" spans="1:9" x14ac:dyDescent="0.25">
      <c r="A27" s="5">
        <v>3</v>
      </c>
      <c r="B27" s="5">
        <v>48.226158087984992</v>
      </c>
      <c r="C27" s="5">
        <v>-0.2261580879849916</v>
      </c>
      <c r="D27" s="5">
        <v>-2.3101259006129717E-2</v>
      </c>
      <c r="F27" s="5">
        <v>8.6206896551724128</v>
      </c>
      <c r="G27" s="5">
        <v>21</v>
      </c>
    </row>
    <row r="28" spans="1:9" x14ac:dyDescent="0.25">
      <c r="A28" s="5">
        <v>4</v>
      </c>
      <c r="B28" s="5">
        <v>33.081501851886571</v>
      </c>
      <c r="C28" s="5">
        <v>20.918498148113429</v>
      </c>
      <c r="D28" s="5">
        <v>2.1367515442157541</v>
      </c>
      <c r="F28" s="5">
        <v>12.068965517241379</v>
      </c>
      <c r="G28" s="5">
        <v>22</v>
      </c>
    </row>
    <row r="29" spans="1:9" x14ac:dyDescent="0.25">
      <c r="A29" s="5">
        <v>5</v>
      </c>
      <c r="B29" s="5">
        <v>29.185225639020082</v>
      </c>
      <c r="C29" s="5">
        <v>4.8147743609799178</v>
      </c>
      <c r="D29" s="5">
        <v>0.49181238911274799</v>
      </c>
      <c r="F29" s="5">
        <v>15.517241379310343</v>
      </c>
      <c r="G29" s="5">
        <v>23</v>
      </c>
    </row>
    <row r="30" spans="1:9" x14ac:dyDescent="0.25">
      <c r="A30" s="5">
        <v>6</v>
      </c>
      <c r="B30" s="5">
        <v>37.824794632767507</v>
      </c>
      <c r="C30" s="5">
        <v>-4.8247946327675066</v>
      </c>
      <c r="D30" s="5">
        <v>-0.49283592488783057</v>
      </c>
      <c r="F30" s="5">
        <v>18.96551724137931</v>
      </c>
      <c r="G30" s="5">
        <v>24</v>
      </c>
    </row>
    <row r="31" spans="1:9" x14ac:dyDescent="0.25">
      <c r="A31" s="5">
        <v>7</v>
      </c>
      <c r="B31" s="5">
        <v>42.839132715413072</v>
      </c>
      <c r="C31" s="5">
        <v>1.1608672845869279</v>
      </c>
      <c r="D31" s="5">
        <v>0.11857853969283996</v>
      </c>
      <c r="F31" s="5">
        <v>22.413793103448278</v>
      </c>
      <c r="G31" s="5">
        <v>27</v>
      </c>
    </row>
    <row r="32" spans="1:9" x14ac:dyDescent="0.25">
      <c r="A32" s="5">
        <v>8</v>
      </c>
      <c r="B32" s="5">
        <v>29.286867627181817</v>
      </c>
      <c r="C32" s="5">
        <v>-1.2868676271818167</v>
      </c>
      <c r="D32" s="5">
        <v>-0.13144903473053576</v>
      </c>
      <c r="F32" s="5">
        <v>25.862068965517242</v>
      </c>
      <c r="G32" s="5">
        <v>27</v>
      </c>
    </row>
    <row r="33" spans="1:7" x14ac:dyDescent="0.25">
      <c r="A33" s="5">
        <v>9</v>
      </c>
      <c r="B33" s="5">
        <v>22.544615745786768</v>
      </c>
      <c r="C33" s="5">
        <v>-16.544615745786768</v>
      </c>
      <c r="D33" s="5">
        <v>-1.6899747292065714</v>
      </c>
      <c r="F33" s="5">
        <v>29.310344827586206</v>
      </c>
      <c r="G33" s="5">
        <v>28</v>
      </c>
    </row>
    <row r="34" spans="1:7" x14ac:dyDescent="0.25">
      <c r="A34" s="5">
        <v>10</v>
      </c>
      <c r="B34" s="5">
        <v>41.009576928501851</v>
      </c>
      <c r="C34" s="5">
        <v>9.9904230714981495</v>
      </c>
      <c r="D34" s="5">
        <v>1.0204868329573455</v>
      </c>
      <c r="F34" s="5">
        <v>32.758620689655167</v>
      </c>
      <c r="G34" s="5">
        <v>28</v>
      </c>
    </row>
    <row r="35" spans="1:7" x14ac:dyDescent="0.25">
      <c r="A35" s="5">
        <v>11</v>
      </c>
      <c r="B35" s="5">
        <v>28.643135035490829</v>
      </c>
      <c r="C35" s="5">
        <v>-4.643135035490829</v>
      </c>
      <c r="D35" s="5">
        <v>-0.47428003133112412</v>
      </c>
      <c r="F35" s="5">
        <v>36.206896551724135</v>
      </c>
      <c r="G35" s="5">
        <v>29</v>
      </c>
    </row>
    <row r="36" spans="1:7" x14ac:dyDescent="0.25">
      <c r="A36" s="5">
        <v>12</v>
      </c>
      <c r="B36" s="5">
        <v>32.098962632989796</v>
      </c>
      <c r="C36" s="5">
        <v>7.9010373670102041</v>
      </c>
      <c r="D36" s="5">
        <v>0.80706337880131285</v>
      </c>
      <c r="F36" s="5">
        <v>39.655172413793103</v>
      </c>
      <c r="G36" s="5">
        <v>29</v>
      </c>
    </row>
    <row r="37" spans="1:7" x14ac:dyDescent="0.25">
      <c r="A37" s="5">
        <v>13</v>
      </c>
      <c r="B37" s="5">
        <v>29.896719556152224</v>
      </c>
      <c r="C37" s="5">
        <v>-0.89671955615222387</v>
      </c>
      <c r="D37" s="5">
        <v>-9.1596771564096915E-2</v>
      </c>
      <c r="F37" s="5">
        <v>43.103448275862071</v>
      </c>
      <c r="G37" s="5">
        <v>29</v>
      </c>
    </row>
    <row r="38" spans="1:7" x14ac:dyDescent="0.25">
      <c r="A38" s="5">
        <v>14</v>
      </c>
      <c r="B38" s="5">
        <v>40.060918372325659</v>
      </c>
      <c r="C38" s="5">
        <v>0.93908162767434078</v>
      </c>
      <c r="D38" s="5">
        <v>9.5923909253435524E-2</v>
      </c>
      <c r="F38" s="5">
        <v>46.551724137931032</v>
      </c>
      <c r="G38" s="5">
        <v>30</v>
      </c>
    </row>
    <row r="39" spans="1:7" x14ac:dyDescent="0.25">
      <c r="A39" s="5">
        <v>15</v>
      </c>
      <c r="B39" s="5">
        <v>25.5938753906388</v>
      </c>
      <c r="C39" s="5">
        <v>-4.5938753906388001</v>
      </c>
      <c r="D39" s="5">
        <v>-0.46924833061055471</v>
      </c>
      <c r="F39" s="5">
        <v>50</v>
      </c>
      <c r="G39" s="5">
        <v>32</v>
      </c>
    </row>
    <row r="40" spans="1:7" x14ac:dyDescent="0.25">
      <c r="A40" s="5">
        <v>16</v>
      </c>
      <c r="B40" s="5">
        <v>27.694476479314645</v>
      </c>
      <c r="C40" s="5">
        <v>0.30552352068535527</v>
      </c>
      <c r="D40" s="5">
        <v>3.120816083431607E-2</v>
      </c>
      <c r="F40" s="5">
        <v>53.448275862068961</v>
      </c>
      <c r="G40" s="5">
        <v>33</v>
      </c>
    </row>
    <row r="41" spans="1:7" x14ac:dyDescent="0.25">
      <c r="A41" s="5">
        <v>17</v>
      </c>
      <c r="B41" s="5">
        <v>44.160478561515617</v>
      </c>
      <c r="C41" s="5">
        <v>19.839521438484383</v>
      </c>
      <c r="D41" s="5">
        <v>2.0265378408156072</v>
      </c>
      <c r="F41" s="5">
        <v>56.896551724137929</v>
      </c>
      <c r="G41" s="5">
        <v>34</v>
      </c>
    </row>
    <row r="42" spans="1:7" x14ac:dyDescent="0.25">
      <c r="A42" s="5">
        <v>18</v>
      </c>
      <c r="B42" s="5">
        <v>27.186266538505972</v>
      </c>
      <c r="C42" s="5">
        <v>-0.18626653850597208</v>
      </c>
      <c r="D42" s="5">
        <v>-1.9026476517113342E-2</v>
      </c>
      <c r="F42" s="5">
        <v>60.344827586206897</v>
      </c>
      <c r="G42" s="5">
        <v>34</v>
      </c>
    </row>
    <row r="43" spans="1:7" x14ac:dyDescent="0.25">
      <c r="A43" s="5">
        <v>19</v>
      </c>
      <c r="B43" s="5">
        <v>44.024955910633302</v>
      </c>
      <c r="C43" s="5">
        <v>-21.024955910633302</v>
      </c>
      <c r="D43" s="5">
        <v>-2.1476258329360753</v>
      </c>
      <c r="F43" s="5">
        <v>63.793103448275858</v>
      </c>
      <c r="G43" s="5">
        <v>35</v>
      </c>
    </row>
    <row r="44" spans="1:7" x14ac:dyDescent="0.25">
      <c r="A44" s="5">
        <v>20</v>
      </c>
      <c r="B44" s="5">
        <v>22.951183698433706</v>
      </c>
      <c r="C44" s="5">
        <v>-9.9511836984337059</v>
      </c>
      <c r="D44" s="5">
        <v>-1.0164786680118583</v>
      </c>
      <c r="F44" s="5">
        <v>67.241379310344811</v>
      </c>
      <c r="G44" s="5">
        <v>40</v>
      </c>
    </row>
    <row r="45" spans="1:7" x14ac:dyDescent="0.25">
      <c r="A45" s="5">
        <v>21</v>
      </c>
      <c r="B45" s="5">
        <v>29.693435579828755</v>
      </c>
      <c r="C45" s="5">
        <v>4.3065644201712452</v>
      </c>
      <c r="D45" s="5">
        <v>0.43990051818779524</v>
      </c>
      <c r="F45" s="5">
        <v>70.689655172413779</v>
      </c>
      <c r="G45" s="5">
        <v>40</v>
      </c>
    </row>
    <row r="46" spans="1:7" x14ac:dyDescent="0.25">
      <c r="A46" s="5">
        <v>22</v>
      </c>
      <c r="B46" s="5">
        <v>25.526114065197643</v>
      </c>
      <c r="C46" s="5">
        <v>6.4738859348023574</v>
      </c>
      <c r="D46" s="5">
        <v>0.66128484321964331</v>
      </c>
      <c r="F46" s="5">
        <v>74.137931034482747</v>
      </c>
      <c r="G46" s="5">
        <v>40</v>
      </c>
    </row>
    <row r="47" spans="1:7" x14ac:dyDescent="0.25">
      <c r="A47" s="5">
        <v>23</v>
      </c>
      <c r="B47" s="5">
        <v>29.727316242549332</v>
      </c>
      <c r="C47" s="5">
        <v>-7.7273162425493318</v>
      </c>
      <c r="D47" s="5">
        <v>-0.789318372523788</v>
      </c>
      <c r="F47" s="5">
        <v>77.586206896551715</v>
      </c>
      <c r="G47" s="5">
        <v>41</v>
      </c>
    </row>
    <row r="48" spans="1:7" x14ac:dyDescent="0.25">
      <c r="A48" s="5">
        <v>24</v>
      </c>
      <c r="B48" s="5">
        <v>36.164642159459177</v>
      </c>
      <c r="C48" s="5">
        <v>-6.1646421594591772</v>
      </c>
      <c r="D48" s="5">
        <v>-0.62969667136213148</v>
      </c>
      <c r="F48" s="5">
        <v>81.034482758620683</v>
      </c>
      <c r="G48" s="5">
        <v>44</v>
      </c>
    </row>
    <row r="49" spans="1:7" x14ac:dyDescent="0.25">
      <c r="A49" s="5">
        <v>25</v>
      </c>
      <c r="B49" s="5">
        <v>32.200604621151534</v>
      </c>
      <c r="C49" s="5">
        <v>7.799395378848466</v>
      </c>
      <c r="D49" s="5">
        <v>0.79668100461632196</v>
      </c>
      <c r="F49" s="5">
        <v>84.482758620689651</v>
      </c>
      <c r="G49" s="5">
        <v>48</v>
      </c>
    </row>
    <row r="50" spans="1:7" x14ac:dyDescent="0.25">
      <c r="A50" s="5">
        <v>26</v>
      </c>
      <c r="B50" s="5">
        <v>48.022874111661523</v>
      </c>
      <c r="C50" s="5">
        <v>-19.022874111661523</v>
      </c>
      <c r="D50" s="5">
        <v>-1.9431201678874104</v>
      </c>
      <c r="F50" s="5">
        <v>87.931034482758605</v>
      </c>
      <c r="G50" s="5">
        <v>48</v>
      </c>
    </row>
    <row r="51" spans="1:7" x14ac:dyDescent="0.25">
      <c r="A51" s="5">
        <v>27</v>
      </c>
      <c r="B51" s="5">
        <v>27.796118467476376</v>
      </c>
      <c r="C51" s="5">
        <v>1.2038815325236243</v>
      </c>
      <c r="D51" s="5">
        <v>0.12297229492570808</v>
      </c>
      <c r="F51" s="5">
        <v>91.379310344827573</v>
      </c>
      <c r="G51" s="5">
        <v>51</v>
      </c>
    </row>
    <row r="52" spans="1:7" x14ac:dyDescent="0.25">
      <c r="A52" s="5">
        <v>28</v>
      </c>
      <c r="B52" s="5">
        <v>31.319707390416504</v>
      </c>
      <c r="C52" s="5">
        <v>-4.3197073904165038</v>
      </c>
      <c r="D52" s="5">
        <v>-0.44124302670672877</v>
      </c>
      <c r="F52" s="5">
        <v>94.827586206896541</v>
      </c>
      <c r="G52" s="5">
        <v>54</v>
      </c>
    </row>
    <row r="53" spans="1:7" ht="15.75" thickBot="1" x14ac:dyDescent="0.3">
      <c r="A53" s="6">
        <v>29</v>
      </c>
      <c r="B53" s="6">
        <v>42.635848739089596</v>
      </c>
      <c r="C53" s="6">
        <v>-2.6358487390895959</v>
      </c>
      <c r="D53" s="6">
        <v>-0.26924274504270701</v>
      </c>
      <c r="F53" s="6">
        <v>98.275862068965509</v>
      </c>
      <c r="G53" s="6">
        <v>64</v>
      </c>
    </row>
  </sheetData>
  <sortState ref="G25:G53">
    <sortCondition ref="G25"/>
  </sortState>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workbookViewId="0">
      <selection activeCell="A18" sqref="A18"/>
    </sheetView>
  </sheetViews>
  <sheetFormatPr defaultRowHeight="15" x14ac:dyDescent="0.25"/>
  <sheetData>
    <row r="1" spans="1:9" x14ac:dyDescent="0.25">
      <c r="A1" t="s">
        <v>160</v>
      </c>
    </row>
    <row r="2" spans="1:9" ht="15.75" thickBot="1" x14ac:dyDescent="0.3"/>
    <row r="3" spans="1:9" x14ac:dyDescent="0.25">
      <c r="A3" s="8" t="s">
        <v>161</v>
      </c>
      <c r="B3" s="8"/>
    </row>
    <row r="4" spans="1:9" x14ac:dyDescent="0.25">
      <c r="A4" s="5" t="s">
        <v>162</v>
      </c>
      <c r="B4" s="5">
        <v>0.45209696642027403</v>
      </c>
    </row>
    <row r="5" spans="1:9" x14ac:dyDescent="0.25">
      <c r="A5" s="5" t="s">
        <v>163</v>
      </c>
      <c r="B5" s="5">
        <v>0.20439166704641437</v>
      </c>
    </row>
    <row r="6" spans="1:9" x14ac:dyDescent="0.25">
      <c r="A6" s="5" t="s">
        <v>164</v>
      </c>
      <c r="B6" s="5">
        <v>0.17492469175183714</v>
      </c>
    </row>
    <row r="7" spans="1:9" x14ac:dyDescent="0.25">
      <c r="A7" s="5" t="s">
        <v>165</v>
      </c>
      <c r="B7" s="5">
        <v>11.202716808087263</v>
      </c>
    </row>
    <row r="8" spans="1:9" ht="15.75" thickBot="1" x14ac:dyDescent="0.3">
      <c r="A8" s="6" t="s">
        <v>166</v>
      </c>
      <c r="B8" s="6">
        <v>29</v>
      </c>
    </row>
    <row r="10" spans="1:9" ht="15.75" thickBot="1" x14ac:dyDescent="0.3">
      <c r="A10" t="s">
        <v>167</v>
      </c>
    </row>
    <row r="11" spans="1:9" x14ac:dyDescent="0.25">
      <c r="A11" s="7"/>
      <c r="B11" s="7" t="s">
        <v>171</v>
      </c>
      <c r="C11" s="7" t="s">
        <v>172</v>
      </c>
      <c r="D11" s="7" t="s">
        <v>173</v>
      </c>
      <c r="E11" s="7" t="s">
        <v>174</v>
      </c>
      <c r="F11" s="7" t="s">
        <v>175</v>
      </c>
    </row>
    <row r="12" spans="1:9" x14ac:dyDescent="0.25">
      <c r="A12" s="5" t="s">
        <v>168</v>
      </c>
      <c r="B12" s="5">
        <v>1</v>
      </c>
      <c r="C12" s="5">
        <v>870.5111579391978</v>
      </c>
      <c r="D12" s="5">
        <v>870.5111579391978</v>
      </c>
      <c r="E12" s="5">
        <v>6.9362961418041502</v>
      </c>
      <c r="F12" s="5">
        <v>1.3808743604119107E-2</v>
      </c>
    </row>
    <row r="13" spans="1:9" x14ac:dyDescent="0.25">
      <c r="A13" s="5" t="s">
        <v>169</v>
      </c>
      <c r="B13" s="5">
        <v>27</v>
      </c>
      <c r="C13" s="5">
        <v>3388.5233248194236</v>
      </c>
      <c r="D13" s="5">
        <v>125.50086388220087</v>
      </c>
      <c r="E13" s="5"/>
      <c r="F13" s="5"/>
    </row>
    <row r="14" spans="1:9" ht="15.75" thickBot="1" x14ac:dyDescent="0.3">
      <c r="A14" s="6" t="s">
        <v>119</v>
      </c>
      <c r="B14" s="6">
        <v>28</v>
      </c>
      <c r="C14" s="6">
        <v>4259.0344827586214</v>
      </c>
      <c r="D14" s="6"/>
      <c r="E14" s="6"/>
      <c r="F14" s="6"/>
    </row>
    <row r="15" spans="1:9" ht="15.75" thickBot="1" x14ac:dyDescent="0.3"/>
    <row r="16" spans="1:9" x14ac:dyDescent="0.25">
      <c r="A16" s="7"/>
      <c r="B16" s="7" t="s">
        <v>176</v>
      </c>
      <c r="C16" s="7" t="s">
        <v>165</v>
      </c>
      <c r="D16" s="7" t="s">
        <v>177</v>
      </c>
      <c r="E16" s="7" t="s">
        <v>178</v>
      </c>
      <c r="F16" s="7" t="s">
        <v>179</v>
      </c>
      <c r="G16" s="7" t="s">
        <v>180</v>
      </c>
      <c r="H16" s="7" t="s">
        <v>181</v>
      </c>
      <c r="I16" s="7" t="s">
        <v>182</v>
      </c>
    </row>
    <row r="17" spans="1:9" x14ac:dyDescent="0.25">
      <c r="A17" s="5" t="s">
        <v>170</v>
      </c>
      <c r="B17" s="5">
        <v>56.059874562384053</v>
      </c>
      <c r="C17" s="5">
        <v>8.7830814691085575</v>
      </c>
      <c r="D17" s="5">
        <v>6.3827114389813211</v>
      </c>
      <c r="E17" s="5">
        <v>7.767685156208626E-7</v>
      </c>
      <c r="F17" s="5">
        <v>38.03847997533461</v>
      </c>
      <c r="G17" s="5">
        <v>74.081269149433496</v>
      </c>
      <c r="H17" s="5">
        <v>38.03847997533461</v>
      </c>
      <c r="I17" s="5">
        <v>74.081269149433496</v>
      </c>
    </row>
    <row r="18" spans="1:9" ht="15.75" thickBot="1" x14ac:dyDescent="0.3">
      <c r="A18" s="6" t="s">
        <v>34</v>
      </c>
      <c r="B18" s="6">
        <v>-0.35227088390310651</v>
      </c>
      <c r="C18" s="6">
        <v>0.13375589622524894</v>
      </c>
      <c r="D18" s="6">
        <v>-2.6336848979716883</v>
      </c>
      <c r="E18" s="6">
        <v>1.3808743604119133E-2</v>
      </c>
      <c r="F18" s="6">
        <v>-0.62671531353724252</v>
      </c>
      <c r="G18" s="6">
        <v>-7.7826454268970446E-2</v>
      </c>
      <c r="H18" s="6">
        <v>-0.62671531353724252</v>
      </c>
      <c r="I18" s="6">
        <v>-7.7826454268970446E-2</v>
      </c>
    </row>
    <row r="22" spans="1:9" x14ac:dyDescent="0.25">
      <c r="A22" t="s">
        <v>183</v>
      </c>
      <c r="F22" t="s">
        <v>188</v>
      </c>
    </row>
    <row r="23" spans="1:9" ht="15.75" thickBot="1" x14ac:dyDescent="0.3"/>
    <row r="24" spans="1:9" x14ac:dyDescent="0.25">
      <c r="A24" s="7" t="s">
        <v>184</v>
      </c>
      <c r="B24" s="7" t="s">
        <v>185</v>
      </c>
      <c r="C24" s="7" t="s">
        <v>186</v>
      </c>
      <c r="D24" s="7" t="s">
        <v>187</v>
      </c>
      <c r="F24" s="7" t="s">
        <v>189</v>
      </c>
      <c r="G24" s="7" t="s">
        <v>21</v>
      </c>
    </row>
    <row r="25" spans="1:9" x14ac:dyDescent="0.25">
      <c r="A25" s="5">
        <v>1</v>
      </c>
      <c r="B25" s="5">
        <v>27.032753728768075</v>
      </c>
      <c r="C25" s="5">
        <v>7.9672462712319252</v>
      </c>
      <c r="D25" s="5">
        <v>0.72423918320158354</v>
      </c>
      <c r="F25" s="5">
        <v>1.7241379310344827</v>
      </c>
      <c r="G25" s="5">
        <v>6</v>
      </c>
    </row>
    <row r="26" spans="1:9" x14ac:dyDescent="0.25">
      <c r="A26" s="5">
        <v>2</v>
      </c>
      <c r="B26" s="5">
        <v>36.649748859322884</v>
      </c>
      <c r="C26" s="5">
        <v>11.350251140677116</v>
      </c>
      <c r="D26" s="5">
        <v>1.0317613307547204</v>
      </c>
      <c r="F26" s="5">
        <v>5.1724137931034484</v>
      </c>
      <c r="G26" s="5">
        <v>13</v>
      </c>
    </row>
    <row r="27" spans="1:9" x14ac:dyDescent="0.25">
      <c r="A27" s="5">
        <v>3</v>
      </c>
      <c r="B27" s="5">
        <v>43.871301979336565</v>
      </c>
      <c r="C27" s="5">
        <v>4.1286980206634354</v>
      </c>
      <c r="D27" s="5">
        <v>0.37530719904669529</v>
      </c>
      <c r="F27" s="5">
        <v>8.6206896551724128</v>
      </c>
      <c r="G27" s="5">
        <v>21</v>
      </c>
    </row>
    <row r="28" spans="1:9" x14ac:dyDescent="0.25">
      <c r="A28" s="5">
        <v>4</v>
      </c>
      <c r="B28" s="5">
        <v>31.119095982044112</v>
      </c>
      <c r="C28" s="5">
        <v>22.880904017955888</v>
      </c>
      <c r="D28" s="5">
        <v>2.0799215529101369</v>
      </c>
      <c r="F28" s="5">
        <v>12.068965517241379</v>
      </c>
      <c r="G28" s="5">
        <v>22</v>
      </c>
    </row>
    <row r="29" spans="1:9" x14ac:dyDescent="0.25">
      <c r="A29" s="5">
        <v>5</v>
      </c>
      <c r="B29" s="5">
        <v>30.027056241944479</v>
      </c>
      <c r="C29" s="5">
        <v>3.9729437580555214</v>
      </c>
      <c r="D29" s="5">
        <v>0.36114881406760529</v>
      </c>
      <c r="F29" s="5">
        <v>15.517241379310343</v>
      </c>
      <c r="G29" s="5">
        <v>23</v>
      </c>
    </row>
    <row r="30" spans="1:9" x14ac:dyDescent="0.25">
      <c r="A30" s="5">
        <v>6</v>
      </c>
      <c r="B30" s="5">
        <v>33.79635469970772</v>
      </c>
      <c r="C30" s="5">
        <v>-0.79635469970772021</v>
      </c>
      <c r="D30" s="5">
        <v>-7.2390291152112485E-2</v>
      </c>
      <c r="F30" s="5">
        <v>18.96551724137931</v>
      </c>
      <c r="G30" s="5">
        <v>24</v>
      </c>
    </row>
    <row r="31" spans="1:9" x14ac:dyDescent="0.25">
      <c r="A31" s="5">
        <v>7</v>
      </c>
      <c r="B31" s="5">
        <v>37.741788599422513</v>
      </c>
      <c r="C31" s="5">
        <v>6.2582114005774869</v>
      </c>
      <c r="D31" s="5">
        <v>0.56888437469578235</v>
      </c>
      <c r="F31" s="5">
        <v>22.413793103448278</v>
      </c>
      <c r="G31" s="5">
        <v>27</v>
      </c>
    </row>
    <row r="32" spans="1:9" x14ac:dyDescent="0.25">
      <c r="A32" s="5">
        <v>8</v>
      </c>
      <c r="B32" s="5">
        <v>32.809996224779027</v>
      </c>
      <c r="C32" s="5">
        <v>-4.8099962247790273</v>
      </c>
      <c r="D32" s="5">
        <v>-0.43723861651109946</v>
      </c>
      <c r="F32" s="5">
        <v>25.862068965517242</v>
      </c>
      <c r="G32" s="5">
        <v>27</v>
      </c>
    </row>
    <row r="33" spans="1:7" x14ac:dyDescent="0.25">
      <c r="A33" s="5">
        <v>9</v>
      </c>
      <c r="B33" s="5">
        <v>22.558913503198625</v>
      </c>
      <c r="C33" s="5">
        <v>-16.558913503198625</v>
      </c>
      <c r="D33" s="5">
        <v>-1.5052395246730463</v>
      </c>
      <c r="F33" s="5">
        <v>29.310344827586206</v>
      </c>
      <c r="G33" s="5">
        <v>28</v>
      </c>
    </row>
    <row r="34" spans="1:7" x14ac:dyDescent="0.25">
      <c r="A34" s="5">
        <v>10</v>
      </c>
      <c r="B34" s="5">
        <v>37.354290627129096</v>
      </c>
      <c r="C34" s="5">
        <v>13.645709372870904</v>
      </c>
      <c r="D34" s="5">
        <v>1.240423237084914</v>
      </c>
      <c r="F34" s="5">
        <v>32.758620689655167</v>
      </c>
      <c r="G34" s="5">
        <v>28</v>
      </c>
    </row>
    <row r="35" spans="1:7" x14ac:dyDescent="0.25">
      <c r="A35" s="5">
        <v>11</v>
      </c>
      <c r="B35" s="5">
        <v>32.246362810534052</v>
      </c>
      <c r="C35" s="5">
        <v>-8.2463628105340518</v>
      </c>
      <c r="D35" s="5">
        <v>-0.74961145456868516</v>
      </c>
      <c r="F35" s="5">
        <v>36.206896551724135</v>
      </c>
      <c r="G35" s="5">
        <v>29</v>
      </c>
    </row>
    <row r="36" spans="1:7" x14ac:dyDescent="0.25">
      <c r="A36" s="5">
        <v>12</v>
      </c>
      <c r="B36" s="5">
        <v>33.479310904194932</v>
      </c>
      <c r="C36" s="5">
        <v>6.5206890958050678</v>
      </c>
      <c r="D36" s="5">
        <v>0.59274414068376957</v>
      </c>
      <c r="F36" s="5">
        <v>39.655172413793103</v>
      </c>
      <c r="G36" s="5">
        <v>29</v>
      </c>
    </row>
    <row r="37" spans="1:7" x14ac:dyDescent="0.25">
      <c r="A37" s="5">
        <v>13</v>
      </c>
      <c r="B37" s="5">
        <v>29.428195739309203</v>
      </c>
      <c r="C37" s="5">
        <v>-0.42819573930920285</v>
      </c>
      <c r="D37" s="5">
        <v>-3.8923879334251323E-2</v>
      </c>
      <c r="F37" s="5">
        <v>43.103448275862071</v>
      </c>
      <c r="G37" s="5">
        <v>29</v>
      </c>
    </row>
    <row r="38" spans="1:7" x14ac:dyDescent="0.25">
      <c r="A38" s="5">
        <v>14</v>
      </c>
      <c r="B38" s="5">
        <v>33.866808876488342</v>
      </c>
      <c r="C38" s="5">
        <v>7.1331911235116578</v>
      </c>
      <c r="D38" s="5">
        <v>0.64842184326179508</v>
      </c>
      <c r="F38" s="5">
        <v>46.551724137931032</v>
      </c>
      <c r="G38" s="5">
        <v>30</v>
      </c>
    </row>
    <row r="39" spans="1:7" x14ac:dyDescent="0.25">
      <c r="A39" s="5">
        <v>15</v>
      </c>
      <c r="B39" s="5">
        <v>33.514537992585232</v>
      </c>
      <c r="C39" s="5">
        <v>-12.514537992585232</v>
      </c>
      <c r="D39" s="5">
        <v>-1.1375974163898512</v>
      </c>
      <c r="F39" s="5">
        <v>50</v>
      </c>
      <c r="G39" s="5">
        <v>32</v>
      </c>
    </row>
    <row r="40" spans="1:7" x14ac:dyDescent="0.25">
      <c r="A40" s="5">
        <v>16</v>
      </c>
      <c r="B40" s="5">
        <v>26.786164110035905</v>
      </c>
      <c r="C40" s="5">
        <v>1.2138358899640949</v>
      </c>
      <c r="D40" s="5">
        <v>0.11034019579169257</v>
      </c>
      <c r="F40" s="5">
        <v>53.448275862068961</v>
      </c>
      <c r="G40" s="5">
        <v>33</v>
      </c>
    </row>
    <row r="41" spans="1:7" x14ac:dyDescent="0.25">
      <c r="A41" s="5">
        <v>17</v>
      </c>
      <c r="B41" s="5">
        <v>39.890640991231464</v>
      </c>
      <c r="C41" s="5">
        <v>24.109359008768536</v>
      </c>
      <c r="D41" s="5">
        <v>2.1915906552395783</v>
      </c>
      <c r="F41" s="5">
        <v>56.896551724137929</v>
      </c>
      <c r="G41" s="5">
        <v>34</v>
      </c>
    </row>
    <row r="42" spans="1:7" x14ac:dyDescent="0.25">
      <c r="A42" s="5">
        <v>18</v>
      </c>
      <c r="B42" s="5">
        <v>36.720203036103506</v>
      </c>
      <c r="C42" s="5">
        <v>-9.7202030361035057</v>
      </c>
      <c r="D42" s="5">
        <v>-0.88358658283731484</v>
      </c>
      <c r="F42" s="5">
        <v>60.344827586206897</v>
      </c>
      <c r="G42" s="5">
        <v>34</v>
      </c>
    </row>
    <row r="43" spans="1:7" x14ac:dyDescent="0.25">
      <c r="A43" s="5">
        <v>19</v>
      </c>
      <c r="B43" s="5">
        <v>43.025851857969116</v>
      </c>
      <c r="C43" s="5">
        <v>-20.025851857969116</v>
      </c>
      <c r="D43" s="5">
        <v>-1.8203913998366816</v>
      </c>
      <c r="F43" s="5">
        <v>63.793103448275858</v>
      </c>
      <c r="G43" s="5">
        <v>35</v>
      </c>
    </row>
    <row r="44" spans="1:7" x14ac:dyDescent="0.25">
      <c r="A44" s="5">
        <v>20</v>
      </c>
      <c r="B44" s="5">
        <v>26.328211960961863</v>
      </c>
      <c r="C44" s="5">
        <v>-13.328211960961863</v>
      </c>
      <c r="D44" s="5">
        <v>-1.2115620649256071</v>
      </c>
      <c r="F44" s="5">
        <v>67.241379310344811</v>
      </c>
      <c r="G44" s="5">
        <v>40</v>
      </c>
    </row>
    <row r="45" spans="1:7" x14ac:dyDescent="0.25">
      <c r="A45" s="5">
        <v>21</v>
      </c>
      <c r="B45" s="5">
        <v>31.224777247215044</v>
      </c>
      <c r="C45" s="5">
        <v>2.7752227527849556</v>
      </c>
      <c r="D45" s="5">
        <v>0.25227349466237148</v>
      </c>
      <c r="F45" s="5">
        <v>70.689655172413779</v>
      </c>
      <c r="G45" s="5">
        <v>40</v>
      </c>
    </row>
    <row r="46" spans="1:7" x14ac:dyDescent="0.25">
      <c r="A46" s="5">
        <v>22</v>
      </c>
      <c r="B46" s="5">
        <v>29.005470678625475</v>
      </c>
      <c r="C46" s="5">
        <v>2.9945293213745252</v>
      </c>
      <c r="D46" s="5">
        <v>0.27220891584792661</v>
      </c>
      <c r="F46" s="5">
        <v>74.137931034482747</v>
      </c>
      <c r="G46" s="5">
        <v>40</v>
      </c>
    </row>
    <row r="47" spans="1:7" x14ac:dyDescent="0.25">
      <c r="A47" s="5">
        <v>23</v>
      </c>
      <c r="B47" s="5">
        <v>28.935016501844853</v>
      </c>
      <c r="C47" s="5">
        <v>-6.9350165018448529</v>
      </c>
      <c r="D47" s="5">
        <v>-0.63040735980777007</v>
      </c>
      <c r="F47" s="5">
        <v>77.586206896551715</v>
      </c>
      <c r="G47" s="5">
        <v>41</v>
      </c>
    </row>
    <row r="48" spans="1:7" x14ac:dyDescent="0.25">
      <c r="A48" s="5">
        <v>24</v>
      </c>
      <c r="B48" s="5">
        <v>37.283836450348474</v>
      </c>
      <c r="C48" s="5">
        <v>-7.283836450348474</v>
      </c>
      <c r="D48" s="5">
        <v>-0.66211581540062314</v>
      </c>
      <c r="F48" s="5">
        <v>81.034482758620683</v>
      </c>
      <c r="G48" s="5">
        <v>44</v>
      </c>
    </row>
    <row r="49" spans="1:7" x14ac:dyDescent="0.25">
      <c r="A49" s="5">
        <v>25</v>
      </c>
      <c r="B49" s="5">
        <v>32.915677489949957</v>
      </c>
      <c r="C49" s="5">
        <v>7.0843225100500433</v>
      </c>
      <c r="D49" s="5">
        <v>0.64397958510976216</v>
      </c>
      <c r="F49" s="5">
        <v>84.482758620689651</v>
      </c>
      <c r="G49" s="5">
        <v>48</v>
      </c>
    </row>
    <row r="50" spans="1:7" x14ac:dyDescent="0.25">
      <c r="A50" s="5">
        <v>26</v>
      </c>
      <c r="B50" s="5">
        <v>47.288329553196704</v>
      </c>
      <c r="C50" s="5">
        <v>-18.288329553196704</v>
      </c>
      <c r="D50" s="5">
        <v>-1.6624470245828802</v>
      </c>
      <c r="F50" s="5">
        <v>87.931034482758605</v>
      </c>
      <c r="G50" s="5">
        <v>48</v>
      </c>
    </row>
    <row r="51" spans="1:7" x14ac:dyDescent="0.25">
      <c r="A51" s="5">
        <v>27</v>
      </c>
      <c r="B51" s="5">
        <v>29.216833208967337</v>
      </c>
      <c r="C51" s="5">
        <v>-0.21683320896733704</v>
      </c>
      <c r="D51" s="5">
        <v>-1.9710587674504065E-2</v>
      </c>
      <c r="F51" s="5">
        <v>91.379310344827573</v>
      </c>
      <c r="G51" s="5">
        <v>51</v>
      </c>
    </row>
    <row r="52" spans="1:7" x14ac:dyDescent="0.25">
      <c r="A52" s="5">
        <v>28</v>
      </c>
      <c r="B52" s="5">
        <v>32.669087871217783</v>
      </c>
      <c r="C52" s="5">
        <v>-5.6690878712177835</v>
      </c>
      <c r="D52" s="5">
        <v>-0.51533182602549588</v>
      </c>
      <c r="F52" s="5">
        <v>94.827586206896541</v>
      </c>
      <c r="G52" s="5">
        <v>54</v>
      </c>
    </row>
    <row r="53" spans="1:7" ht="15.75" thickBot="1" x14ac:dyDescent="0.3">
      <c r="A53" s="6">
        <v>29</v>
      </c>
      <c r="B53" s="6">
        <v>37.213382273567859</v>
      </c>
      <c r="C53" s="6">
        <v>2.7866177264321408</v>
      </c>
      <c r="D53" s="6">
        <v>0.25330932136157114</v>
      </c>
      <c r="F53" s="6">
        <v>98.275862068965509</v>
      </c>
      <c r="G53" s="6">
        <v>64</v>
      </c>
    </row>
  </sheetData>
  <sortState ref="G25:G53">
    <sortCondition ref="G25"/>
  </sortState>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workbookViewId="0">
      <selection activeCell="A18" sqref="A18"/>
    </sheetView>
  </sheetViews>
  <sheetFormatPr defaultRowHeight="15" x14ac:dyDescent="0.25"/>
  <sheetData>
    <row r="1" spans="1:9" x14ac:dyDescent="0.25">
      <c r="A1" t="s">
        <v>160</v>
      </c>
    </row>
    <row r="2" spans="1:9" ht="15.75" thickBot="1" x14ac:dyDescent="0.3"/>
    <row r="3" spans="1:9" x14ac:dyDescent="0.25">
      <c r="A3" s="8" t="s">
        <v>161</v>
      </c>
      <c r="B3" s="8"/>
    </row>
    <row r="4" spans="1:9" x14ac:dyDescent="0.25">
      <c r="A4" s="5" t="s">
        <v>162</v>
      </c>
      <c r="B4" s="5">
        <v>0.61790708542226402</v>
      </c>
    </row>
    <row r="5" spans="1:9" x14ac:dyDescent="0.25">
      <c r="A5" s="5" t="s">
        <v>163</v>
      </c>
      <c r="B5" s="5">
        <v>0.38180916621503713</v>
      </c>
    </row>
    <row r="6" spans="1:9" x14ac:dyDescent="0.25">
      <c r="A6" s="5" t="s">
        <v>164</v>
      </c>
      <c r="B6" s="5">
        <v>0.35891320940818666</v>
      </c>
    </row>
    <row r="7" spans="1:9" x14ac:dyDescent="0.25">
      <c r="A7" s="5" t="s">
        <v>165</v>
      </c>
      <c r="B7" s="5">
        <v>9.8749516229765977</v>
      </c>
    </row>
    <row r="8" spans="1:9" ht="15.75" thickBot="1" x14ac:dyDescent="0.3">
      <c r="A8" s="6" t="s">
        <v>166</v>
      </c>
      <c r="B8" s="6">
        <v>29</v>
      </c>
    </row>
    <row r="10" spans="1:9" ht="15.75" thickBot="1" x14ac:dyDescent="0.3">
      <c r="A10" t="s">
        <v>167</v>
      </c>
    </row>
    <row r="11" spans="1:9" x14ac:dyDescent="0.25">
      <c r="A11" s="7"/>
      <c r="B11" s="7" t="s">
        <v>171</v>
      </c>
      <c r="C11" s="7" t="s">
        <v>172</v>
      </c>
      <c r="D11" s="7" t="s">
        <v>173</v>
      </c>
      <c r="E11" s="7" t="s">
        <v>174</v>
      </c>
      <c r="F11" s="7" t="s">
        <v>175</v>
      </c>
    </row>
    <row r="12" spans="1:9" x14ac:dyDescent="0.25">
      <c r="A12" s="5" t="s">
        <v>168</v>
      </c>
      <c r="B12" s="5">
        <v>1</v>
      </c>
      <c r="C12" s="5">
        <v>1626.1384047431611</v>
      </c>
      <c r="D12" s="5">
        <v>1626.1384047431611</v>
      </c>
      <c r="E12" s="5">
        <v>16.675833617086475</v>
      </c>
      <c r="F12" s="5">
        <v>3.5463005898928398E-4</v>
      </c>
    </row>
    <row r="13" spans="1:9" x14ac:dyDescent="0.25">
      <c r="A13" s="5" t="s">
        <v>169</v>
      </c>
      <c r="B13" s="5">
        <v>27</v>
      </c>
      <c r="C13" s="5">
        <v>2632.8960780154603</v>
      </c>
      <c r="D13" s="5">
        <v>97.514669556128155</v>
      </c>
      <c r="E13" s="5"/>
      <c r="F13" s="5"/>
    </row>
    <row r="14" spans="1:9" ht="15.75" thickBot="1" x14ac:dyDescent="0.3">
      <c r="A14" s="6" t="s">
        <v>119</v>
      </c>
      <c r="B14" s="6">
        <v>28</v>
      </c>
      <c r="C14" s="6">
        <v>4259.0344827586214</v>
      </c>
      <c r="D14" s="6"/>
      <c r="E14" s="6"/>
      <c r="F14" s="6"/>
    </row>
    <row r="15" spans="1:9" ht="15.75" thickBot="1" x14ac:dyDescent="0.3"/>
    <row r="16" spans="1:9" x14ac:dyDescent="0.25">
      <c r="A16" s="7"/>
      <c r="B16" s="7" t="s">
        <v>176</v>
      </c>
      <c r="C16" s="7" t="s">
        <v>165</v>
      </c>
      <c r="D16" s="7" t="s">
        <v>177</v>
      </c>
      <c r="E16" s="7" t="s">
        <v>178</v>
      </c>
      <c r="F16" s="7" t="s">
        <v>179</v>
      </c>
      <c r="G16" s="7" t="s">
        <v>180</v>
      </c>
      <c r="H16" s="7" t="s">
        <v>181</v>
      </c>
      <c r="I16" s="7" t="s">
        <v>182</v>
      </c>
    </row>
    <row r="17" spans="1:9" x14ac:dyDescent="0.25">
      <c r="A17" s="5" t="s">
        <v>170</v>
      </c>
      <c r="B17" s="5">
        <v>45.444614554329696</v>
      </c>
      <c r="C17" s="5">
        <v>3.43442085800439</v>
      </c>
      <c r="D17" s="5">
        <v>13.232104169299687</v>
      </c>
      <c r="E17" s="5">
        <v>2.5685914472060016E-13</v>
      </c>
      <c r="F17" s="5">
        <v>38.397765031439882</v>
      </c>
      <c r="G17" s="5">
        <v>52.491464077219511</v>
      </c>
      <c r="H17" s="5">
        <v>38.397765031439882</v>
      </c>
      <c r="I17" s="5">
        <v>52.491464077219511</v>
      </c>
    </row>
    <row r="18" spans="1:9" ht="15.75" thickBot="1" x14ac:dyDescent="0.3">
      <c r="A18" s="6" t="s">
        <v>38</v>
      </c>
      <c r="B18" s="6">
        <v>-0.45938261030665412</v>
      </c>
      <c r="C18" s="6">
        <v>0.1124943665402808</v>
      </c>
      <c r="D18" s="6">
        <v>-4.0836054678539231</v>
      </c>
      <c r="E18" s="6">
        <v>3.5463005898928664E-4</v>
      </c>
      <c r="F18" s="6">
        <v>-0.69020198450612114</v>
      </c>
      <c r="G18" s="6">
        <v>-0.22856323610718715</v>
      </c>
      <c r="H18" s="6">
        <v>-0.69020198450612114</v>
      </c>
      <c r="I18" s="6">
        <v>-0.22856323610718715</v>
      </c>
    </row>
    <row r="22" spans="1:9" x14ac:dyDescent="0.25">
      <c r="A22" t="s">
        <v>183</v>
      </c>
      <c r="F22" t="s">
        <v>188</v>
      </c>
    </row>
    <row r="23" spans="1:9" ht="15.75" thickBot="1" x14ac:dyDescent="0.3"/>
    <row r="24" spans="1:9" x14ac:dyDescent="0.25">
      <c r="A24" s="7" t="s">
        <v>184</v>
      </c>
      <c r="B24" s="7" t="s">
        <v>185</v>
      </c>
      <c r="C24" s="7" t="s">
        <v>186</v>
      </c>
      <c r="D24" s="7" t="s">
        <v>187</v>
      </c>
      <c r="F24" s="7" t="s">
        <v>189</v>
      </c>
      <c r="G24" s="7" t="s">
        <v>21</v>
      </c>
    </row>
    <row r="25" spans="1:9" x14ac:dyDescent="0.25">
      <c r="A25" s="5">
        <v>1</v>
      </c>
      <c r="B25" s="5">
        <v>25.27771796186758</v>
      </c>
      <c r="C25" s="5">
        <v>9.7222820381324198</v>
      </c>
      <c r="D25" s="5">
        <v>1.0026061689206365</v>
      </c>
      <c r="F25" s="5">
        <v>1.7241379310344827</v>
      </c>
      <c r="G25" s="5">
        <v>6</v>
      </c>
    </row>
    <row r="26" spans="1:9" x14ac:dyDescent="0.25">
      <c r="A26" s="5">
        <v>2</v>
      </c>
      <c r="B26" s="5">
        <v>37.129789307779255</v>
      </c>
      <c r="C26" s="5">
        <v>10.870210692220745</v>
      </c>
      <c r="D26" s="5">
        <v>1.1209858194549058</v>
      </c>
      <c r="F26" s="5">
        <v>5.1724137931034484</v>
      </c>
      <c r="G26" s="5">
        <v>13</v>
      </c>
    </row>
    <row r="27" spans="1:9" x14ac:dyDescent="0.25">
      <c r="A27" s="5">
        <v>3</v>
      </c>
      <c r="B27" s="5">
        <v>43.928651940317735</v>
      </c>
      <c r="C27" s="5">
        <v>4.0713480596822649</v>
      </c>
      <c r="D27" s="5">
        <v>0.41985602397157135</v>
      </c>
      <c r="F27" s="5">
        <v>8.6206896551724128</v>
      </c>
      <c r="G27" s="5">
        <v>21</v>
      </c>
    </row>
    <row r="28" spans="1:9" x14ac:dyDescent="0.25">
      <c r="A28" s="5">
        <v>4</v>
      </c>
      <c r="B28" s="5">
        <v>35.476011910675304</v>
      </c>
      <c r="C28" s="5">
        <v>18.523988089324696</v>
      </c>
      <c r="D28" s="5">
        <v>1.9102783336798708</v>
      </c>
      <c r="F28" s="5">
        <v>12.068965517241379</v>
      </c>
      <c r="G28" s="5">
        <v>22</v>
      </c>
    </row>
    <row r="29" spans="1:9" x14ac:dyDescent="0.25">
      <c r="A29" s="5">
        <v>5</v>
      </c>
      <c r="B29" s="5">
        <v>31.341568417915415</v>
      </c>
      <c r="C29" s="5">
        <v>2.6584315820845852</v>
      </c>
      <c r="D29" s="5">
        <v>0.27414961769237556</v>
      </c>
      <c r="F29" s="5">
        <v>15.517241379310343</v>
      </c>
      <c r="G29" s="5">
        <v>23</v>
      </c>
    </row>
    <row r="30" spans="1:9" x14ac:dyDescent="0.25">
      <c r="A30" s="5">
        <v>6</v>
      </c>
      <c r="B30" s="5">
        <v>36.48665365334994</v>
      </c>
      <c r="C30" s="5">
        <v>-3.4866536533499399</v>
      </c>
      <c r="D30" s="5">
        <v>-0.35955966387597527</v>
      </c>
      <c r="F30" s="5">
        <v>18.96551724137931</v>
      </c>
      <c r="G30" s="5">
        <v>24</v>
      </c>
    </row>
    <row r="31" spans="1:9" x14ac:dyDescent="0.25">
      <c r="A31" s="5">
        <v>7</v>
      </c>
      <c r="B31" s="5">
        <v>41.769553671876466</v>
      </c>
      <c r="C31" s="5">
        <v>2.2304463281235343</v>
      </c>
      <c r="D31" s="5">
        <v>0.23001382178094137</v>
      </c>
      <c r="F31" s="5">
        <v>22.413793103448278</v>
      </c>
      <c r="G31" s="5">
        <v>27</v>
      </c>
    </row>
    <row r="32" spans="1:9" x14ac:dyDescent="0.25">
      <c r="A32" s="5">
        <v>8</v>
      </c>
      <c r="B32" s="5">
        <v>30.330926675240775</v>
      </c>
      <c r="C32" s="5">
        <v>-2.3309266752407751</v>
      </c>
      <c r="D32" s="5">
        <v>-0.24037581451885051</v>
      </c>
      <c r="F32" s="5">
        <v>25.862068965517242</v>
      </c>
      <c r="G32" s="5">
        <v>27</v>
      </c>
    </row>
    <row r="33" spans="1:7" x14ac:dyDescent="0.25">
      <c r="A33" s="5">
        <v>9</v>
      </c>
      <c r="B33" s="5">
        <v>17.330398803562463</v>
      </c>
      <c r="C33" s="5">
        <v>-11.330398803562463</v>
      </c>
      <c r="D33" s="5">
        <v>-1.1684425212339227</v>
      </c>
      <c r="F33" s="5">
        <v>29.310344827586206</v>
      </c>
      <c r="G33" s="5">
        <v>28</v>
      </c>
    </row>
    <row r="34" spans="1:7" x14ac:dyDescent="0.25">
      <c r="A34" s="5">
        <v>10</v>
      </c>
      <c r="B34" s="5">
        <v>40.207652796833841</v>
      </c>
      <c r="C34" s="5">
        <v>10.792347203166159</v>
      </c>
      <c r="D34" s="5">
        <v>1.1129561805127703</v>
      </c>
      <c r="F34" s="5">
        <v>32.758620689655167</v>
      </c>
      <c r="G34" s="5">
        <v>28</v>
      </c>
    </row>
    <row r="35" spans="1:7" x14ac:dyDescent="0.25">
      <c r="A35" s="5">
        <v>11</v>
      </c>
      <c r="B35" s="5">
        <v>30.560617980394106</v>
      </c>
      <c r="C35" s="5">
        <v>-6.560617980394106</v>
      </c>
      <c r="D35" s="5">
        <v>-0.67656091782524652</v>
      </c>
      <c r="F35" s="5">
        <v>36.206896551724135</v>
      </c>
      <c r="G35" s="5">
        <v>29</v>
      </c>
    </row>
    <row r="36" spans="1:7" x14ac:dyDescent="0.25">
      <c r="A36" s="5">
        <v>12</v>
      </c>
      <c r="B36" s="5">
        <v>34.832876256245981</v>
      </c>
      <c r="C36" s="5">
        <v>5.1671237437540185</v>
      </c>
      <c r="D36" s="5">
        <v>0.53285742182184492</v>
      </c>
      <c r="F36" s="5">
        <v>39.655172413793103</v>
      </c>
      <c r="G36" s="5">
        <v>29</v>
      </c>
    </row>
    <row r="37" spans="1:7" x14ac:dyDescent="0.25">
      <c r="A37" s="5">
        <v>13</v>
      </c>
      <c r="B37" s="5">
        <v>31.341568417915415</v>
      </c>
      <c r="C37" s="5">
        <v>-2.3415684179154148</v>
      </c>
      <c r="D37" s="5">
        <v>-0.2414732396718971</v>
      </c>
      <c r="F37" s="5">
        <v>43.103448275862071</v>
      </c>
      <c r="G37" s="5">
        <v>29</v>
      </c>
    </row>
    <row r="38" spans="1:7" x14ac:dyDescent="0.25">
      <c r="A38" s="5">
        <v>14</v>
      </c>
      <c r="B38" s="5">
        <v>40.988603234355153</v>
      </c>
      <c r="C38" s="5">
        <v>1.1396765644846596E-2</v>
      </c>
      <c r="D38" s="5">
        <v>1.1752865733013558E-3</v>
      </c>
      <c r="F38" s="5">
        <v>46.551724137931032</v>
      </c>
      <c r="G38" s="5">
        <v>30</v>
      </c>
    </row>
    <row r="39" spans="1:7" x14ac:dyDescent="0.25">
      <c r="A39" s="5">
        <v>15</v>
      </c>
      <c r="B39" s="5">
        <v>24.772397090530262</v>
      </c>
      <c r="C39" s="5">
        <v>-3.7723970905302622</v>
      </c>
      <c r="D39" s="5">
        <v>-0.3890268333863765</v>
      </c>
      <c r="F39" s="5">
        <v>50</v>
      </c>
      <c r="G39" s="5">
        <v>32</v>
      </c>
    </row>
    <row r="40" spans="1:7" x14ac:dyDescent="0.25">
      <c r="A40" s="5">
        <v>16</v>
      </c>
      <c r="B40" s="5">
        <v>26.058668399388893</v>
      </c>
      <c r="C40" s="5">
        <v>1.9413316006111074</v>
      </c>
      <c r="D40" s="5">
        <v>0.20019898939973124</v>
      </c>
      <c r="F40" s="5">
        <v>53.448275862068961</v>
      </c>
      <c r="G40" s="5">
        <v>33</v>
      </c>
    </row>
    <row r="41" spans="1:7" x14ac:dyDescent="0.25">
      <c r="A41" s="5">
        <v>17</v>
      </c>
      <c r="B41" s="5">
        <v>42.734257153520439</v>
      </c>
      <c r="C41" s="5">
        <v>21.265742846479561</v>
      </c>
      <c r="D41" s="5">
        <v>2.1930206180951264</v>
      </c>
      <c r="F41" s="5">
        <v>56.896551724137929</v>
      </c>
      <c r="G41" s="5">
        <v>34</v>
      </c>
    </row>
    <row r="42" spans="1:7" x14ac:dyDescent="0.25">
      <c r="A42" s="5">
        <v>18</v>
      </c>
      <c r="B42" s="5">
        <v>35.43007364964464</v>
      </c>
      <c r="C42" s="5">
        <v>-8.4300736496446405</v>
      </c>
      <c r="D42" s="5">
        <v>-0.86934773260420639</v>
      </c>
      <c r="F42" s="5">
        <v>60.344827586206897</v>
      </c>
      <c r="G42" s="5">
        <v>34</v>
      </c>
    </row>
    <row r="43" spans="1:7" x14ac:dyDescent="0.25">
      <c r="A43" s="5">
        <v>19</v>
      </c>
      <c r="B43" s="5">
        <v>43.790837157225738</v>
      </c>
      <c r="C43" s="5">
        <v>-20.790837157225738</v>
      </c>
      <c r="D43" s="5">
        <v>-2.1440461724008055</v>
      </c>
      <c r="F43" s="5">
        <v>63.793103448275858</v>
      </c>
      <c r="G43" s="5">
        <v>35</v>
      </c>
    </row>
    <row r="44" spans="1:7" x14ac:dyDescent="0.25">
      <c r="A44" s="5">
        <v>20</v>
      </c>
      <c r="B44" s="5">
        <v>16.319757060887827</v>
      </c>
      <c r="C44" s="5">
        <v>-3.3197570608878273</v>
      </c>
      <c r="D44" s="5">
        <v>-0.34234852429804025</v>
      </c>
      <c r="F44" s="5">
        <v>67.241379310344811</v>
      </c>
      <c r="G44" s="5">
        <v>40</v>
      </c>
    </row>
    <row r="45" spans="1:7" x14ac:dyDescent="0.25">
      <c r="A45" s="5">
        <v>21</v>
      </c>
      <c r="B45" s="5">
        <v>28.49339623401416</v>
      </c>
      <c r="C45" s="5">
        <v>5.5066037659858402</v>
      </c>
      <c r="D45" s="5">
        <v>0.56786615363809667</v>
      </c>
      <c r="F45" s="5">
        <v>70.689655172413779</v>
      </c>
      <c r="G45" s="5">
        <v>40</v>
      </c>
    </row>
    <row r="46" spans="1:7" x14ac:dyDescent="0.25">
      <c r="A46" s="5">
        <v>22</v>
      </c>
      <c r="B46" s="5">
        <v>33.133160598111367</v>
      </c>
      <c r="C46" s="5">
        <v>-1.1331605981113668</v>
      </c>
      <c r="D46" s="5">
        <v>-0.11685670109015824</v>
      </c>
      <c r="F46" s="5">
        <v>74.137931034482747</v>
      </c>
      <c r="G46" s="5">
        <v>40</v>
      </c>
    </row>
    <row r="47" spans="1:7" x14ac:dyDescent="0.25">
      <c r="A47" s="5">
        <v>23</v>
      </c>
      <c r="B47" s="5">
        <v>29.87154406493412</v>
      </c>
      <c r="C47" s="5">
        <v>-7.8715440649341204</v>
      </c>
      <c r="D47" s="5">
        <v>-0.81174960852602263</v>
      </c>
      <c r="F47" s="5">
        <v>77.586206896551715</v>
      </c>
      <c r="G47" s="5">
        <v>41</v>
      </c>
    </row>
    <row r="48" spans="1:7" x14ac:dyDescent="0.25">
      <c r="A48" s="5">
        <v>24</v>
      </c>
      <c r="B48" s="5">
        <v>34.649123212123328</v>
      </c>
      <c r="C48" s="5">
        <v>-4.6491232121233281</v>
      </c>
      <c r="D48" s="5">
        <v>-0.47943883897471917</v>
      </c>
      <c r="F48" s="5">
        <v>81.034482758620683</v>
      </c>
      <c r="G48" s="5">
        <v>44</v>
      </c>
    </row>
    <row r="49" spans="1:7" x14ac:dyDescent="0.25">
      <c r="A49" s="5">
        <v>25</v>
      </c>
      <c r="B49" s="5">
        <v>27.758384057523514</v>
      </c>
      <c r="C49" s="5">
        <v>12.241615942476486</v>
      </c>
      <c r="D49" s="5">
        <v>1.262411398203152</v>
      </c>
      <c r="F49" s="5">
        <v>84.482758620689651</v>
      </c>
      <c r="G49" s="5">
        <v>48</v>
      </c>
    </row>
    <row r="50" spans="1:7" x14ac:dyDescent="0.25">
      <c r="A50" s="5">
        <v>26</v>
      </c>
      <c r="B50" s="5">
        <v>44.342096289593727</v>
      </c>
      <c r="C50" s="5">
        <v>-15.342096289593727</v>
      </c>
      <c r="D50" s="5">
        <v>-1.5821471053596246</v>
      </c>
      <c r="F50" s="5">
        <v>87.931034482758605</v>
      </c>
      <c r="G50" s="5">
        <v>48</v>
      </c>
    </row>
    <row r="51" spans="1:7" x14ac:dyDescent="0.25">
      <c r="A51" s="5">
        <v>27</v>
      </c>
      <c r="B51" s="5">
        <v>27.528692752370187</v>
      </c>
      <c r="C51" s="5">
        <v>1.471307247629813</v>
      </c>
      <c r="D51" s="5">
        <v>0.15172792941672952</v>
      </c>
      <c r="F51" s="5">
        <v>91.379310344827573</v>
      </c>
      <c r="G51" s="5">
        <v>51</v>
      </c>
    </row>
    <row r="52" spans="1:7" x14ac:dyDescent="0.25">
      <c r="A52" s="5">
        <v>28</v>
      </c>
      <c r="B52" s="5">
        <v>41.953306715999126</v>
      </c>
      <c r="C52" s="5">
        <v>-14.953306715999126</v>
      </c>
      <c r="D52" s="5">
        <v>-1.5420533471895677</v>
      </c>
      <c r="F52" s="5">
        <v>94.827586206896541</v>
      </c>
      <c r="G52" s="5">
        <v>54</v>
      </c>
    </row>
    <row r="53" spans="1:7" ht="15.75" thickBot="1" x14ac:dyDescent="0.3">
      <c r="A53" s="6">
        <v>29</v>
      </c>
      <c r="B53" s="6">
        <v>40.161714535803171</v>
      </c>
      <c r="C53" s="6">
        <v>-0.16171453580317063</v>
      </c>
      <c r="D53" s="6">
        <v>-1.6676742205633564E-2</v>
      </c>
      <c r="F53" s="6">
        <v>98.275862068965509</v>
      </c>
      <c r="G53" s="6">
        <v>64</v>
      </c>
    </row>
  </sheetData>
  <sortState ref="G25:G53">
    <sortCondition ref="G25"/>
  </sortState>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workbookViewId="0">
      <selection activeCell="E18" sqref="E18"/>
    </sheetView>
  </sheetViews>
  <sheetFormatPr defaultRowHeight="15" x14ac:dyDescent="0.25"/>
  <sheetData>
    <row r="1" spans="1:9" x14ac:dyDescent="0.25">
      <c r="A1" t="s">
        <v>160</v>
      </c>
    </row>
    <row r="2" spans="1:9" ht="15.75" thickBot="1" x14ac:dyDescent="0.3"/>
    <row r="3" spans="1:9" x14ac:dyDescent="0.25">
      <c r="A3" s="8" t="s">
        <v>161</v>
      </c>
      <c r="B3" s="8"/>
    </row>
    <row r="4" spans="1:9" x14ac:dyDescent="0.25">
      <c r="A4" s="5" t="s">
        <v>162</v>
      </c>
      <c r="B4" s="5">
        <v>0.2632888137921548</v>
      </c>
    </row>
    <row r="5" spans="1:9" x14ac:dyDescent="0.25">
      <c r="A5" s="5" t="s">
        <v>163</v>
      </c>
      <c r="B5" s="5">
        <v>6.9320999468079958E-2</v>
      </c>
    </row>
    <row r="6" spans="1:9" x14ac:dyDescent="0.25">
      <c r="A6" s="5" t="s">
        <v>164</v>
      </c>
      <c r="B6" s="5">
        <v>3.4851406855786624E-2</v>
      </c>
    </row>
    <row r="7" spans="1:9" x14ac:dyDescent="0.25">
      <c r="A7" s="5" t="s">
        <v>165</v>
      </c>
      <c r="B7" s="5">
        <v>12.116401427090436</v>
      </c>
    </row>
    <row r="8" spans="1:9" ht="15.75" thickBot="1" x14ac:dyDescent="0.3">
      <c r="A8" s="6" t="s">
        <v>166</v>
      </c>
      <c r="B8" s="6">
        <v>29</v>
      </c>
    </row>
    <row r="10" spans="1:9" ht="15.75" thickBot="1" x14ac:dyDescent="0.3">
      <c r="A10" t="s">
        <v>167</v>
      </c>
    </row>
    <row r="11" spans="1:9" x14ac:dyDescent="0.25">
      <c r="A11" s="7"/>
      <c r="B11" s="7" t="s">
        <v>171</v>
      </c>
      <c r="C11" s="7" t="s">
        <v>172</v>
      </c>
      <c r="D11" s="7" t="s">
        <v>173</v>
      </c>
      <c r="E11" s="7" t="s">
        <v>174</v>
      </c>
      <c r="F11" s="7" t="s">
        <v>175</v>
      </c>
    </row>
    <row r="12" spans="1:9" x14ac:dyDescent="0.25">
      <c r="A12" s="5" t="s">
        <v>168</v>
      </c>
      <c r="B12" s="5">
        <v>1</v>
      </c>
      <c r="C12" s="5">
        <v>295.24052711384456</v>
      </c>
      <c r="D12" s="5">
        <v>295.24052711384456</v>
      </c>
      <c r="E12" s="5">
        <v>2.0110768423574901</v>
      </c>
      <c r="F12" s="5">
        <v>0.16759378173783326</v>
      </c>
    </row>
    <row r="13" spans="1:9" x14ac:dyDescent="0.25">
      <c r="A13" s="5" t="s">
        <v>169</v>
      </c>
      <c r="B13" s="5">
        <v>27</v>
      </c>
      <c r="C13" s="5">
        <v>3963.7939556447768</v>
      </c>
      <c r="D13" s="5">
        <v>146.80718354239914</v>
      </c>
      <c r="E13" s="5"/>
      <c r="F13" s="5"/>
    </row>
    <row r="14" spans="1:9" ht="15.75" thickBot="1" x14ac:dyDescent="0.3">
      <c r="A14" s="6" t="s">
        <v>119</v>
      </c>
      <c r="B14" s="6">
        <v>28</v>
      </c>
      <c r="C14" s="6">
        <v>4259.0344827586214</v>
      </c>
      <c r="D14" s="6"/>
      <c r="E14" s="6"/>
      <c r="F14" s="6"/>
    </row>
    <row r="15" spans="1:9" ht="15.75" thickBot="1" x14ac:dyDescent="0.3"/>
    <row r="16" spans="1:9" x14ac:dyDescent="0.25">
      <c r="A16" s="7"/>
      <c r="B16" s="7" t="s">
        <v>176</v>
      </c>
      <c r="C16" s="7" t="s">
        <v>165</v>
      </c>
      <c r="D16" s="7" t="s">
        <v>177</v>
      </c>
      <c r="E16" s="7" t="s">
        <v>178</v>
      </c>
      <c r="F16" s="7" t="s">
        <v>179</v>
      </c>
      <c r="G16" s="7" t="s">
        <v>180</v>
      </c>
      <c r="H16" s="7" t="s">
        <v>181</v>
      </c>
      <c r="I16" s="7" t="s">
        <v>182</v>
      </c>
    </row>
    <row r="17" spans="1:9" x14ac:dyDescent="0.25">
      <c r="A17" s="5" t="s">
        <v>170</v>
      </c>
      <c r="B17" s="5">
        <v>39.688327908198588</v>
      </c>
      <c r="C17" s="5">
        <v>4.8556885239856484</v>
      </c>
      <c r="D17" s="5">
        <v>8.1735736779964618</v>
      </c>
      <c r="E17" s="5">
        <v>8.877515760170464E-9</v>
      </c>
      <c r="F17" s="5">
        <v>29.725278016161717</v>
      </c>
      <c r="G17" s="5">
        <v>49.651377800235458</v>
      </c>
      <c r="H17" s="5">
        <v>29.725278016161717</v>
      </c>
      <c r="I17" s="5">
        <v>49.651377800235458</v>
      </c>
    </row>
    <row r="18" spans="1:9" ht="15.75" thickBot="1" x14ac:dyDescent="0.3">
      <c r="A18" s="6" t="s">
        <v>44</v>
      </c>
      <c r="B18" s="6">
        <v>-0.26586765225023923</v>
      </c>
      <c r="C18" s="6">
        <v>0.18747836957572081</v>
      </c>
      <c r="D18" s="6">
        <v>-1.4181244100421819</v>
      </c>
      <c r="E18" s="6">
        <v>0.16759378173783357</v>
      </c>
      <c r="F18" s="6">
        <v>-0.65054149212567236</v>
      </c>
      <c r="G18" s="6">
        <v>0.1188061876251939</v>
      </c>
      <c r="H18" s="6">
        <v>-0.65054149212567236</v>
      </c>
      <c r="I18" s="6">
        <v>0.1188061876251939</v>
      </c>
    </row>
    <row r="22" spans="1:9" x14ac:dyDescent="0.25">
      <c r="A22" t="s">
        <v>183</v>
      </c>
      <c r="F22" t="s">
        <v>188</v>
      </c>
    </row>
    <row r="23" spans="1:9" ht="15.75" thickBot="1" x14ac:dyDescent="0.3"/>
    <row r="24" spans="1:9" x14ac:dyDescent="0.25">
      <c r="A24" s="7" t="s">
        <v>184</v>
      </c>
      <c r="B24" s="7" t="s">
        <v>185</v>
      </c>
      <c r="C24" s="7" t="s">
        <v>186</v>
      </c>
      <c r="D24" s="7" t="s">
        <v>187</v>
      </c>
      <c r="F24" s="7" t="s">
        <v>189</v>
      </c>
      <c r="G24" s="7" t="s">
        <v>21</v>
      </c>
    </row>
    <row r="25" spans="1:9" x14ac:dyDescent="0.25">
      <c r="A25" s="5">
        <v>1</v>
      </c>
      <c r="B25" s="5">
        <v>32.111099819066766</v>
      </c>
      <c r="C25" s="5">
        <v>2.8889001809332342</v>
      </c>
      <c r="D25" s="5">
        <v>0.24280410013668943</v>
      </c>
      <c r="F25" s="5">
        <v>1.7241379310344827</v>
      </c>
      <c r="G25" s="5">
        <v>6</v>
      </c>
    </row>
    <row r="26" spans="1:9" x14ac:dyDescent="0.25">
      <c r="A26" s="5">
        <v>2</v>
      </c>
      <c r="B26" s="5">
        <v>33.599958671668112</v>
      </c>
      <c r="C26" s="5">
        <v>14.400041328331888</v>
      </c>
      <c r="D26" s="5">
        <v>1.2102837957963932</v>
      </c>
      <c r="F26" s="5">
        <v>5.1724137931034484</v>
      </c>
      <c r="G26" s="5">
        <v>13</v>
      </c>
    </row>
    <row r="27" spans="1:9" x14ac:dyDescent="0.25">
      <c r="A27" s="5">
        <v>3</v>
      </c>
      <c r="B27" s="5">
        <v>36.816957263896001</v>
      </c>
      <c r="C27" s="5">
        <v>11.183042736103999</v>
      </c>
      <c r="D27" s="5">
        <v>0.93990392823220437</v>
      </c>
      <c r="F27" s="5">
        <v>8.6206896551724128</v>
      </c>
      <c r="G27" s="5">
        <v>21</v>
      </c>
    </row>
    <row r="28" spans="1:9" x14ac:dyDescent="0.25">
      <c r="A28" s="5">
        <v>4</v>
      </c>
      <c r="B28" s="5">
        <v>30.595654201240407</v>
      </c>
      <c r="C28" s="5">
        <v>23.404345798759593</v>
      </c>
      <c r="D28" s="5">
        <v>1.967070776090295</v>
      </c>
      <c r="F28" s="5">
        <v>12.068965517241379</v>
      </c>
      <c r="G28" s="5">
        <v>22</v>
      </c>
    </row>
    <row r="29" spans="1:9" x14ac:dyDescent="0.25">
      <c r="A29" s="5">
        <v>5</v>
      </c>
      <c r="B29" s="5">
        <v>35.487619002644806</v>
      </c>
      <c r="C29" s="5">
        <v>-1.4876190026448057</v>
      </c>
      <c r="D29" s="5">
        <v>-0.12503027818937273</v>
      </c>
      <c r="F29" s="5">
        <v>15.517241379310343</v>
      </c>
      <c r="G29" s="5">
        <v>23</v>
      </c>
    </row>
    <row r="30" spans="1:9" x14ac:dyDescent="0.25">
      <c r="A30" s="5">
        <v>6</v>
      </c>
      <c r="B30" s="5">
        <v>33.998760150043466</v>
      </c>
      <c r="C30" s="5">
        <v>-0.99876015004346641</v>
      </c>
      <c r="D30" s="5">
        <v>-8.3943038629098729E-2</v>
      </c>
      <c r="F30" s="5">
        <v>18.96551724137931</v>
      </c>
      <c r="G30" s="5">
        <v>24</v>
      </c>
    </row>
    <row r="31" spans="1:9" x14ac:dyDescent="0.25">
      <c r="A31" s="5">
        <v>7</v>
      </c>
      <c r="B31" s="5">
        <v>33.918999854368394</v>
      </c>
      <c r="C31" s="5">
        <v>10.081000145631606</v>
      </c>
      <c r="D31" s="5">
        <v>0.84728028506931874</v>
      </c>
      <c r="F31" s="5">
        <v>22.413793103448278</v>
      </c>
      <c r="G31" s="5">
        <v>27</v>
      </c>
    </row>
    <row r="32" spans="1:9" x14ac:dyDescent="0.25">
      <c r="A32" s="5">
        <v>8</v>
      </c>
      <c r="B32" s="5">
        <v>33.75947926301825</v>
      </c>
      <c r="C32" s="5">
        <v>-5.7594792630182496</v>
      </c>
      <c r="D32" s="5">
        <v>-0.48406836239711132</v>
      </c>
      <c r="F32" s="5">
        <v>25.862068965517242</v>
      </c>
      <c r="G32" s="5">
        <v>27</v>
      </c>
    </row>
    <row r="33" spans="1:7" x14ac:dyDescent="0.25">
      <c r="A33" s="5">
        <v>9</v>
      </c>
      <c r="B33" s="5">
        <v>26.634226182711842</v>
      </c>
      <c r="C33" s="5">
        <v>-20.634226182711842</v>
      </c>
      <c r="D33" s="5">
        <v>-1.7342498551444596</v>
      </c>
      <c r="F33" s="5">
        <v>29.310344827586206</v>
      </c>
      <c r="G33" s="5">
        <v>28</v>
      </c>
    </row>
    <row r="34" spans="1:7" x14ac:dyDescent="0.25">
      <c r="A34" s="5">
        <v>10</v>
      </c>
      <c r="B34" s="5">
        <v>35.035643993819399</v>
      </c>
      <c r="C34" s="5">
        <v>15.964356006180601</v>
      </c>
      <c r="D34" s="5">
        <v>1.3417601341595187</v>
      </c>
      <c r="F34" s="5">
        <v>32.758620689655167</v>
      </c>
      <c r="G34" s="5">
        <v>28</v>
      </c>
    </row>
    <row r="35" spans="1:7" x14ac:dyDescent="0.25">
      <c r="A35" s="5">
        <v>11</v>
      </c>
      <c r="B35" s="5">
        <v>31.579364514566294</v>
      </c>
      <c r="C35" s="5">
        <v>-7.5793645145662936</v>
      </c>
      <c r="D35" s="5">
        <v>-0.63702470328093219</v>
      </c>
      <c r="F35" s="5">
        <v>36.206896551724135</v>
      </c>
      <c r="G35" s="5">
        <v>29</v>
      </c>
    </row>
    <row r="36" spans="1:7" x14ac:dyDescent="0.25">
      <c r="A36" s="5">
        <v>12</v>
      </c>
      <c r="B36" s="5">
        <v>31.84523216681653</v>
      </c>
      <c r="C36" s="5">
        <v>8.1547678331834703</v>
      </c>
      <c r="D36" s="5">
        <v>0.68538576674535978</v>
      </c>
      <c r="F36" s="5">
        <v>39.655172413793103</v>
      </c>
      <c r="G36" s="5">
        <v>29</v>
      </c>
    </row>
    <row r="37" spans="1:7" x14ac:dyDescent="0.25">
      <c r="A37" s="5">
        <v>13</v>
      </c>
      <c r="B37" s="5">
        <v>27.139374721987295</v>
      </c>
      <c r="C37" s="5">
        <v>1.8606252780127051</v>
      </c>
      <c r="D37" s="5">
        <v>0.15638042785317452</v>
      </c>
      <c r="F37" s="5">
        <v>43.103448275862071</v>
      </c>
      <c r="G37" s="5">
        <v>29</v>
      </c>
    </row>
    <row r="38" spans="1:7" x14ac:dyDescent="0.25">
      <c r="A38" s="5">
        <v>14</v>
      </c>
      <c r="B38" s="5">
        <v>33.679718967343177</v>
      </c>
      <c r="C38" s="5">
        <v>7.3202810326568226</v>
      </c>
      <c r="D38" s="5">
        <v>0.61524945050463586</v>
      </c>
      <c r="F38" s="5">
        <v>46.551724137931032</v>
      </c>
      <c r="G38" s="5">
        <v>30</v>
      </c>
    </row>
    <row r="39" spans="1:7" x14ac:dyDescent="0.25">
      <c r="A39" s="5">
        <v>15</v>
      </c>
      <c r="B39" s="5">
        <v>30.276613018540118</v>
      </c>
      <c r="C39" s="5">
        <v>-9.2766130185401181</v>
      </c>
      <c r="D39" s="5">
        <v>-0.77967376344423001</v>
      </c>
      <c r="F39" s="5">
        <v>50</v>
      </c>
      <c r="G39" s="5">
        <v>32</v>
      </c>
    </row>
    <row r="40" spans="1:7" x14ac:dyDescent="0.25">
      <c r="A40" s="5">
        <v>16</v>
      </c>
      <c r="B40" s="5">
        <v>32.961876306267534</v>
      </c>
      <c r="C40" s="5">
        <v>-4.9618763062675342</v>
      </c>
      <c r="D40" s="5">
        <v>-0.41703203159607283</v>
      </c>
      <c r="F40" s="5">
        <v>53.448275862068961</v>
      </c>
      <c r="G40" s="5">
        <v>33</v>
      </c>
    </row>
    <row r="41" spans="1:7" x14ac:dyDescent="0.25">
      <c r="A41" s="5">
        <v>17</v>
      </c>
      <c r="B41" s="5">
        <v>33.201157193292751</v>
      </c>
      <c r="C41" s="5">
        <v>30.798842806707249</v>
      </c>
      <c r="D41" s="5">
        <v>2.5885578748235507</v>
      </c>
      <c r="F41" s="5">
        <v>56.896551724137929</v>
      </c>
      <c r="G41" s="5">
        <v>34</v>
      </c>
    </row>
    <row r="42" spans="1:7" x14ac:dyDescent="0.25">
      <c r="A42" s="5">
        <v>18</v>
      </c>
      <c r="B42" s="5">
        <v>32.589661593117199</v>
      </c>
      <c r="C42" s="5">
        <v>-5.5896615931171993</v>
      </c>
      <c r="D42" s="5">
        <v>-0.46979565515725297</v>
      </c>
      <c r="F42" s="5">
        <v>60.344827586206897</v>
      </c>
      <c r="G42" s="5">
        <v>34</v>
      </c>
    </row>
    <row r="43" spans="1:7" x14ac:dyDescent="0.25">
      <c r="A43" s="5">
        <v>19</v>
      </c>
      <c r="B43" s="5">
        <v>37.534799924971651</v>
      </c>
      <c r="C43" s="5">
        <v>-14.534799924971651</v>
      </c>
      <c r="D43" s="5">
        <v>-1.2216098845303525</v>
      </c>
      <c r="F43" s="5">
        <v>63.793103448275858</v>
      </c>
      <c r="G43" s="5">
        <v>35</v>
      </c>
    </row>
    <row r="44" spans="1:7" x14ac:dyDescent="0.25">
      <c r="A44" s="5">
        <v>20</v>
      </c>
      <c r="B44" s="5">
        <v>26.527879121811743</v>
      </c>
      <c r="C44" s="5">
        <v>-13.527879121811743</v>
      </c>
      <c r="D44" s="5">
        <v>-1.1369809654926668</v>
      </c>
      <c r="F44" s="5">
        <v>67.241379310344811</v>
      </c>
      <c r="G44" s="5">
        <v>40</v>
      </c>
    </row>
    <row r="45" spans="1:7" x14ac:dyDescent="0.25">
      <c r="A45" s="5">
        <v>21</v>
      </c>
      <c r="B45" s="5">
        <v>31.978165992941648</v>
      </c>
      <c r="C45" s="5">
        <v>2.0218340070583523</v>
      </c>
      <c r="D45" s="5">
        <v>0.16992957733519753</v>
      </c>
      <c r="F45" s="5">
        <v>70.689655172413779</v>
      </c>
      <c r="G45" s="5">
        <v>40</v>
      </c>
    </row>
    <row r="46" spans="1:7" x14ac:dyDescent="0.25">
      <c r="A46" s="5">
        <v>22</v>
      </c>
      <c r="B46" s="5">
        <v>34.291214567518729</v>
      </c>
      <c r="C46" s="5">
        <v>-2.291214567518729</v>
      </c>
      <c r="D46" s="5">
        <v>-0.19257027119114439</v>
      </c>
      <c r="F46" s="5">
        <v>74.137931034482747</v>
      </c>
      <c r="G46" s="5">
        <v>40</v>
      </c>
    </row>
    <row r="47" spans="1:7" x14ac:dyDescent="0.25">
      <c r="A47" s="5">
        <v>23</v>
      </c>
      <c r="B47" s="5">
        <v>36.843544029121027</v>
      </c>
      <c r="C47" s="5">
        <v>-14.843544029121027</v>
      </c>
      <c r="D47" s="5">
        <v>-1.247558975771117</v>
      </c>
      <c r="F47" s="5">
        <v>77.586206896551715</v>
      </c>
      <c r="G47" s="5">
        <v>41</v>
      </c>
    </row>
    <row r="48" spans="1:7" x14ac:dyDescent="0.25">
      <c r="A48" s="5">
        <v>24</v>
      </c>
      <c r="B48" s="5">
        <v>37.295519037946434</v>
      </c>
      <c r="C48" s="5">
        <v>-7.2955190379464341</v>
      </c>
      <c r="D48" s="5">
        <v>-0.61316827307838673</v>
      </c>
      <c r="F48" s="5">
        <v>81.034482758620683</v>
      </c>
      <c r="G48" s="5">
        <v>44</v>
      </c>
    </row>
    <row r="49" spans="1:7" x14ac:dyDescent="0.25">
      <c r="A49" s="5">
        <v>25</v>
      </c>
      <c r="B49" s="5">
        <v>36.737196968220935</v>
      </c>
      <c r="C49" s="5">
        <v>3.2628030317790646</v>
      </c>
      <c r="D49" s="5">
        <v>0.27422960449898875</v>
      </c>
      <c r="F49" s="5">
        <v>84.482758620689651</v>
      </c>
      <c r="G49" s="5">
        <v>48</v>
      </c>
    </row>
    <row r="50" spans="1:7" x14ac:dyDescent="0.25">
      <c r="A50" s="5">
        <v>26</v>
      </c>
      <c r="B50" s="5">
        <v>39.262939664598207</v>
      </c>
      <c r="C50" s="5">
        <v>-10.262939664598207</v>
      </c>
      <c r="D50" s="5">
        <v>-0.86257180032261394</v>
      </c>
      <c r="F50" s="5">
        <v>87.931034482758605</v>
      </c>
      <c r="G50" s="5">
        <v>48</v>
      </c>
    </row>
    <row r="51" spans="1:7" x14ac:dyDescent="0.25">
      <c r="A51" s="5">
        <v>27</v>
      </c>
      <c r="B51" s="5">
        <v>36.285221959395528</v>
      </c>
      <c r="C51" s="5">
        <v>-7.2852219593955283</v>
      </c>
      <c r="D51" s="5">
        <v>-0.61230283199873614</v>
      </c>
      <c r="F51" s="5">
        <v>91.379310344827573</v>
      </c>
      <c r="G51" s="5">
        <v>51</v>
      </c>
    </row>
    <row r="52" spans="1:7" x14ac:dyDescent="0.25">
      <c r="A52" s="5">
        <v>28</v>
      </c>
      <c r="B52" s="5">
        <v>37.455039629296579</v>
      </c>
      <c r="C52" s="5">
        <v>-10.455039629296579</v>
      </c>
      <c r="D52" s="5">
        <v>-0.87871727304358915</v>
      </c>
      <c r="F52" s="5">
        <v>94.827586206896541</v>
      </c>
      <c r="G52" s="5">
        <v>54</v>
      </c>
    </row>
    <row r="53" spans="1:7" ht="15.75" thickBot="1" x14ac:dyDescent="0.3">
      <c r="A53" s="6">
        <v>29</v>
      </c>
      <c r="B53" s="6">
        <v>34.557082219768972</v>
      </c>
      <c r="C53" s="6">
        <v>5.4429177802310278</v>
      </c>
      <c r="D53" s="6">
        <v>0.45746224202182795</v>
      </c>
      <c r="F53" s="6">
        <v>98.275862068965509</v>
      </c>
      <c r="G53" s="6">
        <v>64</v>
      </c>
    </row>
  </sheetData>
  <sortState ref="G25:G53">
    <sortCondition ref="G25"/>
  </sortState>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workbookViewId="0">
      <selection activeCell="A18" sqref="A18"/>
    </sheetView>
  </sheetViews>
  <sheetFormatPr defaultRowHeight="15" x14ac:dyDescent="0.25"/>
  <sheetData>
    <row r="1" spans="1:9" x14ac:dyDescent="0.25">
      <c r="A1" t="s">
        <v>160</v>
      </c>
    </row>
    <row r="2" spans="1:9" ht="15.75" thickBot="1" x14ac:dyDescent="0.3"/>
    <row r="3" spans="1:9" x14ac:dyDescent="0.25">
      <c r="A3" s="8" t="s">
        <v>161</v>
      </c>
      <c r="B3" s="8"/>
    </row>
    <row r="4" spans="1:9" x14ac:dyDescent="0.25">
      <c r="A4" s="5" t="s">
        <v>162</v>
      </c>
      <c r="B4" s="5">
        <v>0.39636094643524977</v>
      </c>
    </row>
    <row r="5" spans="1:9" x14ac:dyDescent="0.25">
      <c r="A5" s="5" t="s">
        <v>163</v>
      </c>
      <c r="B5" s="5">
        <v>0.15710199985904694</v>
      </c>
    </row>
    <row r="6" spans="1:9" x14ac:dyDescent="0.25">
      <c r="A6" s="5" t="s">
        <v>164</v>
      </c>
      <c r="B6" s="5">
        <v>0.12588355540938198</v>
      </c>
    </row>
    <row r="7" spans="1:9" x14ac:dyDescent="0.25">
      <c r="A7" s="5" t="s">
        <v>165</v>
      </c>
      <c r="B7" s="5">
        <v>11.53084695107898</v>
      </c>
    </row>
    <row r="8" spans="1:9" ht="15.75" thickBot="1" x14ac:dyDescent="0.3">
      <c r="A8" s="6" t="s">
        <v>166</v>
      </c>
      <c r="B8" s="6">
        <v>29</v>
      </c>
    </row>
    <row r="10" spans="1:9" ht="15.75" thickBot="1" x14ac:dyDescent="0.3">
      <c r="A10" t="s">
        <v>167</v>
      </c>
    </row>
    <row r="11" spans="1:9" x14ac:dyDescent="0.25">
      <c r="A11" s="7"/>
      <c r="B11" s="7" t="s">
        <v>171</v>
      </c>
      <c r="C11" s="7" t="s">
        <v>172</v>
      </c>
      <c r="D11" s="7" t="s">
        <v>173</v>
      </c>
      <c r="E11" s="7" t="s">
        <v>174</v>
      </c>
      <c r="F11" s="7" t="s">
        <v>175</v>
      </c>
    </row>
    <row r="12" spans="1:9" x14ac:dyDescent="0.25">
      <c r="A12" s="5" t="s">
        <v>168</v>
      </c>
      <c r="B12" s="5">
        <v>1</v>
      </c>
      <c r="C12" s="5">
        <v>669.10283471002094</v>
      </c>
      <c r="D12" s="5">
        <v>669.10283471002094</v>
      </c>
      <c r="E12" s="5">
        <v>5.0323455453506147</v>
      </c>
      <c r="F12" s="5">
        <v>3.3283862719369534E-2</v>
      </c>
    </row>
    <row r="13" spans="1:9" x14ac:dyDescent="0.25">
      <c r="A13" s="5" t="s">
        <v>169</v>
      </c>
      <c r="B13" s="5">
        <v>27</v>
      </c>
      <c r="C13" s="5">
        <v>3589.9316480486004</v>
      </c>
      <c r="D13" s="5">
        <v>132.96043140920742</v>
      </c>
      <c r="E13" s="5"/>
      <c r="F13" s="5"/>
    </row>
    <row r="14" spans="1:9" ht="15.75" thickBot="1" x14ac:dyDescent="0.3">
      <c r="A14" s="6" t="s">
        <v>119</v>
      </c>
      <c r="B14" s="6">
        <v>28</v>
      </c>
      <c r="C14" s="6">
        <v>4259.0344827586214</v>
      </c>
      <c r="D14" s="6"/>
      <c r="E14" s="6"/>
      <c r="F14" s="6"/>
    </row>
    <row r="15" spans="1:9" ht="15.75" thickBot="1" x14ac:dyDescent="0.3"/>
    <row r="16" spans="1:9" x14ac:dyDescent="0.25">
      <c r="A16" s="7"/>
      <c r="B16" s="7" t="s">
        <v>176</v>
      </c>
      <c r="C16" s="7" t="s">
        <v>165</v>
      </c>
      <c r="D16" s="7" t="s">
        <v>177</v>
      </c>
      <c r="E16" s="7" t="s">
        <v>178</v>
      </c>
      <c r="F16" s="7" t="s">
        <v>179</v>
      </c>
      <c r="G16" s="7" t="s">
        <v>180</v>
      </c>
      <c r="H16" s="7" t="s">
        <v>181</v>
      </c>
      <c r="I16" s="7" t="s">
        <v>182</v>
      </c>
    </row>
    <row r="17" spans="1:9" x14ac:dyDescent="0.25">
      <c r="A17" s="5" t="s">
        <v>170</v>
      </c>
      <c r="B17" s="5">
        <v>52.491017470795782</v>
      </c>
      <c r="C17" s="5">
        <v>8.695043745828805</v>
      </c>
      <c r="D17" s="5">
        <v>6.0368894056429356</v>
      </c>
      <c r="E17" s="5">
        <v>1.9197812084102941E-6</v>
      </c>
      <c r="F17" s="5">
        <v>34.650261370973183</v>
      </c>
      <c r="G17" s="5">
        <v>70.331773570618381</v>
      </c>
      <c r="H17" s="5">
        <v>34.650261370973183</v>
      </c>
      <c r="I17" s="5">
        <v>70.331773570618381</v>
      </c>
    </row>
    <row r="18" spans="1:9" ht="15.75" thickBot="1" x14ac:dyDescent="0.3">
      <c r="A18" s="6" t="s">
        <v>40</v>
      </c>
      <c r="B18" s="6">
        <v>-0.29570631426811095</v>
      </c>
      <c r="C18" s="6">
        <v>0.1318181982072183</v>
      </c>
      <c r="D18" s="6">
        <v>-2.243289001745119</v>
      </c>
      <c r="E18" s="6">
        <v>3.3283862719369527E-2</v>
      </c>
      <c r="F18" s="6">
        <v>-0.56617491597712832</v>
      </c>
      <c r="G18" s="6">
        <v>-2.5237712559093517E-2</v>
      </c>
      <c r="H18" s="6">
        <v>-0.56617491597712832</v>
      </c>
      <c r="I18" s="6">
        <v>-2.5237712559093517E-2</v>
      </c>
    </row>
    <row r="22" spans="1:9" x14ac:dyDescent="0.25">
      <c r="A22" t="s">
        <v>183</v>
      </c>
      <c r="F22" t="s">
        <v>188</v>
      </c>
    </row>
    <row r="23" spans="1:9" ht="15.75" thickBot="1" x14ac:dyDescent="0.3"/>
    <row r="24" spans="1:9" x14ac:dyDescent="0.25">
      <c r="A24" s="7" t="s">
        <v>184</v>
      </c>
      <c r="B24" s="7" t="s">
        <v>185</v>
      </c>
      <c r="C24" s="7" t="s">
        <v>186</v>
      </c>
      <c r="D24" s="7" t="s">
        <v>187</v>
      </c>
      <c r="F24" s="7" t="s">
        <v>189</v>
      </c>
      <c r="G24" s="7" t="s">
        <v>21</v>
      </c>
    </row>
    <row r="25" spans="1:9" x14ac:dyDescent="0.25">
      <c r="A25" s="5">
        <v>1</v>
      </c>
      <c r="B25" s="5">
        <v>28.92322422362734</v>
      </c>
      <c r="C25" s="5">
        <v>6.07677577637266</v>
      </c>
      <c r="D25" s="5">
        <v>0.53667224763178956</v>
      </c>
      <c r="F25" s="5">
        <v>1.7241379310344827</v>
      </c>
      <c r="G25" s="5">
        <v>6</v>
      </c>
    </row>
    <row r="26" spans="1:9" x14ac:dyDescent="0.25">
      <c r="A26" s="5">
        <v>2</v>
      </c>
      <c r="B26" s="5">
        <v>36.522876500317793</v>
      </c>
      <c r="C26" s="5">
        <v>11.477123499682207</v>
      </c>
      <c r="D26" s="5">
        <v>1.0136055519558389</v>
      </c>
      <c r="F26" s="5">
        <v>5.1724137931034484</v>
      </c>
      <c r="G26" s="5">
        <v>13</v>
      </c>
    </row>
    <row r="27" spans="1:9" x14ac:dyDescent="0.25">
      <c r="A27" s="5">
        <v>3</v>
      </c>
      <c r="B27" s="5">
        <v>39.98264037725469</v>
      </c>
      <c r="C27" s="5">
        <v>8.0173596227453103</v>
      </c>
      <c r="D27" s="5">
        <v>0.70805548322854861</v>
      </c>
      <c r="F27" s="5">
        <v>8.6206896551724128</v>
      </c>
      <c r="G27" s="5">
        <v>21</v>
      </c>
    </row>
    <row r="28" spans="1:9" x14ac:dyDescent="0.25">
      <c r="A28" s="5">
        <v>4</v>
      </c>
      <c r="B28" s="5">
        <v>33.684095883343929</v>
      </c>
      <c r="C28" s="5">
        <v>20.315904116656071</v>
      </c>
      <c r="D28" s="5">
        <v>1.7942050729187726</v>
      </c>
      <c r="F28" s="5">
        <v>12.068965517241379</v>
      </c>
      <c r="G28" s="5">
        <v>22</v>
      </c>
    </row>
    <row r="29" spans="1:9" x14ac:dyDescent="0.25">
      <c r="A29" s="5">
        <v>5</v>
      </c>
      <c r="B29" s="5">
        <v>33.743237146197544</v>
      </c>
      <c r="C29" s="5">
        <v>0.25676285380245645</v>
      </c>
      <c r="D29" s="5">
        <v>2.2676087275474686E-2</v>
      </c>
      <c r="F29" s="5">
        <v>15.517241379310343</v>
      </c>
      <c r="G29" s="5">
        <v>23</v>
      </c>
    </row>
    <row r="30" spans="1:9" x14ac:dyDescent="0.25">
      <c r="A30" s="5">
        <v>6</v>
      </c>
      <c r="B30" s="5">
        <v>32.589982520551914</v>
      </c>
      <c r="C30" s="5">
        <v>0.41001747944808642</v>
      </c>
      <c r="D30" s="5">
        <v>3.6210814807301407E-2</v>
      </c>
      <c r="F30" s="5">
        <v>18.96551724137931</v>
      </c>
      <c r="G30" s="5">
        <v>24</v>
      </c>
    </row>
    <row r="31" spans="1:9" x14ac:dyDescent="0.25">
      <c r="A31" s="5">
        <v>7</v>
      </c>
      <c r="B31" s="5">
        <v>39.361657117291657</v>
      </c>
      <c r="C31" s="5">
        <v>4.6383428827083435</v>
      </c>
      <c r="D31" s="5">
        <v>0.40963662174744453</v>
      </c>
      <c r="F31" s="5">
        <v>22.413793103448278</v>
      </c>
      <c r="G31" s="5">
        <v>27</v>
      </c>
    </row>
    <row r="32" spans="1:9" x14ac:dyDescent="0.25">
      <c r="A32" s="5">
        <v>8</v>
      </c>
      <c r="B32" s="5">
        <v>33.09268325480771</v>
      </c>
      <c r="C32" s="5">
        <v>-5.0926832548077101</v>
      </c>
      <c r="D32" s="5">
        <v>-0.44976182591121877</v>
      </c>
      <c r="F32" s="5">
        <v>25.862068965517242</v>
      </c>
      <c r="G32" s="5">
        <v>27</v>
      </c>
    </row>
    <row r="33" spans="1:7" x14ac:dyDescent="0.25">
      <c r="A33" s="5">
        <v>9</v>
      </c>
      <c r="B33" s="5">
        <v>26.261867395214342</v>
      </c>
      <c r="C33" s="5">
        <v>-20.261867395214342</v>
      </c>
      <c r="D33" s="5">
        <v>-1.7894328039034271</v>
      </c>
      <c r="F33" s="5">
        <v>29.310344827586206</v>
      </c>
      <c r="G33" s="5">
        <v>28</v>
      </c>
    </row>
    <row r="34" spans="1:7" x14ac:dyDescent="0.25">
      <c r="A34" s="5">
        <v>10</v>
      </c>
      <c r="B34" s="5">
        <v>36.227170186049676</v>
      </c>
      <c r="C34" s="5">
        <v>14.772829813950324</v>
      </c>
      <c r="D34" s="5">
        <v>1.3046668285771608</v>
      </c>
      <c r="F34" s="5">
        <v>32.758620689655167</v>
      </c>
      <c r="G34" s="5">
        <v>28</v>
      </c>
    </row>
    <row r="35" spans="1:7" x14ac:dyDescent="0.25">
      <c r="A35" s="5">
        <v>11</v>
      </c>
      <c r="B35" s="5">
        <v>29.278071800749071</v>
      </c>
      <c r="C35" s="5">
        <v>-5.2780718007490712</v>
      </c>
      <c r="D35" s="5">
        <v>-0.46613447010559261</v>
      </c>
      <c r="F35" s="5">
        <v>36.206896551724135</v>
      </c>
      <c r="G35" s="5">
        <v>29</v>
      </c>
    </row>
    <row r="36" spans="1:7" x14ac:dyDescent="0.25">
      <c r="A36" s="5">
        <v>12</v>
      </c>
      <c r="B36" s="5">
        <v>30.81574463494325</v>
      </c>
      <c r="C36" s="5">
        <v>9.1842553650567496</v>
      </c>
      <c r="D36" s="5">
        <v>0.8111102253852619</v>
      </c>
      <c r="F36" s="5">
        <v>39.655172413793103</v>
      </c>
      <c r="G36" s="5">
        <v>29</v>
      </c>
    </row>
    <row r="37" spans="1:7" x14ac:dyDescent="0.25">
      <c r="A37" s="5">
        <v>13</v>
      </c>
      <c r="B37" s="5">
        <v>26.705426866616506</v>
      </c>
      <c r="C37" s="5">
        <v>2.2945731333834942</v>
      </c>
      <c r="D37" s="5">
        <v>0.20264590403951083</v>
      </c>
      <c r="F37" s="5">
        <v>43.103448275862071</v>
      </c>
      <c r="G37" s="5">
        <v>29</v>
      </c>
    </row>
    <row r="38" spans="1:7" x14ac:dyDescent="0.25">
      <c r="A38" s="5">
        <v>14</v>
      </c>
      <c r="B38" s="5">
        <v>33.654525251917114</v>
      </c>
      <c r="C38" s="5">
        <v>7.3454747480828857</v>
      </c>
      <c r="D38" s="5">
        <v>0.64871777206321668</v>
      </c>
      <c r="F38" s="5">
        <v>46.551724137931032</v>
      </c>
      <c r="G38" s="5">
        <v>30</v>
      </c>
    </row>
    <row r="39" spans="1:7" x14ac:dyDescent="0.25">
      <c r="A39" s="5">
        <v>15</v>
      </c>
      <c r="B39" s="5">
        <v>30.579179583528763</v>
      </c>
      <c r="C39" s="5">
        <v>-9.579179583528763</v>
      </c>
      <c r="D39" s="5">
        <v>-0.84598807439125512</v>
      </c>
      <c r="F39" s="5">
        <v>50</v>
      </c>
      <c r="G39" s="5">
        <v>32</v>
      </c>
    </row>
    <row r="40" spans="1:7" x14ac:dyDescent="0.25">
      <c r="A40" s="5">
        <v>16</v>
      </c>
      <c r="B40" s="5">
        <v>28.302240963664307</v>
      </c>
      <c r="C40" s="5">
        <v>-0.30224096366430686</v>
      </c>
      <c r="D40" s="5">
        <v>-2.6692499981123934E-2</v>
      </c>
      <c r="F40" s="5">
        <v>53.448275862068961</v>
      </c>
      <c r="G40" s="5">
        <v>33</v>
      </c>
    </row>
    <row r="41" spans="1:7" x14ac:dyDescent="0.25">
      <c r="A41" s="5">
        <v>17</v>
      </c>
      <c r="B41" s="5">
        <v>36.522876500317793</v>
      </c>
      <c r="C41" s="5">
        <v>27.477123499682207</v>
      </c>
      <c r="D41" s="5">
        <v>2.4266502779921559</v>
      </c>
      <c r="F41" s="5">
        <v>56.896551724137929</v>
      </c>
      <c r="G41" s="5">
        <v>34</v>
      </c>
    </row>
    <row r="42" spans="1:7" x14ac:dyDescent="0.25">
      <c r="A42" s="5">
        <v>18</v>
      </c>
      <c r="B42" s="5">
        <v>34.423361669014199</v>
      </c>
      <c r="C42" s="5">
        <v>-7.4233616690141986</v>
      </c>
      <c r="D42" s="5">
        <v>-0.6555963784912916</v>
      </c>
      <c r="F42" s="5">
        <v>60.344827586206897</v>
      </c>
      <c r="G42" s="5">
        <v>34</v>
      </c>
    </row>
    <row r="43" spans="1:7" x14ac:dyDescent="0.25">
      <c r="A43" s="5">
        <v>19</v>
      </c>
      <c r="B43" s="5">
        <v>43.945104988447376</v>
      </c>
      <c r="C43" s="5">
        <v>-20.945104988447376</v>
      </c>
      <c r="D43" s="5">
        <v>-1.8497731337626575</v>
      </c>
      <c r="F43" s="5">
        <v>63.793103448275858</v>
      </c>
      <c r="G43" s="5">
        <v>35</v>
      </c>
    </row>
    <row r="44" spans="1:7" x14ac:dyDescent="0.25">
      <c r="A44" s="5">
        <v>20</v>
      </c>
      <c r="B44" s="5">
        <v>25.256465926702766</v>
      </c>
      <c r="C44" s="5">
        <v>-12.256465926702766</v>
      </c>
      <c r="D44" s="5">
        <v>-1.0824334085981979</v>
      </c>
      <c r="F44" s="5">
        <v>67.241379310344811</v>
      </c>
      <c r="G44" s="5">
        <v>40</v>
      </c>
    </row>
    <row r="45" spans="1:7" x14ac:dyDescent="0.25">
      <c r="A45" s="5">
        <v>21</v>
      </c>
      <c r="B45" s="5">
        <v>31.732434209174393</v>
      </c>
      <c r="C45" s="5">
        <v>2.2675657908256071</v>
      </c>
      <c r="D45" s="5">
        <v>0.20026074260415591</v>
      </c>
      <c r="F45" s="5">
        <v>70.689655172413779</v>
      </c>
      <c r="G45" s="5">
        <v>40</v>
      </c>
    </row>
    <row r="46" spans="1:7" x14ac:dyDescent="0.25">
      <c r="A46" s="5">
        <v>22</v>
      </c>
      <c r="B46" s="5">
        <v>30.342614532114272</v>
      </c>
      <c r="C46" s="5">
        <v>1.657385467885728</v>
      </c>
      <c r="D46" s="5">
        <v>0.14637248715032261</v>
      </c>
      <c r="F46" s="5">
        <v>74.137931034482747</v>
      </c>
      <c r="G46" s="5">
        <v>40</v>
      </c>
    </row>
    <row r="47" spans="1:7" x14ac:dyDescent="0.25">
      <c r="A47" s="5">
        <v>23</v>
      </c>
      <c r="B47" s="5">
        <v>33.388389569075812</v>
      </c>
      <c r="C47" s="5">
        <v>-11.388389569075812</v>
      </c>
      <c r="D47" s="5">
        <v>-1.0057689886643488</v>
      </c>
      <c r="F47" s="5">
        <v>77.586206896551715</v>
      </c>
      <c r="G47" s="5">
        <v>41</v>
      </c>
    </row>
    <row r="48" spans="1:7" x14ac:dyDescent="0.25">
      <c r="A48" s="5">
        <v>24</v>
      </c>
      <c r="B48" s="5">
        <v>38.444967543060514</v>
      </c>
      <c r="C48" s="5">
        <v>-8.444967543060514</v>
      </c>
      <c r="D48" s="5">
        <v>-0.74581980301684581</v>
      </c>
      <c r="F48" s="5">
        <v>81.034482758620683</v>
      </c>
      <c r="G48" s="5">
        <v>44</v>
      </c>
    </row>
    <row r="49" spans="1:7" x14ac:dyDescent="0.25">
      <c r="A49" s="5">
        <v>25</v>
      </c>
      <c r="B49" s="5">
        <v>33.358818937649005</v>
      </c>
      <c r="C49" s="5">
        <v>6.641181062350995</v>
      </c>
      <c r="D49" s="5">
        <v>0.58651786717545862</v>
      </c>
      <c r="F49" s="5">
        <v>84.482758620689651</v>
      </c>
      <c r="G49" s="5">
        <v>48</v>
      </c>
    </row>
    <row r="50" spans="1:7" x14ac:dyDescent="0.25">
      <c r="A50" s="5">
        <v>26</v>
      </c>
      <c r="B50" s="5">
        <v>45.896766662616905</v>
      </c>
      <c r="C50" s="5">
        <v>-16.896766662616905</v>
      </c>
      <c r="D50" s="5">
        <v>-1.4922429387298175</v>
      </c>
      <c r="F50" s="5">
        <v>87.931034482758605</v>
      </c>
      <c r="G50" s="5">
        <v>48</v>
      </c>
    </row>
    <row r="51" spans="1:7" x14ac:dyDescent="0.25">
      <c r="A51" s="5">
        <v>27</v>
      </c>
      <c r="B51" s="5">
        <v>30.549608952101948</v>
      </c>
      <c r="C51" s="5">
        <v>-1.5496089521019485</v>
      </c>
      <c r="D51" s="5">
        <v>-0.13685417232414512</v>
      </c>
      <c r="F51" s="5">
        <v>91.379310344827573</v>
      </c>
      <c r="G51" s="5">
        <v>51</v>
      </c>
    </row>
    <row r="52" spans="1:7" x14ac:dyDescent="0.25">
      <c r="A52" s="5">
        <v>28</v>
      </c>
      <c r="B52" s="5">
        <v>34.127655354746096</v>
      </c>
      <c r="C52" s="5">
        <v>-7.1276553547460964</v>
      </c>
      <c r="D52" s="5">
        <v>-0.62948098800178032</v>
      </c>
      <c r="F52" s="5">
        <v>94.827586206896541</v>
      </c>
      <c r="G52" s="5">
        <v>54</v>
      </c>
    </row>
    <row r="53" spans="1:7" ht="15.75" thickBot="1" x14ac:dyDescent="0.3">
      <c r="A53" s="6">
        <v>29</v>
      </c>
      <c r="B53" s="6">
        <v>36.286311448903305</v>
      </c>
      <c r="C53" s="6">
        <v>3.7136885510966948</v>
      </c>
      <c r="D53" s="6">
        <v>0.32797550132928976</v>
      </c>
      <c r="F53" s="6">
        <v>98.275862068965509</v>
      </c>
      <c r="G53" s="6">
        <v>64</v>
      </c>
    </row>
  </sheetData>
  <sortState ref="G25:G53">
    <sortCondition ref="G25"/>
  </sortState>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A18" sqref="A18"/>
    </sheetView>
  </sheetViews>
  <sheetFormatPr defaultRowHeight="15" x14ac:dyDescent="0.25"/>
  <sheetData>
    <row r="1" spans="1:9" x14ac:dyDescent="0.25">
      <c r="A1" t="s">
        <v>160</v>
      </c>
    </row>
    <row r="2" spans="1:9" ht="15.75" thickBot="1" x14ac:dyDescent="0.3"/>
    <row r="3" spans="1:9" x14ac:dyDescent="0.25">
      <c r="A3" s="8" t="s">
        <v>161</v>
      </c>
      <c r="B3" s="8"/>
    </row>
    <row r="4" spans="1:9" x14ac:dyDescent="0.25">
      <c r="A4" s="5" t="s">
        <v>162</v>
      </c>
      <c r="B4" s="5">
        <v>0.33532926653770323</v>
      </c>
    </row>
    <row r="5" spans="1:9" x14ac:dyDescent="0.25">
      <c r="A5" s="5" t="s">
        <v>163</v>
      </c>
      <c r="B5" s="5">
        <v>0.112445716996714</v>
      </c>
    </row>
    <row r="6" spans="1:9" x14ac:dyDescent="0.25">
      <c r="A6" s="5" t="s">
        <v>164</v>
      </c>
      <c r="B6" s="5">
        <v>7.957333614474045E-2</v>
      </c>
    </row>
    <row r="7" spans="1:9" x14ac:dyDescent="0.25">
      <c r="A7" s="5" t="s">
        <v>165</v>
      </c>
      <c r="B7" s="5">
        <v>11.832354101316001</v>
      </c>
    </row>
    <row r="8" spans="1:9" ht="15.75" thickBot="1" x14ac:dyDescent="0.3">
      <c r="A8" s="6" t="s">
        <v>166</v>
      </c>
      <c r="B8" s="6">
        <v>29</v>
      </c>
    </row>
    <row r="10" spans="1:9" ht="15.75" thickBot="1" x14ac:dyDescent="0.3">
      <c r="A10" t="s">
        <v>167</v>
      </c>
    </row>
    <row r="11" spans="1:9" x14ac:dyDescent="0.25">
      <c r="A11" s="7"/>
      <c r="B11" s="7" t="s">
        <v>171</v>
      </c>
      <c r="C11" s="7" t="s">
        <v>172</v>
      </c>
      <c r="D11" s="7" t="s">
        <v>173</v>
      </c>
      <c r="E11" s="7" t="s">
        <v>174</v>
      </c>
      <c r="F11" s="7" t="s">
        <v>175</v>
      </c>
    </row>
    <row r="12" spans="1:9" x14ac:dyDescent="0.25">
      <c r="A12" s="5" t="s">
        <v>168</v>
      </c>
      <c r="B12" s="5">
        <v>1</v>
      </c>
      <c r="C12" s="5">
        <v>478.91018612752214</v>
      </c>
      <c r="D12" s="5">
        <v>478.91018612752214</v>
      </c>
      <c r="E12" s="5">
        <v>3.4206745627298583</v>
      </c>
      <c r="F12" s="5">
        <v>7.5360509177077317E-2</v>
      </c>
    </row>
    <row r="13" spans="1:9" x14ac:dyDescent="0.25">
      <c r="A13" s="5" t="s">
        <v>169</v>
      </c>
      <c r="B13" s="5">
        <v>27</v>
      </c>
      <c r="C13" s="5">
        <v>3780.1242966310992</v>
      </c>
      <c r="D13" s="5">
        <v>140.00460357892959</v>
      </c>
      <c r="E13" s="5"/>
      <c r="F13" s="5"/>
    </row>
    <row r="14" spans="1:9" ht="15.75" thickBot="1" x14ac:dyDescent="0.3">
      <c r="A14" s="6" t="s">
        <v>119</v>
      </c>
      <c r="B14" s="6">
        <v>28</v>
      </c>
      <c r="C14" s="6">
        <v>4259.0344827586214</v>
      </c>
      <c r="D14" s="6"/>
      <c r="E14" s="6"/>
      <c r="F14" s="6"/>
    </row>
    <row r="15" spans="1:9" ht="15.75" thickBot="1" x14ac:dyDescent="0.3"/>
    <row r="16" spans="1:9" x14ac:dyDescent="0.25">
      <c r="A16" s="7"/>
      <c r="B16" s="7" t="s">
        <v>176</v>
      </c>
      <c r="C16" s="7" t="s">
        <v>165</v>
      </c>
      <c r="D16" s="7" t="s">
        <v>177</v>
      </c>
      <c r="E16" s="7" t="s">
        <v>178</v>
      </c>
      <c r="F16" s="7" t="s">
        <v>179</v>
      </c>
      <c r="G16" s="7" t="s">
        <v>180</v>
      </c>
      <c r="H16" s="7" t="s">
        <v>181</v>
      </c>
      <c r="I16" s="7" t="s">
        <v>182</v>
      </c>
    </row>
    <row r="17" spans="1:9" x14ac:dyDescent="0.25">
      <c r="A17" s="5" t="s">
        <v>170</v>
      </c>
      <c r="B17" s="5">
        <v>54.024897466086301</v>
      </c>
      <c r="C17" s="5">
        <v>11.267203621722979</v>
      </c>
      <c r="D17" s="5">
        <v>4.7948807246127343</v>
      </c>
      <c r="E17" s="5">
        <v>5.2858458763064749E-5</v>
      </c>
      <c r="F17" s="5">
        <v>30.906505239637895</v>
      </c>
      <c r="G17" s="5">
        <v>77.143289692534708</v>
      </c>
      <c r="H17" s="5">
        <v>30.906505239637895</v>
      </c>
      <c r="I17" s="5">
        <v>77.143289692534708</v>
      </c>
    </row>
    <row r="18" spans="1:9" ht="15.75" thickBot="1" x14ac:dyDescent="0.3">
      <c r="A18" s="6" t="s">
        <v>45</v>
      </c>
      <c r="B18" s="6">
        <v>-0.26066318946149908</v>
      </c>
      <c r="C18" s="6">
        <v>0.14093661157997803</v>
      </c>
      <c r="D18" s="6">
        <v>-1.8495065727728184</v>
      </c>
      <c r="E18" s="6">
        <v>7.5360509177077303E-2</v>
      </c>
      <c r="F18" s="6">
        <v>-0.54984122999062679</v>
      </c>
      <c r="G18" s="6">
        <v>2.8514851067628688E-2</v>
      </c>
      <c r="H18" s="6">
        <v>-0.54984122999062679</v>
      </c>
      <c r="I18" s="6">
        <v>2.8514851067628688E-2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0"/>
  <sheetViews>
    <sheetView zoomScaleNormal="100" workbookViewId="0">
      <selection activeCell="D17" sqref="D17"/>
    </sheetView>
  </sheetViews>
  <sheetFormatPr defaultRowHeight="15" x14ac:dyDescent="0.25"/>
  <cols>
    <col min="1" max="1" width="12.5703125" style="34" customWidth="1"/>
    <col min="2" max="2" width="7.42578125" style="34" bestFit="1" customWidth="1"/>
    <col min="3" max="3" width="9.140625" style="34"/>
    <col min="4" max="4" width="18.5703125" style="34" bestFit="1" customWidth="1"/>
    <col min="5" max="5" width="17" style="34" customWidth="1"/>
    <col min="6" max="6" width="13.5703125" style="34" customWidth="1"/>
    <col min="7" max="7" width="15" style="34" customWidth="1"/>
    <col min="8" max="8" width="16.5703125" style="34" customWidth="1"/>
    <col min="9" max="9" width="14.42578125" style="34" customWidth="1"/>
    <col min="10" max="10" width="16.140625" style="34" customWidth="1"/>
    <col min="11" max="11" width="20.28515625" style="34" customWidth="1"/>
    <col min="12" max="12" width="23.42578125" style="34" customWidth="1"/>
    <col min="13" max="13" width="26.28515625" style="34" customWidth="1"/>
    <col min="14" max="14" width="17.42578125" style="34" customWidth="1"/>
    <col min="15" max="16" width="18.7109375" style="34" customWidth="1"/>
    <col min="17" max="16384" width="9.140625" style="34"/>
  </cols>
  <sheetData>
    <row r="1" spans="1:35" ht="138.75" customHeight="1" x14ac:dyDescent="0.25">
      <c r="A1" s="35" t="s">
        <v>0</v>
      </c>
      <c r="B1" s="35" t="s">
        <v>1</v>
      </c>
      <c r="C1" s="35" t="s">
        <v>2</v>
      </c>
      <c r="D1" s="35" t="s">
        <v>3</v>
      </c>
      <c r="E1" s="35" t="s">
        <v>10</v>
      </c>
      <c r="F1" s="35" t="s">
        <v>14</v>
      </c>
      <c r="G1" s="35" t="s">
        <v>16</v>
      </c>
      <c r="H1" s="35" t="s">
        <v>17</v>
      </c>
      <c r="I1" s="35" t="s">
        <v>21</v>
      </c>
      <c r="J1" s="35" t="s">
        <v>34</v>
      </c>
      <c r="K1" s="35" t="s">
        <v>35</v>
      </c>
      <c r="L1" s="35" t="s">
        <v>36</v>
      </c>
      <c r="M1" s="35" t="s">
        <v>37</v>
      </c>
      <c r="N1" s="35" t="s">
        <v>38</v>
      </c>
      <c r="O1" s="35" t="s">
        <v>39</v>
      </c>
      <c r="P1" s="35" t="s">
        <v>40</v>
      </c>
      <c r="Q1" s="35" t="s">
        <v>41</v>
      </c>
      <c r="R1" s="35" t="s">
        <v>42</v>
      </c>
      <c r="S1" s="35" t="s">
        <v>44</v>
      </c>
      <c r="T1" s="35" t="s">
        <v>45</v>
      </c>
      <c r="U1" s="35" t="s">
        <v>48</v>
      </c>
      <c r="V1" s="35" t="s">
        <v>49</v>
      </c>
      <c r="W1" s="35" t="s">
        <v>67</v>
      </c>
      <c r="X1" s="35" t="s">
        <v>68</v>
      </c>
      <c r="Y1" s="35" t="s">
        <v>69</v>
      </c>
      <c r="Z1" s="35" t="s">
        <v>77</v>
      </c>
      <c r="AA1" s="35" t="s">
        <v>82</v>
      </c>
      <c r="AB1" s="35" t="s">
        <v>83</v>
      </c>
      <c r="AC1" s="35" t="s">
        <v>84</v>
      </c>
      <c r="AD1" s="35" t="s">
        <v>103</v>
      </c>
      <c r="AE1" s="35" t="s">
        <v>105</v>
      </c>
      <c r="AF1" s="35" t="s">
        <v>107</v>
      </c>
      <c r="AG1" s="35" t="s">
        <v>108</v>
      </c>
      <c r="AH1" s="35" t="s">
        <v>109</v>
      </c>
      <c r="AI1" s="35" t="s">
        <v>110</v>
      </c>
    </row>
    <row r="2" spans="1:35" x14ac:dyDescent="0.25">
      <c r="A2" s="34" t="s">
        <v>124</v>
      </c>
      <c r="B2" s="34" t="s">
        <v>118</v>
      </c>
      <c r="C2" s="34" t="s">
        <v>119</v>
      </c>
      <c r="D2" s="34">
        <v>62</v>
      </c>
      <c r="E2" s="34">
        <v>53.6</v>
      </c>
      <c r="F2" s="34">
        <v>62.9</v>
      </c>
      <c r="G2" s="35">
        <v>34.299999999999997</v>
      </c>
      <c r="H2" s="34">
        <v>32.700000000000003</v>
      </c>
      <c r="I2" s="34">
        <v>35</v>
      </c>
      <c r="J2" s="34">
        <v>82.4</v>
      </c>
      <c r="K2" s="34">
        <v>76.3</v>
      </c>
      <c r="L2" s="34">
        <v>95</v>
      </c>
      <c r="M2" s="34">
        <v>56.2</v>
      </c>
      <c r="N2" s="34">
        <v>43.9</v>
      </c>
      <c r="O2" s="34">
        <v>92.6</v>
      </c>
      <c r="P2" s="34">
        <v>79.7</v>
      </c>
      <c r="Q2" s="34">
        <v>17.399999999999999</v>
      </c>
      <c r="R2" s="34">
        <v>2138</v>
      </c>
      <c r="S2" s="34">
        <v>28.5</v>
      </c>
      <c r="T2" s="34">
        <v>91.6</v>
      </c>
      <c r="U2" s="34">
        <v>92.2</v>
      </c>
      <c r="V2" s="34">
        <v>40.1</v>
      </c>
      <c r="W2" s="34">
        <v>40.1</v>
      </c>
      <c r="X2" s="34">
        <v>70.2</v>
      </c>
      <c r="Y2" s="34">
        <v>56.1</v>
      </c>
      <c r="Z2" s="34">
        <v>17.600000000000001</v>
      </c>
      <c r="AA2" s="34">
        <v>60.2</v>
      </c>
      <c r="AB2" s="34">
        <v>52.9</v>
      </c>
      <c r="AC2" s="34">
        <v>60</v>
      </c>
      <c r="AD2" s="34">
        <v>79.900000000000006</v>
      </c>
      <c r="AE2" s="34">
        <v>43.2</v>
      </c>
      <c r="AF2" s="34">
        <v>44.7</v>
      </c>
      <c r="AG2" s="34">
        <v>66.3</v>
      </c>
      <c r="AH2" s="34">
        <v>36.200000000000003</v>
      </c>
      <c r="AI2" s="34">
        <v>67.5</v>
      </c>
    </row>
    <row r="3" spans="1:35" x14ac:dyDescent="0.25">
      <c r="A3" s="34" t="s">
        <v>125</v>
      </c>
      <c r="B3" s="34" t="s">
        <v>118</v>
      </c>
      <c r="C3" s="34" t="s">
        <v>119</v>
      </c>
      <c r="D3" s="34">
        <v>75</v>
      </c>
      <c r="E3" s="34">
        <v>47.7</v>
      </c>
      <c r="F3" s="34">
        <v>71.8</v>
      </c>
      <c r="G3" s="35">
        <v>26.2</v>
      </c>
      <c r="H3" s="34">
        <v>32.6</v>
      </c>
      <c r="I3" s="34">
        <v>48</v>
      </c>
      <c r="J3" s="34">
        <v>55.1</v>
      </c>
      <c r="K3" s="34">
        <v>46.5</v>
      </c>
      <c r="L3" s="34">
        <v>89.9</v>
      </c>
      <c r="M3" s="34">
        <v>32</v>
      </c>
      <c r="N3" s="34">
        <v>18.100000000000001</v>
      </c>
      <c r="O3" s="34">
        <v>96.3</v>
      </c>
      <c r="P3" s="34">
        <v>54</v>
      </c>
      <c r="Q3" s="34">
        <v>66.099999999999994</v>
      </c>
      <c r="R3" s="34">
        <v>3210</v>
      </c>
      <c r="S3" s="34">
        <v>22.9</v>
      </c>
      <c r="T3" s="34">
        <v>70.599999999999994</v>
      </c>
      <c r="U3" s="34">
        <v>74.3</v>
      </c>
      <c r="V3" s="34">
        <v>13.4</v>
      </c>
      <c r="W3" s="34">
        <v>64.400000000000006</v>
      </c>
      <c r="X3" s="34">
        <v>63.5</v>
      </c>
      <c r="Y3" s="34">
        <v>49.9</v>
      </c>
      <c r="Z3" s="34">
        <v>25.7</v>
      </c>
      <c r="AA3" s="34">
        <v>46.1</v>
      </c>
      <c r="AB3" s="34">
        <v>44.8</v>
      </c>
      <c r="AC3" s="34">
        <v>46</v>
      </c>
      <c r="AD3" s="34">
        <v>87.4</v>
      </c>
      <c r="AE3" s="34">
        <v>24.5</v>
      </c>
      <c r="AF3" s="34">
        <v>52.3</v>
      </c>
      <c r="AG3" s="34">
        <v>45.4</v>
      </c>
      <c r="AH3" s="34">
        <v>46</v>
      </c>
      <c r="AI3" s="34">
        <v>44.8</v>
      </c>
    </row>
    <row r="4" spans="1:35" x14ac:dyDescent="0.25">
      <c r="A4" s="34" t="s">
        <v>126</v>
      </c>
      <c r="B4" s="34" t="s">
        <v>118</v>
      </c>
      <c r="C4" s="34" t="s">
        <v>119</v>
      </c>
      <c r="D4" s="34">
        <v>56.9</v>
      </c>
      <c r="E4" s="34">
        <v>25.2</v>
      </c>
      <c r="F4" s="34">
        <v>49.6</v>
      </c>
      <c r="G4" s="35">
        <v>22.8</v>
      </c>
      <c r="H4" s="34">
        <v>39.1</v>
      </c>
      <c r="I4" s="34">
        <v>48</v>
      </c>
      <c r="J4" s="34">
        <v>34.6</v>
      </c>
      <c r="K4" s="34">
        <v>14.4</v>
      </c>
      <c r="L4" s="34">
        <v>89.6</v>
      </c>
      <c r="M4" s="34">
        <v>9.6999999999999993</v>
      </c>
      <c r="N4" s="34">
        <v>3.3</v>
      </c>
      <c r="O4" s="34">
        <v>79.900000000000006</v>
      </c>
      <c r="P4" s="34">
        <v>42.3</v>
      </c>
      <c r="Q4" s="34">
        <v>53.9</v>
      </c>
      <c r="R4" s="34">
        <v>1724</v>
      </c>
      <c r="S4" s="34">
        <v>10.8</v>
      </c>
      <c r="T4" s="34">
        <v>63.8</v>
      </c>
      <c r="U4" s="34">
        <v>70</v>
      </c>
      <c r="V4" s="34">
        <v>6.2</v>
      </c>
      <c r="W4" s="34">
        <v>34.9</v>
      </c>
      <c r="X4" s="34">
        <v>53.5</v>
      </c>
      <c r="Y4" s="34">
        <v>30.7</v>
      </c>
      <c r="Z4" s="34">
        <v>30.4</v>
      </c>
      <c r="AA4" s="34">
        <v>60.4</v>
      </c>
      <c r="AB4" s="34">
        <v>58.3</v>
      </c>
      <c r="AC4" s="34">
        <v>60.3</v>
      </c>
      <c r="AD4" s="34">
        <v>75.2</v>
      </c>
      <c r="AE4" s="34">
        <v>43.2</v>
      </c>
      <c r="AF4" s="34">
        <v>58.8</v>
      </c>
      <c r="AG4" s="34">
        <v>26.4</v>
      </c>
      <c r="AH4" s="34">
        <v>40.9</v>
      </c>
      <c r="AI4" s="34">
        <v>31</v>
      </c>
    </row>
    <row r="5" spans="1:35" x14ac:dyDescent="0.25">
      <c r="A5" s="34" t="s">
        <v>213</v>
      </c>
      <c r="B5" s="34" t="s">
        <v>118</v>
      </c>
      <c r="C5" s="34" t="s">
        <v>119</v>
      </c>
      <c r="D5" s="34">
        <v>67.599999999999994</v>
      </c>
      <c r="E5" s="34">
        <v>32.700000000000003</v>
      </c>
      <c r="F5" s="34">
        <v>66.3</v>
      </c>
      <c r="G5" s="35">
        <v>26.5</v>
      </c>
      <c r="H5" s="34">
        <v>21.3</v>
      </c>
      <c r="I5" s="34">
        <v>54</v>
      </c>
      <c r="J5" s="34">
        <v>70.8</v>
      </c>
      <c r="K5" s="34">
        <v>59.1</v>
      </c>
      <c r="L5" s="34">
        <v>94.3</v>
      </c>
      <c r="M5" s="34">
        <v>30.3</v>
      </c>
      <c r="N5" s="34">
        <v>21.7</v>
      </c>
      <c r="O5" s="34">
        <v>91.4</v>
      </c>
      <c r="P5" s="34">
        <v>63.6</v>
      </c>
      <c r="Q5" s="34">
        <v>66.2</v>
      </c>
      <c r="R5" s="34">
        <v>1480</v>
      </c>
      <c r="S5" s="34">
        <v>34.200000000000003</v>
      </c>
      <c r="T5" s="34">
        <v>70.2</v>
      </c>
      <c r="U5" s="34">
        <v>78</v>
      </c>
      <c r="V5" s="34">
        <v>9.9</v>
      </c>
      <c r="W5" s="34">
        <v>47.1</v>
      </c>
      <c r="X5" s="34">
        <v>77.2</v>
      </c>
      <c r="Y5" s="34">
        <v>53.8</v>
      </c>
      <c r="Z5" s="34">
        <v>26.7</v>
      </c>
      <c r="AA5" s="34">
        <v>47.3</v>
      </c>
      <c r="AB5" s="34">
        <v>41.5</v>
      </c>
      <c r="AC5" s="34">
        <v>47</v>
      </c>
      <c r="AD5" s="34">
        <v>90.5</v>
      </c>
      <c r="AE5" s="34">
        <v>36.700000000000003</v>
      </c>
      <c r="AF5" s="34">
        <v>26.4</v>
      </c>
      <c r="AG5" s="34">
        <v>51.3</v>
      </c>
      <c r="AH5" s="34">
        <v>31</v>
      </c>
      <c r="AI5" s="34">
        <v>47.1</v>
      </c>
    </row>
    <row r="6" spans="1:35" x14ac:dyDescent="0.25">
      <c r="A6" s="34" t="s">
        <v>128</v>
      </c>
      <c r="B6" s="34" t="s">
        <v>118</v>
      </c>
      <c r="C6" s="34" t="s">
        <v>119</v>
      </c>
      <c r="D6" s="34">
        <v>72</v>
      </c>
      <c r="E6" s="34">
        <v>64.3</v>
      </c>
      <c r="F6" s="34">
        <v>72.900000000000006</v>
      </c>
      <c r="G6" s="35">
        <v>33</v>
      </c>
      <c r="H6" s="34">
        <v>24.9</v>
      </c>
      <c r="I6" s="34">
        <v>34</v>
      </c>
      <c r="J6" s="34">
        <v>73.900000000000006</v>
      </c>
      <c r="K6" s="34">
        <v>70.599999999999994</v>
      </c>
      <c r="L6" s="34">
        <v>86.8</v>
      </c>
      <c r="M6" s="34">
        <v>36.799999999999997</v>
      </c>
      <c r="N6" s="34">
        <v>30.7</v>
      </c>
      <c r="O6" s="34">
        <v>89</v>
      </c>
      <c r="P6" s="34">
        <v>63.4</v>
      </c>
      <c r="Q6" s="34">
        <v>8.9</v>
      </c>
      <c r="R6" s="34">
        <v>2136</v>
      </c>
      <c r="S6" s="34">
        <v>15.8</v>
      </c>
      <c r="T6" s="34">
        <v>88.7</v>
      </c>
      <c r="U6" s="34">
        <v>87.3</v>
      </c>
      <c r="V6" s="34">
        <v>18.399999999999999</v>
      </c>
      <c r="W6" s="34">
        <v>50</v>
      </c>
      <c r="X6" s="34">
        <v>55.8</v>
      </c>
      <c r="Y6" s="34">
        <v>49.4</v>
      </c>
      <c r="Z6" s="34">
        <v>27.2</v>
      </c>
      <c r="AA6" s="34">
        <v>55.1</v>
      </c>
      <c r="AB6" s="34">
        <v>51.3</v>
      </c>
      <c r="AC6" s="34">
        <v>54.9</v>
      </c>
      <c r="AD6" s="34">
        <v>85.4</v>
      </c>
      <c r="AE6" s="34">
        <v>20.100000000000001</v>
      </c>
      <c r="AF6" s="34">
        <v>27.2</v>
      </c>
      <c r="AG6" s="34">
        <v>48.6</v>
      </c>
      <c r="AH6" s="34">
        <v>47.9</v>
      </c>
      <c r="AI6" s="34">
        <v>60.3</v>
      </c>
    </row>
    <row r="7" spans="1:35" x14ac:dyDescent="0.25">
      <c r="A7" s="34" t="s">
        <v>129</v>
      </c>
      <c r="B7" s="34" t="s">
        <v>118</v>
      </c>
      <c r="C7" s="34" t="s">
        <v>119</v>
      </c>
      <c r="D7" s="34">
        <v>70.3</v>
      </c>
      <c r="E7" s="34">
        <v>79.2</v>
      </c>
      <c r="F7" s="34">
        <v>75.400000000000006</v>
      </c>
      <c r="G7" s="35">
        <v>45.8</v>
      </c>
      <c r="H7" s="34">
        <v>18.5</v>
      </c>
      <c r="I7" s="34">
        <v>33</v>
      </c>
      <c r="J7" s="34">
        <v>63.2</v>
      </c>
      <c r="K7" s="34">
        <v>45.1</v>
      </c>
      <c r="L7" s="34">
        <v>92.3</v>
      </c>
      <c r="M7" s="34">
        <v>32.5</v>
      </c>
      <c r="N7" s="34">
        <v>19.5</v>
      </c>
      <c r="O7" s="34">
        <v>92</v>
      </c>
      <c r="P7" s="34">
        <v>67.3</v>
      </c>
      <c r="Q7" s="34">
        <v>13.5</v>
      </c>
      <c r="R7" s="34">
        <v>1503</v>
      </c>
      <c r="S7" s="34">
        <v>21.4</v>
      </c>
      <c r="T7" s="34">
        <v>80.5</v>
      </c>
      <c r="U7" s="34">
        <v>84.7</v>
      </c>
      <c r="V7" s="34">
        <v>11.7</v>
      </c>
      <c r="W7" s="34">
        <v>42.4</v>
      </c>
      <c r="X7" s="34">
        <v>50.3</v>
      </c>
      <c r="Y7" s="34">
        <v>35.9</v>
      </c>
      <c r="Z7" s="34">
        <v>15.8</v>
      </c>
      <c r="AA7" s="34">
        <v>63.1</v>
      </c>
      <c r="AB7" s="34">
        <v>55</v>
      </c>
      <c r="AC7" s="34">
        <v>62.7</v>
      </c>
      <c r="AD7" s="34">
        <v>76.7</v>
      </c>
      <c r="AE7" s="34">
        <v>32</v>
      </c>
      <c r="AF7" s="34">
        <v>35.799999999999997</v>
      </c>
      <c r="AG7" s="34">
        <v>45.6</v>
      </c>
      <c r="AH7" s="34">
        <v>50.5</v>
      </c>
      <c r="AI7" s="34">
        <v>78.400000000000006</v>
      </c>
    </row>
    <row r="8" spans="1:35" x14ac:dyDescent="0.25">
      <c r="A8" s="34" t="s">
        <v>130</v>
      </c>
      <c r="B8" s="34" t="s">
        <v>118</v>
      </c>
      <c r="C8" s="34" t="s">
        <v>119</v>
      </c>
      <c r="D8" s="34">
        <v>61.1</v>
      </c>
      <c r="E8" s="34">
        <v>24.4</v>
      </c>
      <c r="F8" s="34">
        <v>59</v>
      </c>
      <c r="G8" s="35">
        <v>28.7</v>
      </c>
      <c r="H8" s="34">
        <v>38</v>
      </c>
      <c r="I8" s="34">
        <v>44</v>
      </c>
      <c r="J8" s="34">
        <v>52</v>
      </c>
      <c r="K8" s="34">
        <v>30.3</v>
      </c>
      <c r="L8" s="34">
        <v>91.8</v>
      </c>
      <c r="M8" s="34">
        <v>15.3</v>
      </c>
      <c r="N8" s="34">
        <v>8</v>
      </c>
      <c r="O8" s="34">
        <v>86.9</v>
      </c>
      <c r="P8" s="34">
        <v>44.4</v>
      </c>
      <c r="Q8" s="34">
        <v>41.6</v>
      </c>
      <c r="R8" s="34">
        <v>1476</v>
      </c>
      <c r="S8" s="34">
        <v>21.7</v>
      </c>
      <c r="T8" s="34">
        <v>61.9</v>
      </c>
      <c r="U8" s="34">
        <v>69.599999999999994</v>
      </c>
      <c r="V8" s="34">
        <v>9.9</v>
      </c>
      <c r="W8" s="34">
        <v>33.200000000000003</v>
      </c>
      <c r="X8" s="34">
        <v>64.8</v>
      </c>
      <c r="Y8" s="34">
        <v>47.2</v>
      </c>
      <c r="Z8" s="34">
        <v>31.5</v>
      </c>
      <c r="AA8" s="34">
        <v>65.3</v>
      </c>
      <c r="AB8" s="34">
        <v>62.6</v>
      </c>
      <c r="AC8" s="34">
        <v>65.2</v>
      </c>
      <c r="AD8" s="34">
        <v>86.6</v>
      </c>
      <c r="AE8" s="34">
        <v>34</v>
      </c>
      <c r="AF8" s="34">
        <v>49.7</v>
      </c>
      <c r="AG8" s="34">
        <v>45.1</v>
      </c>
      <c r="AH8" s="34">
        <v>35.200000000000003</v>
      </c>
      <c r="AI8" s="34">
        <v>49.6</v>
      </c>
    </row>
    <row r="9" spans="1:35" x14ac:dyDescent="0.25">
      <c r="A9" s="34" t="s">
        <v>131</v>
      </c>
      <c r="B9" s="34" t="s">
        <v>118</v>
      </c>
      <c r="C9" s="34" t="s">
        <v>119</v>
      </c>
      <c r="D9" s="34">
        <v>70.7</v>
      </c>
      <c r="E9" s="34">
        <v>57.8</v>
      </c>
      <c r="F9" s="34">
        <v>71.7</v>
      </c>
      <c r="G9" s="35">
        <v>45.5</v>
      </c>
      <c r="H9" s="34">
        <v>23.2</v>
      </c>
      <c r="I9" s="34">
        <v>28</v>
      </c>
      <c r="J9" s="34">
        <v>66</v>
      </c>
      <c r="K9" s="34">
        <v>70.3</v>
      </c>
      <c r="L9" s="34">
        <v>88.3</v>
      </c>
      <c r="M9" s="34">
        <v>45.3</v>
      </c>
      <c r="N9" s="34">
        <v>32.9</v>
      </c>
      <c r="O9" s="34">
        <v>89.3</v>
      </c>
      <c r="P9" s="34">
        <v>65.599999999999994</v>
      </c>
      <c r="Q9" s="34">
        <v>19.899999999999999</v>
      </c>
      <c r="R9" s="34">
        <v>3893</v>
      </c>
      <c r="S9" s="34">
        <v>22.3</v>
      </c>
      <c r="T9" s="34">
        <v>94.3</v>
      </c>
      <c r="U9" s="34">
        <v>93.9</v>
      </c>
      <c r="V9" s="34">
        <v>23.6</v>
      </c>
      <c r="W9" s="34">
        <v>56.4</v>
      </c>
      <c r="X9" s="34">
        <v>54.2</v>
      </c>
      <c r="Y9" s="34">
        <v>46</v>
      </c>
      <c r="Z9" s="34">
        <v>20.7</v>
      </c>
      <c r="AA9" s="34">
        <v>44.8</v>
      </c>
      <c r="AB9" s="34">
        <v>45.4</v>
      </c>
      <c r="AC9" s="34">
        <v>44.8</v>
      </c>
      <c r="AD9" s="34">
        <v>80.400000000000006</v>
      </c>
      <c r="AE9" s="34">
        <v>20.5</v>
      </c>
      <c r="AF9" s="34">
        <v>51.8</v>
      </c>
      <c r="AG9" s="34">
        <v>59.4</v>
      </c>
      <c r="AH9" s="34">
        <v>47.1</v>
      </c>
      <c r="AI9" s="34">
        <v>70.3</v>
      </c>
    </row>
    <row r="10" spans="1:35" x14ac:dyDescent="0.25">
      <c r="A10" s="34" t="s">
        <v>132</v>
      </c>
      <c r="B10" s="34" t="s">
        <v>118</v>
      </c>
      <c r="C10" s="34" t="s">
        <v>119</v>
      </c>
      <c r="D10" s="34">
        <v>95.4</v>
      </c>
      <c r="E10" s="34">
        <v>98.1</v>
      </c>
      <c r="F10" s="34">
        <v>97.9</v>
      </c>
      <c r="G10" s="35">
        <v>72.2</v>
      </c>
      <c r="H10" s="34">
        <v>7.6</v>
      </c>
      <c r="I10" s="34">
        <v>6</v>
      </c>
      <c r="J10" s="34">
        <v>95.1</v>
      </c>
      <c r="K10" s="34">
        <v>90.2</v>
      </c>
      <c r="L10" s="34">
        <v>96.5</v>
      </c>
      <c r="M10" s="34">
        <v>67.099999999999994</v>
      </c>
      <c r="N10" s="34">
        <v>61.2</v>
      </c>
      <c r="O10" s="34">
        <v>84.2</v>
      </c>
      <c r="P10" s="34">
        <v>88.7</v>
      </c>
      <c r="Q10" s="34">
        <v>20.399999999999999</v>
      </c>
      <c r="R10" s="34">
        <v>6901</v>
      </c>
      <c r="S10" s="34">
        <v>49.1</v>
      </c>
      <c r="T10" s="34">
        <v>99.9</v>
      </c>
      <c r="U10" s="34">
        <v>100</v>
      </c>
      <c r="V10" s="34">
        <v>35.799999999999997</v>
      </c>
      <c r="W10" s="34">
        <v>64.3</v>
      </c>
      <c r="X10" s="34">
        <v>53.3</v>
      </c>
      <c r="Y10" s="34">
        <v>63.1</v>
      </c>
      <c r="Z10" s="34">
        <v>9.6999999999999993</v>
      </c>
      <c r="AA10" s="34">
        <v>34.6</v>
      </c>
      <c r="AB10" s="34">
        <v>22.6</v>
      </c>
      <c r="AC10" s="34">
        <v>34.200000000000003</v>
      </c>
      <c r="AD10" s="34">
        <v>92.1</v>
      </c>
      <c r="AE10" s="34">
        <v>14.3</v>
      </c>
      <c r="AF10" s="34">
        <v>34.9</v>
      </c>
      <c r="AG10" s="34">
        <v>70.599999999999994</v>
      </c>
      <c r="AH10" s="34">
        <v>81.2</v>
      </c>
      <c r="AI10" s="34">
        <v>90</v>
      </c>
    </row>
    <row r="11" spans="1:35" x14ac:dyDescent="0.25">
      <c r="A11" s="34" t="s">
        <v>133</v>
      </c>
      <c r="B11" s="34" t="s">
        <v>118</v>
      </c>
      <c r="C11" s="34" t="s">
        <v>119</v>
      </c>
      <c r="D11" s="34">
        <v>64</v>
      </c>
      <c r="E11" s="34">
        <v>33.700000000000003</v>
      </c>
      <c r="F11" s="34">
        <v>59.4</v>
      </c>
      <c r="G11" s="35">
        <v>23.2</v>
      </c>
      <c r="H11" s="34">
        <v>30</v>
      </c>
      <c r="I11" s="34">
        <v>51</v>
      </c>
      <c r="J11" s="34">
        <v>53.1</v>
      </c>
      <c r="K11" s="34">
        <v>35.700000000000003</v>
      </c>
      <c r="L11" s="34">
        <v>89.8</v>
      </c>
      <c r="M11" s="34">
        <v>23.6</v>
      </c>
      <c r="N11" s="34">
        <v>11.4</v>
      </c>
      <c r="O11" s="34">
        <v>92.2</v>
      </c>
      <c r="P11" s="34">
        <v>55</v>
      </c>
      <c r="Q11" s="34">
        <v>61.1</v>
      </c>
      <c r="R11" s="34">
        <v>1387</v>
      </c>
      <c r="S11" s="34">
        <v>17.5</v>
      </c>
      <c r="T11" s="34">
        <v>80.8</v>
      </c>
      <c r="U11" s="34">
        <v>78.099999999999994</v>
      </c>
      <c r="V11" s="34">
        <v>8.6</v>
      </c>
      <c r="W11" s="34">
        <v>34.5</v>
      </c>
      <c r="X11" s="34">
        <v>58.2</v>
      </c>
      <c r="Y11" s="34">
        <v>38.1</v>
      </c>
      <c r="Z11" s="34">
        <v>28.3</v>
      </c>
      <c r="AA11" s="34">
        <v>52.4</v>
      </c>
      <c r="AB11" s="34">
        <v>54.6</v>
      </c>
      <c r="AC11" s="34">
        <v>52.5</v>
      </c>
      <c r="AD11" s="34">
        <v>82.8</v>
      </c>
      <c r="AE11" s="34">
        <v>33</v>
      </c>
      <c r="AF11" s="34">
        <v>43.5</v>
      </c>
      <c r="AG11" s="34">
        <v>37.299999999999997</v>
      </c>
      <c r="AH11" s="34">
        <v>28.7</v>
      </c>
      <c r="AI11" s="34">
        <v>37.6</v>
      </c>
    </row>
    <row r="12" spans="1:35" x14ac:dyDescent="0.25">
      <c r="A12" s="34" t="s">
        <v>134</v>
      </c>
      <c r="B12" s="34" t="s">
        <v>118</v>
      </c>
      <c r="C12" s="34" t="s">
        <v>119</v>
      </c>
      <c r="D12" s="34">
        <v>77.400000000000006</v>
      </c>
      <c r="E12" s="34">
        <v>51.9</v>
      </c>
      <c r="F12" s="34">
        <v>80.3</v>
      </c>
      <c r="G12" s="35">
        <v>42</v>
      </c>
      <c r="H12" s="34">
        <v>25.1</v>
      </c>
      <c r="I12" s="34">
        <v>24</v>
      </c>
      <c r="J12" s="34">
        <v>67.599999999999994</v>
      </c>
      <c r="K12" s="34">
        <v>72.2</v>
      </c>
      <c r="L12" s="34">
        <v>90.4</v>
      </c>
      <c r="M12" s="34">
        <v>40.6</v>
      </c>
      <c r="N12" s="34">
        <v>32.4</v>
      </c>
      <c r="O12" s="34">
        <v>90.9</v>
      </c>
      <c r="P12" s="34">
        <v>78.5</v>
      </c>
      <c r="Q12" s="34">
        <v>8.6999999999999993</v>
      </c>
      <c r="R12" s="34">
        <v>3487</v>
      </c>
      <c r="S12" s="34">
        <v>30.5</v>
      </c>
      <c r="T12" s="34">
        <v>90.3</v>
      </c>
      <c r="U12" s="34">
        <v>91.1</v>
      </c>
      <c r="V12" s="34">
        <v>20.100000000000001</v>
      </c>
      <c r="W12" s="34">
        <v>57.5</v>
      </c>
      <c r="X12" s="34">
        <v>56.6</v>
      </c>
      <c r="Y12" s="34">
        <v>43.3</v>
      </c>
      <c r="Z12" s="34">
        <v>23.5</v>
      </c>
      <c r="AA12" s="34">
        <v>47.9</v>
      </c>
      <c r="AB12" s="34">
        <v>49.3</v>
      </c>
      <c r="AC12" s="34">
        <v>48</v>
      </c>
      <c r="AD12" s="34">
        <v>89.3</v>
      </c>
      <c r="AE12" s="34">
        <v>21.4</v>
      </c>
      <c r="AF12" s="34">
        <v>34.299999999999997</v>
      </c>
      <c r="AG12" s="34">
        <v>45.3</v>
      </c>
      <c r="AH12" s="34">
        <v>45.6</v>
      </c>
      <c r="AI12" s="34">
        <v>66.099999999999994</v>
      </c>
    </row>
    <row r="13" spans="1:35" x14ac:dyDescent="0.25">
      <c r="A13" s="34" t="s">
        <v>135</v>
      </c>
      <c r="B13" s="34" t="s">
        <v>118</v>
      </c>
      <c r="C13" s="34" t="s">
        <v>119</v>
      </c>
      <c r="D13" s="34">
        <v>67.8</v>
      </c>
      <c r="E13" s="34">
        <v>29.4</v>
      </c>
      <c r="F13" s="34">
        <v>67.400000000000006</v>
      </c>
      <c r="G13" s="35">
        <v>26.7</v>
      </c>
      <c r="H13" s="34">
        <v>21.3</v>
      </c>
      <c r="I13" s="34">
        <v>40</v>
      </c>
      <c r="J13" s="34">
        <v>64.099999999999994</v>
      </c>
      <c r="K13" s="34">
        <v>62</v>
      </c>
      <c r="L13" s="34">
        <v>94.5</v>
      </c>
      <c r="M13" s="34">
        <v>36.5</v>
      </c>
      <c r="N13" s="34">
        <v>23.1</v>
      </c>
      <c r="O13" s="34">
        <v>97.2</v>
      </c>
      <c r="P13" s="34">
        <v>73.3</v>
      </c>
      <c r="Q13" s="34">
        <v>72.599999999999994</v>
      </c>
      <c r="R13" s="34">
        <v>4225</v>
      </c>
      <c r="S13" s="34">
        <v>29.5</v>
      </c>
      <c r="T13" s="34">
        <v>85.4</v>
      </c>
      <c r="U13" s="34">
        <v>86.6</v>
      </c>
      <c r="V13" s="34">
        <v>13.8</v>
      </c>
      <c r="W13" s="34">
        <v>68.599999999999994</v>
      </c>
      <c r="X13" s="34">
        <v>65.599999999999994</v>
      </c>
      <c r="Y13" s="34">
        <v>54.9</v>
      </c>
      <c r="Z13" s="34">
        <v>26.4</v>
      </c>
      <c r="AA13" s="34">
        <v>51.2</v>
      </c>
      <c r="AB13" s="34">
        <v>47.6</v>
      </c>
      <c r="AC13" s="34">
        <v>51</v>
      </c>
      <c r="AD13" s="34">
        <v>81.8</v>
      </c>
      <c r="AE13" s="34">
        <v>35.200000000000003</v>
      </c>
      <c r="AF13" s="34">
        <v>63.5</v>
      </c>
      <c r="AG13" s="34">
        <v>56.2</v>
      </c>
      <c r="AH13" s="34">
        <v>39.200000000000003</v>
      </c>
      <c r="AI13" s="34">
        <v>47.4</v>
      </c>
    </row>
    <row r="14" spans="1:35" x14ac:dyDescent="0.25">
      <c r="A14" s="34" t="s">
        <v>136</v>
      </c>
      <c r="B14" s="34" t="s">
        <v>118</v>
      </c>
      <c r="C14" s="34" t="s">
        <v>119</v>
      </c>
      <c r="D14" s="34">
        <v>76</v>
      </c>
      <c r="E14" s="34">
        <v>81.5</v>
      </c>
      <c r="F14" s="34">
        <v>81.400000000000006</v>
      </c>
      <c r="G14" s="35">
        <v>55.1</v>
      </c>
      <c r="H14" s="34">
        <v>7.6</v>
      </c>
      <c r="I14" s="34">
        <v>29</v>
      </c>
      <c r="J14" s="34">
        <v>75.599999999999994</v>
      </c>
      <c r="K14" s="34">
        <v>68.5</v>
      </c>
      <c r="L14" s="34">
        <v>92.9</v>
      </c>
      <c r="M14" s="34">
        <v>42.6</v>
      </c>
      <c r="N14" s="34">
        <v>30.7</v>
      </c>
      <c r="O14" s="34">
        <v>95.1</v>
      </c>
      <c r="P14" s="34">
        <v>87.2</v>
      </c>
      <c r="Q14" s="34">
        <v>19.100000000000001</v>
      </c>
      <c r="R14" s="34">
        <v>1890</v>
      </c>
      <c r="S14" s="34">
        <v>47.2</v>
      </c>
      <c r="T14" s="34">
        <v>90.5</v>
      </c>
      <c r="U14" s="34">
        <v>94.1</v>
      </c>
      <c r="V14" s="34">
        <v>24.6</v>
      </c>
      <c r="W14" s="34">
        <v>30.7</v>
      </c>
      <c r="X14" s="34">
        <v>53</v>
      </c>
      <c r="Y14" s="34">
        <v>41.1</v>
      </c>
      <c r="Z14" s="34">
        <v>11.7</v>
      </c>
      <c r="AA14" s="34">
        <v>54</v>
      </c>
      <c r="AB14" s="34">
        <v>42</v>
      </c>
      <c r="AC14" s="34">
        <v>53.5</v>
      </c>
      <c r="AD14" s="34">
        <v>90.2</v>
      </c>
      <c r="AE14" s="34">
        <v>20.5</v>
      </c>
      <c r="AF14" s="34">
        <v>32.1</v>
      </c>
      <c r="AG14" s="34">
        <v>58.8</v>
      </c>
      <c r="AH14" s="34">
        <v>57.2</v>
      </c>
      <c r="AI14" s="34">
        <v>84.4</v>
      </c>
    </row>
    <row r="15" spans="1:35" x14ac:dyDescent="0.25">
      <c r="A15" s="34" t="s">
        <v>137</v>
      </c>
      <c r="B15" s="34" t="s">
        <v>118</v>
      </c>
      <c r="C15" s="34" t="s">
        <v>119</v>
      </c>
      <c r="D15" s="34">
        <v>57.2</v>
      </c>
      <c r="E15" s="34">
        <v>45</v>
      </c>
      <c r="F15" s="34">
        <v>56.5</v>
      </c>
      <c r="G15" s="35">
        <v>25.1</v>
      </c>
      <c r="H15" s="34">
        <v>35.4</v>
      </c>
      <c r="I15" s="34">
        <v>41</v>
      </c>
      <c r="J15" s="34">
        <v>63</v>
      </c>
      <c r="K15" s="34">
        <v>38.5</v>
      </c>
      <c r="L15" s="34">
        <v>89.7</v>
      </c>
      <c r="M15" s="34">
        <v>17.3</v>
      </c>
      <c r="N15" s="34">
        <v>9.6999999999999993</v>
      </c>
      <c r="O15" s="34">
        <v>92.3</v>
      </c>
      <c r="P15" s="34">
        <v>63.7</v>
      </c>
      <c r="Q15" s="34">
        <v>56.1</v>
      </c>
      <c r="R15" s="34">
        <v>3052</v>
      </c>
      <c r="S15" s="34">
        <v>22.6</v>
      </c>
      <c r="T15" s="34">
        <v>84</v>
      </c>
      <c r="U15" s="34">
        <v>86.6</v>
      </c>
      <c r="V15" s="34">
        <v>8.6</v>
      </c>
      <c r="W15" s="34">
        <v>28.4</v>
      </c>
      <c r="X15" s="34">
        <v>58.2</v>
      </c>
      <c r="Y15" s="34">
        <v>30.1</v>
      </c>
      <c r="Z15" s="34">
        <v>27</v>
      </c>
      <c r="AA15" s="34">
        <v>46.8</v>
      </c>
      <c r="AB15" s="34">
        <v>46.6</v>
      </c>
      <c r="AC15" s="34">
        <v>46.8</v>
      </c>
      <c r="AD15" s="34">
        <v>81.7</v>
      </c>
      <c r="AE15" s="34">
        <v>25.1</v>
      </c>
      <c r="AF15" s="34">
        <v>24.1</v>
      </c>
      <c r="AG15" s="34">
        <v>58.2</v>
      </c>
      <c r="AH15" s="34">
        <v>41.4</v>
      </c>
      <c r="AI15" s="34">
        <v>55.2</v>
      </c>
    </row>
    <row r="16" spans="1:35" x14ac:dyDescent="0.25">
      <c r="A16" s="34" t="s">
        <v>138</v>
      </c>
      <c r="B16" s="34" t="s">
        <v>118</v>
      </c>
      <c r="C16" s="34" t="s">
        <v>119</v>
      </c>
      <c r="D16" s="34">
        <v>77.2</v>
      </c>
      <c r="E16" s="34">
        <v>52.2</v>
      </c>
      <c r="F16" s="34">
        <v>79.400000000000006</v>
      </c>
      <c r="G16" s="35">
        <v>50.9</v>
      </c>
      <c r="H16" s="34">
        <v>15.7</v>
      </c>
      <c r="I16" s="34">
        <v>21</v>
      </c>
      <c r="J16" s="34">
        <v>64</v>
      </c>
      <c r="K16" s="34">
        <v>81.2</v>
      </c>
      <c r="L16" s="34">
        <v>71</v>
      </c>
      <c r="M16" s="34">
        <v>64</v>
      </c>
      <c r="N16" s="34">
        <v>45</v>
      </c>
      <c r="O16" s="34">
        <v>96</v>
      </c>
      <c r="P16" s="34">
        <v>74.099999999999994</v>
      </c>
      <c r="Q16" s="34">
        <v>29.5</v>
      </c>
      <c r="R16" s="34">
        <v>2496</v>
      </c>
      <c r="S16" s="34">
        <v>35.4</v>
      </c>
      <c r="T16" s="34">
        <v>99</v>
      </c>
      <c r="U16" s="34">
        <v>99.3</v>
      </c>
      <c r="V16" s="34">
        <v>34.1</v>
      </c>
      <c r="W16" s="34">
        <v>54.7</v>
      </c>
      <c r="X16" s="34">
        <v>48.3</v>
      </c>
      <c r="Y16" s="34">
        <v>67.5</v>
      </c>
      <c r="Z16" s="34">
        <v>14.6</v>
      </c>
      <c r="AA16" s="34">
        <v>55.4</v>
      </c>
      <c r="AB16" s="34">
        <v>44.4</v>
      </c>
      <c r="AC16" s="34">
        <v>55.1</v>
      </c>
      <c r="AD16" s="34">
        <v>84</v>
      </c>
      <c r="AE16" s="34">
        <v>40.6</v>
      </c>
      <c r="AF16" s="34">
        <v>36.200000000000003</v>
      </c>
      <c r="AG16" s="34">
        <v>77</v>
      </c>
      <c r="AH16" s="34">
        <v>62</v>
      </c>
      <c r="AI16" s="34">
        <v>91.4</v>
      </c>
    </row>
    <row r="17" spans="1:35" x14ac:dyDescent="0.25">
      <c r="A17" s="34" t="s">
        <v>139</v>
      </c>
      <c r="B17" s="34" t="s">
        <v>118</v>
      </c>
      <c r="C17" s="34" t="s">
        <v>119</v>
      </c>
      <c r="D17" s="34">
        <v>62.2</v>
      </c>
      <c r="E17" s="34">
        <v>50.2</v>
      </c>
      <c r="F17" s="34">
        <v>65.2</v>
      </c>
      <c r="G17" s="35">
        <v>43.3</v>
      </c>
      <c r="H17" s="34">
        <v>25.7</v>
      </c>
      <c r="I17" s="34">
        <v>28</v>
      </c>
      <c r="J17" s="34">
        <v>83.1</v>
      </c>
      <c r="K17" s="34">
        <v>75</v>
      </c>
      <c r="L17" s="34">
        <v>89.1</v>
      </c>
      <c r="M17" s="34">
        <v>52.8</v>
      </c>
      <c r="N17" s="34">
        <v>42.2</v>
      </c>
      <c r="O17" s="34">
        <v>89.2</v>
      </c>
      <c r="P17" s="34">
        <v>81.8</v>
      </c>
      <c r="Q17" s="34">
        <v>12.2</v>
      </c>
      <c r="R17" s="34">
        <v>4020</v>
      </c>
      <c r="S17" s="34">
        <v>25.3</v>
      </c>
      <c r="T17" s="34">
        <v>91.5</v>
      </c>
      <c r="U17" s="34">
        <v>91.4</v>
      </c>
      <c r="V17" s="34">
        <v>58</v>
      </c>
      <c r="W17" s="34">
        <v>37.1</v>
      </c>
      <c r="X17" s="34">
        <v>67.3</v>
      </c>
      <c r="Y17" s="34">
        <v>57.1</v>
      </c>
      <c r="Z17" s="34">
        <v>23.1</v>
      </c>
      <c r="AA17" s="34">
        <v>56.9</v>
      </c>
      <c r="AB17" s="34">
        <v>49.8</v>
      </c>
      <c r="AC17" s="34">
        <v>56.7</v>
      </c>
      <c r="AD17" s="34">
        <v>81.099999999999994</v>
      </c>
      <c r="AE17" s="34">
        <v>43</v>
      </c>
      <c r="AF17" s="34">
        <v>50.5</v>
      </c>
      <c r="AG17" s="34">
        <v>59.7</v>
      </c>
      <c r="AH17" s="34">
        <v>47.8</v>
      </c>
      <c r="AI17" s="34">
        <v>76.3</v>
      </c>
    </row>
    <row r="18" spans="1:35" x14ac:dyDescent="0.25">
      <c r="A18" s="34" t="s">
        <v>140</v>
      </c>
      <c r="B18" s="34" t="s">
        <v>118</v>
      </c>
      <c r="C18" s="34" t="s">
        <v>119</v>
      </c>
      <c r="D18" s="34">
        <v>63</v>
      </c>
      <c r="E18" s="34">
        <v>35</v>
      </c>
      <c r="F18" s="34">
        <v>61</v>
      </c>
      <c r="G18" s="35">
        <v>32.9</v>
      </c>
      <c r="H18" s="34">
        <v>21.2</v>
      </c>
      <c r="I18" s="34">
        <v>64</v>
      </c>
      <c r="J18" s="34">
        <v>45.9</v>
      </c>
      <c r="K18" s="34">
        <v>26.4</v>
      </c>
      <c r="L18" s="34">
        <v>86.6</v>
      </c>
      <c r="M18" s="34">
        <v>12.9</v>
      </c>
      <c r="N18" s="34">
        <v>5.9</v>
      </c>
      <c r="O18" s="34">
        <v>79.8</v>
      </c>
      <c r="P18" s="34">
        <v>54</v>
      </c>
      <c r="Q18" s="34">
        <v>48.7</v>
      </c>
      <c r="R18" s="34">
        <v>1956</v>
      </c>
      <c r="S18" s="34">
        <v>24.4</v>
      </c>
      <c r="T18" s="34">
        <v>67.8</v>
      </c>
      <c r="U18" s="34">
        <v>70.400000000000006</v>
      </c>
      <c r="V18" s="34">
        <v>9.4</v>
      </c>
      <c r="W18" s="34">
        <v>25.2</v>
      </c>
      <c r="X18" s="34">
        <v>41.6</v>
      </c>
      <c r="Y18" s="34">
        <v>32.6</v>
      </c>
      <c r="Z18" s="34">
        <v>25.3</v>
      </c>
      <c r="AA18" s="34">
        <v>52.5</v>
      </c>
      <c r="AB18" s="34">
        <v>51</v>
      </c>
      <c r="AC18" s="34">
        <v>52.4</v>
      </c>
      <c r="AD18" s="34">
        <v>81.7</v>
      </c>
      <c r="AE18" s="34">
        <v>36.700000000000003</v>
      </c>
      <c r="AF18" s="34">
        <v>34.200000000000003</v>
      </c>
      <c r="AG18" s="34">
        <v>54.6</v>
      </c>
      <c r="AH18" s="34">
        <v>37.1</v>
      </c>
      <c r="AI18" s="34">
        <v>47.1</v>
      </c>
    </row>
    <row r="19" spans="1:35" x14ac:dyDescent="0.25">
      <c r="A19" s="34" t="s">
        <v>141</v>
      </c>
      <c r="B19" s="34" t="s">
        <v>118</v>
      </c>
      <c r="C19" s="34" t="s">
        <v>119</v>
      </c>
      <c r="D19" s="34">
        <v>74</v>
      </c>
      <c r="E19" s="34">
        <v>50.9</v>
      </c>
      <c r="F19" s="34">
        <v>71</v>
      </c>
      <c r="G19" s="35">
        <v>26.5</v>
      </c>
      <c r="H19" s="34">
        <v>40.700000000000003</v>
      </c>
      <c r="I19" s="34">
        <v>27</v>
      </c>
      <c r="J19" s="34">
        <v>54.9</v>
      </c>
      <c r="K19" s="34">
        <v>76.5</v>
      </c>
      <c r="L19" s="34">
        <v>95.4</v>
      </c>
      <c r="M19" s="34">
        <v>28.1</v>
      </c>
      <c r="N19" s="34">
        <v>21.8</v>
      </c>
      <c r="O19" s="34">
        <v>97.4</v>
      </c>
      <c r="P19" s="34">
        <v>61.1</v>
      </c>
      <c r="Q19" s="34">
        <v>28.7</v>
      </c>
      <c r="R19" s="34">
        <v>7782</v>
      </c>
      <c r="S19" s="34">
        <v>26.7</v>
      </c>
      <c r="T19" s="34">
        <v>75.2</v>
      </c>
      <c r="U19" s="34">
        <v>81.7</v>
      </c>
      <c r="V19" s="34">
        <v>23.8</v>
      </c>
      <c r="W19" s="34">
        <v>47.5</v>
      </c>
      <c r="X19" s="34">
        <v>52.3</v>
      </c>
      <c r="Y19" s="34">
        <v>52</v>
      </c>
      <c r="Z19" s="34">
        <v>21.3</v>
      </c>
      <c r="AA19" s="34">
        <v>62.8</v>
      </c>
      <c r="AB19" s="34">
        <v>53.6</v>
      </c>
      <c r="AC19" s="34">
        <v>62.5</v>
      </c>
      <c r="AD19" s="34">
        <v>89.9</v>
      </c>
      <c r="AE19" s="34">
        <v>32.799999999999997</v>
      </c>
      <c r="AF19" s="34">
        <v>23.8</v>
      </c>
      <c r="AG19" s="34">
        <v>43.5</v>
      </c>
      <c r="AH19" s="34">
        <v>41.9</v>
      </c>
      <c r="AI19" s="34">
        <v>55</v>
      </c>
    </row>
    <row r="20" spans="1:35" x14ac:dyDescent="0.25">
      <c r="A20" s="34" t="s">
        <v>142</v>
      </c>
      <c r="B20" s="34" t="s">
        <v>118</v>
      </c>
      <c r="C20" s="34" t="s">
        <v>119</v>
      </c>
      <c r="D20" s="34">
        <v>67.099999999999994</v>
      </c>
      <c r="E20" s="34">
        <v>61.3</v>
      </c>
      <c r="F20" s="34">
        <v>65.599999999999994</v>
      </c>
      <c r="G20" s="35">
        <v>31</v>
      </c>
      <c r="H20" s="34">
        <v>23.5</v>
      </c>
      <c r="I20" s="34">
        <v>23</v>
      </c>
      <c r="J20" s="34">
        <v>37</v>
      </c>
      <c r="K20" s="34">
        <v>26.8</v>
      </c>
      <c r="L20" s="34">
        <v>64.099999999999994</v>
      </c>
      <c r="M20" s="34">
        <v>8.3000000000000007</v>
      </c>
      <c r="N20" s="34">
        <v>3.6</v>
      </c>
      <c r="O20" s="34">
        <v>89.2</v>
      </c>
      <c r="P20" s="34">
        <v>28.9</v>
      </c>
      <c r="Q20" s="34">
        <v>20.5</v>
      </c>
      <c r="R20" s="34">
        <v>6474</v>
      </c>
      <c r="S20" s="34">
        <v>8.1</v>
      </c>
      <c r="T20" s="34">
        <v>52.3</v>
      </c>
      <c r="U20" s="34">
        <v>53.8</v>
      </c>
      <c r="V20" s="34">
        <v>8.9</v>
      </c>
      <c r="W20" s="34">
        <v>58.7</v>
      </c>
      <c r="X20" s="34">
        <v>56.5</v>
      </c>
      <c r="Y20" s="34">
        <v>53.6</v>
      </c>
      <c r="Z20" s="34">
        <v>8.5</v>
      </c>
      <c r="AA20" s="34">
        <v>40.6</v>
      </c>
      <c r="AB20" s="34">
        <v>33.799999999999997</v>
      </c>
      <c r="AC20" s="34">
        <v>40.299999999999997</v>
      </c>
      <c r="AD20" s="34">
        <v>89.1</v>
      </c>
      <c r="AE20" s="34">
        <v>30.6</v>
      </c>
      <c r="AF20" s="34">
        <v>59.7</v>
      </c>
      <c r="AG20" s="34">
        <v>56.6</v>
      </c>
      <c r="AH20" s="34">
        <v>59.8</v>
      </c>
      <c r="AI20" s="34">
        <v>73.3</v>
      </c>
    </row>
    <row r="21" spans="1:35" x14ac:dyDescent="0.25">
      <c r="A21" s="34" t="s">
        <v>144</v>
      </c>
      <c r="B21" s="34" t="s">
        <v>118</v>
      </c>
      <c r="C21" s="34" t="s">
        <v>119</v>
      </c>
      <c r="D21" s="34">
        <v>85</v>
      </c>
      <c r="E21" s="34">
        <v>78.3</v>
      </c>
      <c r="F21" s="34">
        <v>89</v>
      </c>
      <c r="G21" s="35">
        <v>58.2</v>
      </c>
      <c r="H21" s="34">
        <v>9.8000000000000007</v>
      </c>
      <c r="I21" s="34">
        <v>13</v>
      </c>
      <c r="J21" s="34">
        <v>84.4</v>
      </c>
      <c r="K21" s="34">
        <v>89</v>
      </c>
      <c r="L21" s="34">
        <v>96.2</v>
      </c>
      <c r="M21" s="34">
        <v>67.400000000000006</v>
      </c>
      <c r="N21" s="34">
        <v>63.4</v>
      </c>
      <c r="O21" s="34">
        <v>96.3</v>
      </c>
      <c r="P21" s="34">
        <v>92.1</v>
      </c>
      <c r="Q21" s="34">
        <v>7.4</v>
      </c>
      <c r="R21" s="34">
        <v>4836</v>
      </c>
      <c r="S21" s="34">
        <v>49.5</v>
      </c>
      <c r="T21" s="34">
        <v>96.9</v>
      </c>
      <c r="U21" s="34">
        <v>97.5</v>
      </c>
      <c r="V21" s="34">
        <v>31.4</v>
      </c>
      <c r="W21" s="34">
        <v>73.3</v>
      </c>
      <c r="X21" s="34">
        <v>60.9</v>
      </c>
      <c r="Y21" s="34" t="s">
        <v>120</v>
      </c>
      <c r="Z21" s="34">
        <v>14.7</v>
      </c>
      <c r="AA21" s="34">
        <v>31.4</v>
      </c>
      <c r="AB21" s="34">
        <v>26.7</v>
      </c>
      <c r="AC21" s="34">
        <v>31.3</v>
      </c>
      <c r="AD21" s="34">
        <v>93.8</v>
      </c>
      <c r="AE21" s="34">
        <v>12.9</v>
      </c>
      <c r="AF21" s="34">
        <v>33.9</v>
      </c>
      <c r="AG21" s="34">
        <v>82.8</v>
      </c>
      <c r="AH21" s="34">
        <v>80.900000000000006</v>
      </c>
      <c r="AI21" s="34">
        <v>89.3</v>
      </c>
    </row>
    <row r="22" spans="1:35" x14ac:dyDescent="0.25">
      <c r="A22" s="34" t="s">
        <v>145</v>
      </c>
      <c r="B22" s="34" t="s">
        <v>118</v>
      </c>
      <c r="C22" s="34" t="s">
        <v>119</v>
      </c>
      <c r="D22" s="34">
        <v>79</v>
      </c>
      <c r="E22" s="34">
        <v>70.7</v>
      </c>
      <c r="F22" s="34">
        <v>88.2</v>
      </c>
      <c r="G22" s="35">
        <v>59.4</v>
      </c>
      <c r="H22" s="34">
        <v>8.6</v>
      </c>
      <c r="I22" s="34">
        <v>34</v>
      </c>
      <c r="J22" s="34">
        <v>70.5</v>
      </c>
      <c r="K22" s="34">
        <v>69.099999999999994</v>
      </c>
      <c r="L22" s="34">
        <v>86.3</v>
      </c>
      <c r="M22" s="34">
        <v>49.4</v>
      </c>
      <c r="N22" s="34">
        <v>36.9</v>
      </c>
      <c r="O22" s="34">
        <v>95.4</v>
      </c>
      <c r="P22" s="34">
        <v>70.2</v>
      </c>
      <c r="Q22" s="34">
        <v>13.1</v>
      </c>
      <c r="R22" s="34">
        <v>3329</v>
      </c>
      <c r="S22" s="34">
        <v>29</v>
      </c>
      <c r="T22" s="34">
        <v>76.400000000000006</v>
      </c>
      <c r="U22" s="34">
        <v>78.900000000000006</v>
      </c>
      <c r="V22" s="34">
        <v>16.7</v>
      </c>
      <c r="W22" s="34">
        <v>41.1</v>
      </c>
      <c r="X22" s="34">
        <v>67.2</v>
      </c>
      <c r="Y22" s="34">
        <v>52.7</v>
      </c>
      <c r="Z22" s="34">
        <v>16.2</v>
      </c>
      <c r="AA22" s="34">
        <v>53.6</v>
      </c>
      <c r="AB22" s="34">
        <v>50.2</v>
      </c>
      <c r="AC22" s="34">
        <v>53.4</v>
      </c>
      <c r="AD22" s="34">
        <v>90.8</v>
      </c>
      <c r="AE22" s="34">
        <v>5.9</v>
      </c>
      <c r="AF22" s="34">
        <v>11.3</v>
      </c>
      <c r="AG22" s="34">
        <v>68.8</v>
      </c>
      <c r="AH22" s="34">
        <v>73.900000000000006</v>
      </c>
      <c r="AI22" s="34">
        <v>84.3</v>
      </c>
    </row>
    <row r="23" spans="1:35" x14ac:dyDescent="0.25">
      <c r="A23" s="34" t="s">
        <v>146</v>
      </c>
      <c r="B23" s="34" t="s">
        <v>118</v>
      </c>
      <c r="C23" s="34" t="s">
        <v>119</v>
      </c>
      <c r="D23" s="34">
        <v>65.599999999999994</v>
      </c>
      <c r="E23" s="34">
        <v>52.5</v>
      </c>
      <c r="F23" s="34">
        <v>69</v>
      </c>
      <c r="G23" s="35">
        <v>37.200000000000003</v>
      </c>
      <c r="H23" s="34">
        <v>8.6999999999999993</v>
      </c>
      <c r="I23" s="34">
        <v>32</v>
      </c>
      <c r="J23" s="34">
        <v>76.8</v>
      </c>
      <c r="K23" s="34">
        <v>81.400000000000006</v>
      </c>
      <c r="L23" s="34">
        <v>87.5</v>
      </c>
      <c r="M23" s="34">
        <v>30.2</v>
      </c>
      <c r="N23" s="34">
        <v>26.8</v>
      </c>
      <c r="O23" s="34">
        <v>88.8</v>
      </c>
      <c r="P23" s="34">
        <v>74.900000000000006</v>
      </c>
      <c r="Q23" s="34">
        <v>54</v>
      </c>
      <c r="R23" s="34">
        <v>4192</v>
      </c>
      <c r="S23" s="34">
        <v>20.3</v>
      </c>
      <c r="T23" s="34">
        <v>85.7</v>
      </c>
      <c r="U23" s="34">
        <v>87.6</v>
      </c>
      <c r="V23" s="34">
        <v>33.1</v>
      </c>
      <c r="W23" s="34">
        <v>46</v>
      </c>
      <c r="X23" s="34">
        <v>65.400000000000006</v>
      </c>
      <c r="Y23" s="34">
        <v>50</v>
      </c>
      <c r="Z23" s="34">
        <v>12.1</v>
      </c>
      <c r="AA23" s="34">
        <v>40.4</v>
      </c>
      <c r="AB23" s="34">
        <v>38.1</v>
      </c>
      <c r="AC23" s="34">
        <v>40.299999999999997</v>
      </c>
      <c r="AD23" s="34">
        <v>84</v>
      </c>
      <c r="AE23" s="34">
        <v>9.4</v>
      </c>
      <c r="AF23" s="34">
        <v>33.299999999999997</v>
      </c>
      <c r="AG23" s="34">
        <v>60.3</v>
      </c>
      <c r="AH23" s="34">
        <v>54.2</v>
      </c>
      <c r="AI23" s="34">
        <v>66.5</v>
      </c>
    </row>
    <row r="24" spans="1:35" x14ac:dyDescent="0.25">
      <c r="A24" s="34" t="s">
        <v>147</v>
      </c>
      <c r="B24" s="34" t="s">
        <v>118</v>
      </c>
      <c r="C24" s="34" t="s">
        <v>119</v>
      </c>
      <c r="D24" s="34">
        <v>81.7</v>
      </c>
      <c r="E24" s="34">
        <v>49.9</v>
      </c>
      <c r="F24" s="34">
        <v>85</v>
      </c>
      <c r="G24" s="35">
        <v>45.9</v>
      </c>
      <c r="H24" s="34">
        <v>13.1</v>
      </c>
      <c r="I24" s="34">
        <v>22</v>
      </c>
      <c r="J24" s="34">
        <v>77</v>
      </c>
      <c r="K24" s="34">
        <v>69</v>
      </c>
      <c r="L24" s="34">
        <v>88.8</v>
      </c>
      <c r="M24" s="34">
        <v>39.200000000000003</v>
      </c>
      <c r="N24" s="34">
        <v>33.9</v>
      </c>
      <c r="O24" s="34">
        <v>32.799999999999997</v>
      </c>
      <c r="P24" s="34">
        <v>64.599999999999994</v>
      </c>
      <c r="Q24" s="34">
        <v>26.2</v>
      </c>
      <c r="R24" s="34">
        <v>10076</v>
      </c>
      <c r="S24" s="34">
        <v>10.7</v>
      </c>
      <c r="T24" s="34">
        <v>69.099999999999994</v>
      </c>
      <c r="U24" s="34">
        <v>77.2</v>
      </c>
      <c r="V24" s="34">
        <v>21.1</v>
      </c>
      <c r="W24" s="34">
        <v>65.400000000000006</v>
      </c>
      <c r="X24" s="34">
        <v>73.599999999999994</v>
      </c>
      <c r="Y24" s="34">
        <v>78.8</v>
      </c>
      <c r="Z24" s="34">
        <v>8.8000000000000007</v>
      </c>
      <c r="AA24" s="34">
        <v>26.4</v>
      </c>
      <c r="AB24" s="34">
        <v>26</v>
      </c>
      <c r="AC24" s="34">
        <v>26.4</v>
      </c>
      <c r="AD24" s="34">
        <v>96.2</v>
      </c>
      <c r="AE24" s="34">
        <v>53.1</v>
      </c>
      <c r="AF24" s="34">
        <v>69.900000000000006</v>
      </c>
      <c r="AG24" s="34">
        <v>34.799999999999997</v>
      </c>
      <c r="AH24" s="34">
        <v>63.1</v>
      </c>
      <c r="AI24" s="34">
        <v>76.099999999999994</v>
      </c>
    </row>
    <row r="25" spans="1:35" x14ac:dyDescent="0.25">
      <c r="A25" s="34" t="s">
        <v>148</v>
      </c>
      <c r="B25" s="34" t="s">
        <v>118</v>
      </c>
      <c r="C25" s="34" t="s">
        <v>119</v>
      </c>
      <c r="D25" s="34">
        <v>83</v>
      </c>
      <c r="E25" s="34">
        <v>60.3</v>
      </c>
      <c r="F25" s="34">
        <v>82.8</v>
      </c>
      <c r="G25" s="35">
        <v>33.6</v>
      </c>
      <c r="H25" s="34">
        <v>16.5</v>
      </c>
      <c r="I25" s="34">
        <v>30</v>
      </c>
      <c r="J25" s="34">
        <v>53.3</v>
      </c>
      <c r="K25" s="34">
        <v>50</v>
      </c>
      <c r="L25" s="34">
        <v>79.3</v>
      </c>
      <c r="M25" s="34">
        <v>36.200000000000003</v>
      </c>
      <c r="N25" s="34">
        <v>23.5</v>
      </c>
      <c r="O25" s="34">
        <v>93.6</v>
      </c>
      <c r="P25" s="34">
        <v>47.5</v>
      </c>
      <c r="Q25" s="34">
        <v>28</v>
      </c>
      <c r="R25" s="34">
        <v>2892</v>
      </c>
      <c r="S25" s="34">
        <v>9</v>
      </c>
      <c r="T25" s="34">
        <v>51.4</v>
      </c>
      <c r="U25" s="34">
        <v>53.8</v>
      </c>
      <c r="V25" s="34">
        <v>7.6</v>
      </c>
      <c r="W25" s="34">
        <v>60.6</v>
      </c>
      <c r="X25" s="34">
        <v>35.799999999999997</v>
      </c>
      <c r="Y25" s="34">
        <v>67.400000000000006</v>
      </c>
      <c r="Z25" s="34">
        <v>12.1</v>
      </c>
      <c r="AA25" s="34">
        <v>56.5</v>
      </c>
      <c r="AB25" s="34">
        <v>53.1</v>
      </c>
      <c r="AC25" s="34">
        <v>56.2</v>
      </c>
      <c r="AD25" s="34">
        <v>91.4</v>
      </c>
      <c r="AE25" s="34">
        <v>28.7</v>
      </c>
      <c r="AF25" s="34">
        <v>57.3</v>
      </c>
      <c r="AG25" s="34">
        <v>54.4</v>
      </c>
      <c r="AH25" s="34">
        <v>64.3</v>
      </c>
      <c r="AI25" s="34">
        <v>63.7</v>
      </c>
    </row>
    <row r="26" spans="1:35" x14ac:dyDescent="0.25">
      <c r="A26" s="34" t="s">
        <v>149</v>
      </c>
      <c r="B26" s="34" t="s">
        <v>118</v>
      </c>
      <c r="C26" s="34" t="s">
        <v>119</v>
      </c>
      <c r="D26" s="34">
        <v>91.2</v>
      </c>
      <c r="E26" s="34">
        <v>83.5</v>
      </c>
      <c r="F26" s="34">
        <v>93.5</v>
      </c>
      <c r="G26" s="35">
        <v>40.200000000000003</v>
      </c>
      <c r="H26" s="34">
        <v>10.8</v>
      </c>
      <c r="I26" s="34">
        <v>40</v>
      </c>
      <c r="J26" s="34">
        <v>65.7</v>
      </c>
      <c r="K26" s="34">
        <v>61.7</v>
      </c>
      <c r="L26" s="34">
        <v>82.7</v>
      </c>
      <c r="M26" s="34">
        <v>53.8</v>
      </c>
      <c r="N26" s="34">
        <v>38.5</v>
      </c>
      <c r="O26" s="34">
        <v>96.7</v>
      </c>
      <c r="P26" s="34">
        <v>64.7</v>
      </c>
      <c r="Q26" s="34">
        <v>47.5</v>
      </c>
      <c r="R26" s="34">
        <v>4327</v>
      </c>
      <c r="S26" s="34">
        <v>11.1</v>
      </c>
      <c r="T26" s="34">
        <v>80.099999999999994</v>
      </c>
      <c r="U26" s="34">
        <v>83.8</v>
      </c>
      <c r="V26" s="34">
        <v>12.7</v>
      </c>
      <c r="W26" s="34">
        <v>70.2</v>
      </c>
      <c r="X26" s="34">
        <v>60.6</v>
      </c>
      <c r="Y26" s="34">
        <v>67.900000000000006</v>
      </c>
      <c r="Z26" s="34">
        <v>8.3000000000000007</v>
      </c>
      <c r="AA26" s="34">
        <v>22.4</v>
      </c>
      <c r="AB26" s="34">
        <v>24.5</v>
      </c>
      <c r="AC26" s="34">
        <v>22.5</v>
      </c>
      <c r="AD26" s="34">
        <v>96</v>
      </c>
      <c r="AE26" s="34">
        <v>17</v>
      </c>
      <c r="AF26" s="34">
        <v>19.7</v>
      </c>
      <c r="AG26" s="34">
        <v>57.4</v>
      </c>
      <c r="AH26" s="34">
        <v>77.3</v>
      </c>
      <c r="AI26" s="34">
        <v>93.4</v>
      </c>
    </row>
    <row r="27" spans="1:35" x14ac:dyDescent="0.25">
      <c r="A27" s="34" t="s">
        <v>150</v>
      </c>
      <c r="B27" s="34" t="s">
        <v>118</v>
      </c>
      <c r="C27" s="34" t="s">
        <v>119</v>
      </c>
      <c r="D27" s="34">
        <v>81</v>
      </c>
      <c r="E27" s="34">
        <v>75.2</v>
      </c>
      <c r="F27" s="34">
        <v>81</v>
      </c>
      <c r="G27" s="35">
        <v>33.299999999999997</v>
      </c>
      <c r="H27" s="34">
        <v>13.3</v>
      </c>
      <c r="I27" s="34">
        <v>29</v>
      </c>
      <c r="J27" s="34">
        <v>24.9</v>
      </c>
      <c r="K27" s="34">
        <v>15</v>
      </c>
      <c r="L27" s="34">
        <v>63.9</v>
      </c>
      <c r="M27" s="34">
        <v>4.4000000000000004</v>
      </c>
      <c r="N27" s="34">
        <v>2.4</v>
      </c>
      <c r="O27" s="34">
        <v>73.900000000000006</v>
      </c>
      <c r="P27" s="34">
        <v>22.3</v>
      </c>
      <c r="Q27" s="34">
        <v>29.7</v>
      </c>
      <c r="R27" s="34">
        <v>5835</v>
      </c>
      <c r="S27" s="34">
        <v>1.6</v>
      </c>
      <c r="T27" s="34">
        <v>32.799999999999997</v>
      </c>
      <c r="U27" s="34">
        <v>41.3</v>
      </c>
      <c r="V27" s="34">
        <v>5.8</v>
      </c>
      <c r="W27" s="34">
        <v>53.2</v>
      </c>
      <c r="X27" s="34">
        <v>44.5</v>
      </c>
      <c r="Y27" s="34">
        <v>70.7</v>
      </c>
      <c r="Z27" s="34">
        <v>12.2</v>
      </c>
      <c r="AA27" s="34">
        <v>23.7</v>
      </c>
      <c r="AB27" s="34">
        <v>28.9</v>
      </c>
      <c r="AC27" s="34">
        <v>23.9</v>
      </c>
      <c r="AD27" s="34">
        <v>97.4</v>
      </c>
      <c r="AE27" s="34">
        <v>12.7</v>
      </c>
      <c r="AF27" s="34">
        <v>34.700000000000003</v>
      </c>
      <c r="AG27" s="34">
        <v>38.9</v>
      </c>
      <c r="AH27" s="34">
        <v>70.5</v>
      </c>
      <c r="AI27" s="34">
        <v>72.599999999999994</v>
      </c>
    </row>
    <row r="28" spans="1:35" x14ac:dyDescent="0.25">
      <c r="A28" s="34" t="s">
        <v>151</v>
      </c>
      <c r="B28" s="34" t="s">
        <v>118</v>
      </c>
      <c r="C28" s="34" t="s">
        <v>119</v>
      </c>
      <c r="D28" s="34">
        <v>79.7</v>
      </c>
      <c r="E28" s="34">
        <v>88.2</v>
      </c>
      <c r="F28" s="34">
        <v>86.6</v>
      </c>
      <c r="G28" s="35">
        <v>40.700000000000003</v>
      </c>
      <c r="H28" s="34">
        <v>14.5</v>
      </c>
      <c r="I28" s="34">
        <v>29</v>
      </c>
      <c r="J28" s="34">
        <v>76.2</v>
      </c>
      <c r="K28" s="34">
        <v>74.7</v>
      </c>
      <c r="L28" s="34">
        <v>97.2</v>
      </c>
      <c r="M28" s="34">
        <v>52.8</v>
      </c>
      <c r="N28" s="34">
        <v>39</v>
      </c>
      <c r="O28" s="34">
        <v>99.1</v>
      </c>
      <c r="P28" s="34">
        <v>74.2</v>
      </c>
      <c r="Q28" s="34">
        <v>29.4</v>
      </c>
      <c r="R28" s="34">
        <v>2509</v>
      </c>
      <c r="S28" s="34">
        <v>12.8</v>
      </c>
      <c r="T28" s="34">
        <v>94.7</v>
      </c>
      <c r="U28" s="34">
        <v>97.1</v>
      </c>
      <c r="V28" s="34">
        <v>20.9</v>
      </c>
      <c r="W28" s="34">
        <v>66.5</v>
      </c>
      <c r="X28" s="34">
        <v>54.6</v>
      </c>
      <c r="Y28" s="34">
        <v>61.8</v>
      </c>
      <c r="Z28" s="34">
        <v>6.4</v>
      </c>
      <c r="AA28" s="34">
        <v>35.200000000000003</v>
      </c>
      <c r="AB28" s="34">
        <v>23.6</v>
      </c>
      <c r="AC28" s="34">
        <v>34.9</v>
      </c>
      <c r="AD28" s="34">
        <v>95.3</v>
      </c>
      <c r="AE28" s="34">
        <v>2.6</v>
      </c>
      <c r="AF28" s="34">
        <v>24.8</v>
      </c>
      <c r="AG28" s="34">
        <v>63.5</v>
      </c>
      <c r="AH28" s="34">
        <v>79.8</v>
      </c>
      <c r="AI28" s="34">
        <v>84.6</v>
      </c>
    </row>
    <row r="29" spans="1:35" x14ac:dyDescent="0.25">
      <c r="A29" s="34" t="s">
        <v>152</v>
      </c>
      <c r="B29" s="34" t="s">
        <v>118</v>
      </c>
      <c r="C29" s="34" t="s">
        <v>119</v>
      </c>
      <c r="D29" s="34">
        <v>81.900000000000006</v>
      </c>
      <c r="E29" s="34">
        <v>61.3</v>
      </c>
      <c r="F29" s="34">
        <v>80.400000000000006</v>
      </c>
      <c r="G29" s="35">
        <v>23.4</v>
      </c>
      <c r="H29" s="34">
        <v>32.200000000000003</v>
      </c>
      <c r="I29" s="34">
        <v>27</v>
      </c>
      <c r="J29" s="34">
        <v>66.400000000000006</v>
      </c>
      <c r="K29" s="34">
        <v>64.3</v>
      </c>
      <c r="L29" s="34">
        <v>93</v>
      </c>
      <c r="M29" s="34">
        <v>13.4</v>
      </c>
      <c r="N29" s="34">
        <v>7.6</v>
      </c>
      <c r="O29" s="34">
        <v>83</v>
      </c>
      <c r="P29" s="34">
        <v>62.1</v>
      </c>
      <c r="Q29" s="34">
        <v>32.6</v>
      </c>
      <c r="R29" s="34">
        <v>4412</v>
      </c>
      <c r="S29" s="34">
        <v>8.4</v>
      </c>
      <c r="T29" s="34">
        <v>79.900000000000006</v>
      </c>
      <c r="U29" s="34">
        <v>80.900000000000006</v>
      </c>
      <c r="V29" s="34">
        <v>20.5</v>
      </c>
      <c r="W29" s="34">
        <v>44.4</v>
      </c>
      <c r="X29" s="34">
        <v>70.7</v>
      </c>
      <c r="Y29" s="34">
        <v>13.6</v>
      </c>
      <c r="Z29" s="34">
        <v>18.899999999999999</v>
      </c>
      <c r="AA29" s="34">
        <v>54.5</v>
      </c>
      <c r="AB29" s="34">
        <v>54.4</v>
      </c>
      <c r="AC29" s="34">
        <v>54.5</v>
      </c>
      <c r="AD29" s="34">
        <v>91.7</v>
      </c>
      <c r="AE29" s="34">
        <v>27.9</v>
      </c>
      <c r="AF29" s="34">
        <v>57.3</v>
      </c>
      <c r="AG29" s="34">
        <v>59.2</v>
      </c>
      <c r="AH29" s="34">
        <v>43.9</v>
      </c>
      <c r="AI29" s="34">
        <v>43.5</v>
      </c>
    </row>
    <row r="30" spans="1:35" x14ac:dyDescent="0.25">
      <c r="A30" s="34" t="s">
        <v>153</v>
      </c>
      <c r="B30" s="34" t="s">
        <v>118</v>
      </c>
      <c r="C30" s="34" t="s">
        <v>119</v>
      </c>
      <c r="D30" s="34">
        <v>72.7</v>
      </c>
      <c r="E30" s="34">
        <v>64.5</v>
      </c>
      <c r="F30" s="34">
        <v>76.5</v>
      </c>
      <c r="G30" s="35">
        <v>44.6</v>
      </c>
      <c r="H30" s="34">
        <v>13.9</v>
      </c>
      <c r="I30" s="34">
        <v>40</v>
      </c>
      <c r="J30" s="34">
        <v>53.5</v>
      </c>
      <c r="K30" s="34">
        <v>30.9</v>
      </c>
      <c r="L30" s="34">
        <v>91.4</v>
      </c>
      <c r="M30" s="34">
        <v>24.9</v>
      </c>
      <c r="N30" s="34">
        <v>11.5</v>
      </c>
      <c r="O30" s="34">
        <v>93.4</v>
      </c>
      <c r="P30" s="34">
        <v>54.8</v>
      </c>
      <c r="Q30" s="34">
        <v>49.4</v>
      </c>
      <c r="R30" s="34">
        <v>2399</v>
      </c>
      <c r="S30" s="34">
        <v>19.3</v>
      </c>
      <c r="T30" s="34">
        <v>68.599999999999994</v>
      </c>
      <c r="U30" s="34">
        <v>71.2</v>
      </c>
      <c r="V30" s="34">
        <v>13.1</v>
      </c>
      <c r="W30" s="34">
        <v>27.8</v>
      </c>
      <c r="X30" s="34">
        <v>51</v>
      </c>
      <c r="Y30" s="34">
        <v>46.7</v>
      </c>
      <c r="Z30" s="34">
        <v>18.399999999999999</v>
      </c>
      <c r="AA30" s="34">
        <v>45.1</v>
      </c>
      <c r="AB30" s="34">
        <v>46.5</v>
      </c>
      <c r="AC30" s="34">
        <v>45.2</v>
      </c>
      <c r="AD30" s="34">
        <v>89.8</v>
      </c>
      <c r="AE30" s="34">
        <v>12.7</v>
      </c>
      <c r="AF30" s="34">
        <v>29.2</v>
      </c>
      <c r="AG30" s="34">
        <v>58.5</v>
      </c>
      <c r="AH30" s="34">
        <v>55.4</v>
      </c>
      <c r="AI30" s="34">
        <v>69.900000000000006</v>
      </c>
    </row>
  </sheetData>
  <pageMargins left="0.7" right="0.7" top="0.75" bottom="0.75" header="0.3" footer="0.3"/>
  <pageSetup paperSize="9"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workbookViewId="0">
      <selection sqref="A1:I53"/>
    </sheetView>
  </sheetViews>
  <sheetFormatPr defaultRowHeight="15" x14ac:dyDescent="0.25"/>
  <sheetData>
    <row r="1" spans="1:9" x14ac:dyDescent="0.25">
      <c r="A1" t="s">
        <v>160</v>
      </c>
    </row>
    <row r="2" spans="1:9" ht="15.75" thickBot="1" x14ac:dyDescent="0.3"/>
    <row r="3" spans="1:9" x14ac:dyDescent="0.25">
      <c r="A3" s="8" t="s">
        <v>161</v>
      </c>
      <c r="B3" s="8"/>
    </row>
    <row r="4" spans="1:9" x14ac:dyDescent="0.25">
      <c r="A4" s="5" t="s">
        <v>162</v>
      </c>
      <c r="B4" s="5">
        <v>0.59337031107121596</v>
      </c>
    </row>
    <row r="5" spans="1:9" x14ac:dyDescent="0.25">
      <c r="A5" s="5" t="s">
        <v>163</v>
      </c>
      <c r="B5" s="5">
        <v>0.35208832606075163</v>
      </c>
    </row>
    <row r="6" spans="1:9" x14ac:dyDescent="0.25">
      <c r="A6" s="5" t="s">
        <v>164</v>
      </c>
      <c r="B6" s="5">
        <v>0.32809159739633503</v>
      </c>
    </row>
    <row r="7" spans="1:9" x14ac:dyDescent="0.25">
      <c r="A7" s="5" t="s">
        <v>165</v>
      </c>
      <c r="B7" s="5">
        <v>10.109544740251787</v>
      </c>
    </row>
    <row r="8" spans="1:9" ht="15.75" thickBot="1" x14ac:dyDescent="0.3">
      <c r="A8" s="6" t="s">
        <v>166</v>
      </c>
      <c r="B8" s="6">
        <v>29</v>
      </c>
    </row>
    <row r="10" spans="1:9" ht="15.75" thickBot="1" x14ac:dyDescent="0.3">
      <c r="A10" t="s">
        <v>167</v>
      </c>
    </row>
    <row r="11" spans="1:9" x14ac:dyDescent="0.25">
      <c r="A11" s="7"/>
      <c r="B11" s="7" t="s">
        <v>171</v>
      </c>
      <c r="C11" s="7" t="s">
        <v>172</v>
      </c>
      <c r="D11" s="7" t="s">
        <v>173</v>
      </c>
      <c r="E11" s="7" t="s">
        <v>174</v>
      </c>
      <c r="F11" s="7" t="s">
        <v>175</v>
      </c>
    </row>
    <row r="12" spans="1:9" x14ac:dyDescent="0.25">
      <c r="A12" s="5" t="s">
        <v>168</v>
      </c>
      <c r="B12" s="5">
        <v>1</v>
      </c>
      <c r="C12" s="5">
        <v>1499.5563216695023</v>
      </c>
      <c r="D12" s="5">
        <v>1499.5563216695023</v>
      </c>
      <c r="E12" s="5">
        <v>14.672346842961289</v>
      </c>
      <c r="F12" s="5">
        <v>6.9189531743465873E-4</v>
      </c>
    </row>
    <row r="13" spans="1:9" x14ac:dyDescent="0.25">
      <c r="A13" s="5" t="s">
        <v>169</v>
      </c>
      <c r="B13" s="5">
        <v>27</v>
      </c>
      <c r="C13" s="5">
        <v>2759.4781610891191</v>
      </c>
      <c r="D13" s="5">
        <v>102.20289485515256</v>
      </c>
      <c r="E13" s="5"/>
      <c r="F13" s="5"/>
    </row>
    <row r="14" spans="1:9" ht="15.75" thickBot="1" x14ac:dyDescent="0.3">
      <c r="A14" s="6" t="s">
        <v>119</v>
      </c>
      <c r="B14" s="6">
        <v>28</v>
      </c>
      <c r="C14" s="6">
        <v>4259.0344827586214</v>
      </c>
      <c r="D14" s="6"/>
      <c r="E14" s="6"/>
      <c r="F14" s="6"/>
    </row>
    <row r="15" spans="1:9" ht="15.75" thickBot="1" x14ac:dyDescent="0.3"/>
    <row r="16" spans="1:9" x14ac:dyDescent="0.25">
      <c r="A16" s="7"/>
      <c r="B16" s="7" t="s">
        <v>176</v>
      </c>
      <c r="C16" s="7" t="s">
        <v>165</v>
      </c>
      <c r="D16" s="7" t="s">
        <v>177</v>
      </c>
      <c r="E16" s="7" t="s">
        <v>178</v>
      </c>
      <c r="F16" s="7" t="s">
        <v>179</v>
      </c>
      <c r="G16" s="7" t="s">
        <v>180</v>
      </c>
      <c r="H16" s="7" t="s">
        <v>181</v>
      </c>
      <c r="I16" s="7" t="s">
        <v>182</v>
      </c>
    </row>
    <row r="17" spans="1:9" x14ac:dyDescent="0.25">
      <c r="A17" s="5" t="s">
        <v>170</v>
      </c>
      <c r="B17" s="5">
        <v>46.310598713431773</v>
      </c>
      <c r="C17" s="5">
        <v>3.8156640650535047</v>
      </c>
      <c r="D17" s="5">
        <v>12.136969587437301</v>
      </c>
      <c r="E17" s="5">
        <v>1.9132471855099078E-12</v>
      </c>
      <c r="F17" s="5">
        <v>38.481502744117776</v>
      </c>
      <c r="G17" s="5">
        <v>54.13969468274577</v>
      </c>
      <c r="H17" s="5">
        <v>38.481502744117776</v>
      </c>
      <c r="I17" s="5">
        <v>54.13969468274577</v>
      </c>
    </row>
    <row r="18" spans="1:9" ht="15.75" thickBot="1" x14ac:dyDescent="0.3">
      <c r="A18" s="6" t="s">
        <v>42</v>
      </c>
      <c r="B18" s="6">
        <v>-3.4799868224253926E-3</v>
      </c>
      <c r="C18" s="6">
        <v>9.0850601497554685E-4</v>
      </c>
      <c r="D18" s="6">
        <v>-3.8304499530683449</v>
      </c>
      <c r="E18" s="6">
        <v>6.9189531743465873E-4</v>
      </c>
      <c r="F18" s="6">
        <v>-5.3440871883581155E-3</v>
      </c>
      <c r="G18" s="6">
        <v>-1.6158864564926698E-3</v>
      </c>
      <c r="H18" s="6">
        <v>-5.3440871883581155E-3</v>
      </c>
      <c r="I18" s="6">
        <v>-1.6158864564926698E-3</v>
      </c>
    </row>
    <row r="22" spans="1:9" x14ac:dyDescent="0.25">
      <c r="A22" t="s">
        <v>183</v>
      </c>
      <c r="F22" t="s">
        <v>188</v>
      </c>
    </row>
    <row r="23" spans="1:9" ht="15.75" thickBot="1" x14ac:dyDescent="0.3"/>
    <row r="24" spans="1:9" x14ac:dyDescent="0.25">
      <c r="A24" s="7" t="s">
        <v>184</v>
      </c>
      <c r="B24" s="7" t="s">
        <v>185</v>
      </c>
      <c r="C24" s="7" t="s">
        <v>186</v>
      </c>
      <c r="D24" s="7" t="s">
        <v>187</v>
      </c>
      <c r="F24" s="7" t="s">
        <v>189</v>
      </c>
      <c r="G24" s="7" t="s">
        <v>21</v>
      </c>
    </row>
    <row r="25" spans="1:9" x14ac:dyDescent="0.25">
      <c r="A25" s="5">
        <v>1</v>
      </c>
      <c r="B25" s="5">
        <v>38.870386887086283</v>
      </c>
      <c r="C25" s="5">
        <v>-3.8703868870862834</v>
      </c>
      <c r="D25" s="5">
        <v>-0.38987008668086914</v>
      </c>
      <c r="F25" s="5">
        <v>1.7241379310344827</v>
      </c>
      <c r="G25" s="5">
        <v>6</v>
      </c>
    </row>
    <row r="26" spans="1:9" x14ac:dyDescent="0.25">
      <c r="A26" s="5">
        <v>2</v>
      </c>
      <c r="B26" s="5">
        <v>35.139841013446265</v>
      </c>
      <c r="C26" s="5">
        <v>12.860158986553735</v>
      </c>
      <c r="D26" s="5">
        <v>1.2954238026038685</v>
      </c>
      <c r="F26" s="5">
        <v>5.1724137931034484</v>
      </c>
      <c r="G26" s="5">
        <v>13</v>
      </c>
    </row>
    <row r="27" spans="1:9" x14ac:dyDescent="0.25">
      <c r="A27" s="5">
        <v>3</v>
      </c>
      <c r="B27" s="5">
        <v>40.311101431570393</v>
      </c>
      <c r="C27" s="5">
        <v>7.6888985684296074</v>
      </c>
      <c r="D27" s="5">
        <v>0.77451470326026706</v>
      </c>
      <c r="F27" s="5">
        <v>8.6206896551724128</v>
      </c>
      <c r="G27" s="5">
        <v>21</v>
      </c>
    </row>
    <row r="28" spans="1:9" x14ac:dyDescent="0.25">
      <c r="A28" s="5">
        <v>4</v>
      </c>
      <c r="B28" s="5">
        <v>41.160218216242193</v>
      </c>
      <c r="C28" s="5">
        <v>12.839781783757807</v>
      </c>
      <c r="D28" s="5">
        <v>1.293371175294989</v>
      </c>
      <c r="F28" s="5">
        <v>12.068965517241379</v>
      </c>
      <c r="G28" s="5">
        <v>22</v>
      </c>
    </row>
    <row r="29" spans="1:9" x14ac:dyDescent="0.25">
      <c r="A29" s="5">
        <v>5</v>
      </c>
      <c r="B29" s="5">
        <v>38.877346860731137</v>
      </c>
      <c r="C29" s="5">
        <v>-4.8773468607311372</v>
      </c>
      <c r="D29" s="5">
        <v>-0.49130272989257417</v>
      </c>
      <c r="F29" s="5">
        <v>15.517241379310343</v>
      </c>
      <c r="G29" s="5">
        <v>23</v>
      </c>
    </row>
    <row r="30" spans="1:9" x14ac:dyDescent="0.25">
      <c r="A30" s="5">
        <v>6</v>
      </c>
      <c r="B30" s="5">
        <v>41.08017851932641</v>
      </c>
      <c r="C30" s="5">
        <v>-8.0801785193264095</v>
      </c>
      <c r="D30" s="5">
        <v>-0.8139289408605459</v>
      </c>
      <c r="F30" s="5">
        <v>18.96551724137931</v>
      </c>
      <c r="G30" s="5">
        <v>24</v>
      </c>
    </row>
    <row r="31" spans="1:9" x14ac:dyDescent="0.25">
      <c r="A31" s="5">
        <v>7</v>
      </c>
      <c r="B31" s="5">
        <v>41.174138163531893</v>
      </c>
      <c r="C31" s="5">
        <v>2.825861836468107</v>
      </c>
      <c r="D31" s="5">
        <v>0.28465345488016064</v>
      </c>
      <c r="F31" s="5">
        <v>22.413793103448278</v>
      </c>
      <c r="G31" s="5">
        <v>27</v>
      </c>
    </row>
    <row r="32" spans="1:9" x14ac:dyDescent="0.25">
      <c r="A32" s="5">
        <v>8</v>
      </c>
      <c r="B32" s="5">
        <v>32.763010013729719</v>
      </c>
      <c r="C32" s="5">
        <v>-4.7630100137297191</v>
      </c>
      <c r="D32" s="5">
        <v>-0.47978540158619953</v>
      </c>
      <c r="F32" s="5">
        <v>25.862068965517242</v>
      </c>
      <c r="G32" s="5">
        <v>27</v>
      </c>
    </row>
    <row r="33" spans="1:7" x14ac:dyDescent="0.25">
      <c r="A33" s="5">
        <v>9</v>
      </c>
      <c r="B33" s="5">
        <v>22.295209651874139</v>
      </c>
      <c r="C33" s="5">
        <v>-16.295209651874139</v>
      </c>
      <c r="D33" s="5">
        <v>-1.6414417950454048</v>
      </c>
      <c r="F33" s="5">
        <v>29.310344827586206</v>
      </c>
      <c r="G33" s="5">
        <v>28</v>
      </c>
    </row>
    <row r="34" spans="1:7" x14ac:dyDescent="0.25">
      <c r="A34" s="5">
        <v>10</v>
      </c>
      <c r="B34" s="5">
        <v>41.483856990727752</v>
      </c>
      <c r="C34" s="5">
        <v>9.5161430092722483</v>
      </c>
      <c r="D34" s="5">
        <v>0.95857587577905845</v>
      </c>
      <c r="F34" s="5">
        <v>32.758620689655167</v>
      </c>
      <c r="G34" s="5">
        <v>28</v>
      </c>
    </row>
    <row r="35" spans="1:7" x14ac:dyDescent="0.25">
      <c r="A35" s="5">
        <v>11</v>
      </c>
      <c r="B35" s="5">
        <v>34.175884663634427</v>
      </c>
      <c r="C35" s="5">
        <v>-10.175884663634427</v>
      </c>
      <c r="D35" s="5">
        <v>-1.0250326780257195</v>
      </c>
      <c r="F35" s="5">
        <v>36.206896551724135</v>
      </c>
      <c r="G35" s="5">
        <v>29</v>
      </c>
    </row>
    <row r="36" spans="1:7" x14ac:dyDescent="0.25">
      <c r="A36" s="5">
        <v>12</v>
      </c>
      <c r="B36" s="5">
        <v>31.607654388684487</v>
      </c>
      <c r="C36" s="5">
        <v>8.3923456113155126</v>
      </c>
      <c r="D36" s="5">
        <v>0.84537401722197614</v>
      </c>
      <c r="F36" s="5">
        <v>39.655172413793103</v>
      </c>
      <c r="G36" s="5">
        <v>29</v>
      </c>
    </row>
    <row r="37" spans="1:7" x14ac:dyDescent="0.25">
      <c r="A37" s="5">
        <v>13</v>
      </c>
      <c r="B37" s="5">
        <v>39.733423619047784</v>
      </c>
      <c r="C37" s="5">
        <v>-10.733423619047784</v>
      </c>
      <c r="D37" s="5">
        <v>-1.0811944435588303</v>
      </c>
      <c r="F37" s="5">
        <v>43.103448275862071</v>
      </c>
      <c r="G37" s="5">
        <v>29</v>
      </c>
    </row>
    <row r="38" spans="1:7" x14ac:dyDescent="0.25">
      <c r="A38" s="5">
        <v>14</v>
      </c>
      <c r="B38" s="5">
        <v>35.689678931389473</v>
      </c>
      <c r="C38" s="5">
        <v>5.3103210686105271</v>
      </c>
      <c r="D38" s="5">
        <v>0.53491689480196336</v>
      </c>
      <c r="F38" s="5">
        <v>46.551724137931032</v>
      </c>
      <c r="G38" s="5">
        <v>30</v>
      </c>
    </row>
    <row r="39" spans="1:7" x14ac:dyDescent="0.25">
      <c r="A39" s="5">
        <v>15</v>
      </c>
      <c r="B39" s="5">
        <v>37.624551604657995</v>
      </c>
      <c r="C39" s="5">
        <v>-16.624551604657995</v>
      </c>
      <c r="D39" s="5">
        <v>-1.6746169218286995</v>
      </c>
      <c r="F39" s="5">
        <v>50</v>
      </c>
      <c r="G39" s="5">
        <v>32</v>
      </c>
    </row>
    <row r="40" spans="1:7" x14ac:dyDescent="0.25">
      <c r="A40" s="5">
        <v>16</v>
      </c>
      <c r="B40" s="5">
        <v>32.321051687281695</v>
      </c>
      <c r="C40" s="5">
        <v>-4.3210516872816953</v>
      </c>
      <c r="D40" s="5">
        <v>-0.43526625244983524</v>
      </c>
      <c r="F40" s="5">
        <v>53.448275862068961</v>
      </c>
      <c r="G40" s="5">
        <v>33</v>
      </c>
    </row>
    <row r="41" spans="1:7" x14ac:dyDescent="0.25">
      <c r="A41" s="5">
        <v>17</v>
      </c>
      <c r="B41" s="5">
        <v>39.503744488767708</v>
      </c>
      <c r="C41" s="5">
        <v>24.496255511232292</v>
      </c>
      <c r="D41" s="5">
        <v>2.4675458909252819</v>
      </c>
      <c r="F41" s="5">
        <v>56.896551724137929</v>
      </c>
      <c r="G41" s="5">
        <v>34</v>
      </c>
    </row>
    <row r="42" spans="1:7" x14ac:dyDescent="0.25">
      <c r="A42" s="5">
        <v>18</v>
      </c>
      <c r="B42" s="5">
        <v>19.229341261317369</v>
      </c>
      <c r="C42" s="5">
        <v>7.7706587386826307</v>
      </c>
      <c r="D42" s="5">
        <v>0.78275053228551095</v>
      </c>
      <c r="F42" s="5">
        <v>60.344827586206897</v>
      </c>
      <c r="G42" s="5">
        <v>34</v>
      </c>
    </row>
    <row r="43" spans="1:7" x14ac:dyDescent="0.25">
      <c r="A43" s="5">
        <v>19</v>
      </c>
      <c r="B43" s="5">
        <v>23.781164025049783</v>
      </c>
      <c r="C43" s="5">
        <v>-0.78116402504978311</v>
      </c>
      <c r="D43" s="5">
        <v>-7.8687866366612694E-2</v>
      </c>
      <c r="F43" s="5">
        <v>63.793103448275858</v>
      </c>
      <c r="G43" s="5">
        <v>35</v>
      </c>
    </row>
    <row r="44" spans="1:7" x14ac:dyDescent="0.25">
      <c r="A44" s="5">
        <v>20</v>
      </c>
      <c r="B44" s="5">
        <v>29.481382440182575</v>
      </c>
      <c r="C44" s="5">
        <v>-16.481382440182575</v>
      </c>
      <c r="D44" s="5">
        <v>-1.6601952693705702</v>
      </c>
      <c r="F44" s="5">
        <v>67.241379310344811</v>
      </c>
      <c r="G44" s="5">
        <v>40</v>
      </c>
    </row>
    <row r="45" spans="1:7" x14ac:dyDescent="0.25">
      <c r="A45" s="5">
        <v>21</v>
      </c>
      <c r="B45" s="5">
        <v>34.725722581577642</v>
      </c>
      <c r="C45" s="5">
        <v>-0.72572258157764225</v>
      </c>
      <c r="D45" s="5">
        <v>-7.3103163595859888E-2</v>
      </c>
      <c r="F45" s="5">
        <v>70.689655172413779</v>
      </c>
      <c r="G45" s="5">
        <v>40</v>
      </c>
    </row>
    <row r="46" spans="1:7" x14ac:dyDescent="0.25">
      <c r="A46" s="5">
        <v>22</v>
      </c>
      <c r="B46" s="5">
        <v>31.722493953824525</v>
      </c>
      <c r="C46" s="5">
        <v>0.27750604617547481</v>
      </c>
      <c r="D46" s="5">
        <v>2.7953615344730186E-2</v>
      </c>
      <c r="F46" s="5">
        <v>74.137931034482747</v>
      </c>
      <c r="G46" s="5">
        <v>40</v>
      </c>
    </row>
    <row r="47" spans="1:7" x14ac:dyDescent="0.25">
      <c r="A47" s="5">
        <v>23</v>
      </c>
      <c r="B47" s="5">
        <v>11.246251490673515</v>
      </c>
      <c r="C47" s="5">
        <v>10.753748509326485</v>
      </c>
      <c r="D47" s="5">
        <v>1.0832418013465428</v>
      </c>
      <c r="F47" s="5">
        <v>77.586206896551715</v>
      </c>
      <c r="G47" s="5">
        <v>41</v>
      </c>
    </row>
    <row r="48" spans="1:7" x14ac:dyDescent="0.25">
      <c r="A48" s="5">
        <v>24</v>
      </c>
      <c r="B48" s="5">
        <v>36.246476822977542</v>
      </c>
      <c r="C48" s="5">
        <v>-6.2464768229775416</v>
      </c>
      <c r="D48" s="5">
        <v>-0.62921731895842981</v>
      </c>
      <c r="F48" s="5">
        <v>81.034482758620683</v>
      </c>
      <c r="G48" s="5">
        <v>44</v>
      </c>
    </row>
    <row r="49" spans="1:7" x14ac:dyDescent="0.25">
      <c r="A49" s="5">
        <v>25</v>
      </c>
      <c r="B49" s="5">
        <v>31.2526957327971</v>
      </c>
      <c r="C49" s="5">
        <v>8.7473042672028996</v>
      </c>
      <c r="D49" s="5">
        <v>0.88112955432362283</v>
      </c>
      <c r="F49" s="5">
        <v>84.482758620689651</v>
      </c>
      <c r="G49" s="5">
        <v>48</v>
      </c>
    </row>
    <row r="50" spans="1:7" x14ac:dyDescent="0.25">
      <c r="A50" s="5">
        <v>26</v>
      </c>
      <c r="B50" s="5">
        <v>26.004875604579606</v>
      </c>
      <c r="C50" s="5">
        <v>2.9951243954203939</v>
      </c>
      <c r="D50" s="5">
        <v>0.30170353551957524</v>
      </c>
      <c r="F50" s="5">
        <v>87.931034482758605</v>
      </c>
      <c r="G50" s="5">
        <v>48</v>
      </c>
    </row>
    <row r="51" spans="1:7" x14ac:dyDescent="0.25">
      <c r="A51" s="5">
        <v>27</v>
      </c>
      <c r="B51" s="5">
        <v>37.57931177596646</v>
      </c>
      <c r="C51" s="5">
        <v>-8.5793117759664597</v>
      </c>
      <c r="D51" s="5">
        <v>-0.86420740957922693</v>
      </c>
      <c r="F51" s="5">
        <v>91.379310344827573</v>
      </c>
      <c r="G51" s="5">
        <v>51</v>
      </c>
    </row>
    <row r="52" spans="1:7" x14ac:dyDescent="0.25">
      <c r="A52" s="5">
        <v>28</v>
      </c>
      <c r="B52" s="5">
        <v>30.956896852890942</v>
      </c>
      <c r="C52" s="5">
        <v>-3.9568968528909423</v>
      </c>
      <c r="D52" s="5">
        <v>-0.39858436999439395</v>
      </c>
      <c r="F52" s="5">
        <v>94.827586206896541</v>
      </c>
      <c r="G52" s="5">
        <v>54</v>
      </c>
    </row>
    <row r="53" spans="1:7" ht="15.75" thickBot="1" x14ac:dyDescent="0.3">
      <c r="A53" s="6">
        <v>29</v>
      </c>
      <c r="B53" s="6">
        <v>37.962110326433255</v>
      </c>
      <c r="C53" s="6">
        <v>2.0378896735667453</v>
      </c>
      <c r="D53" s="6">
        <v>0.2052797942062175</v>
      </c>
      <c r="F53" s="6">
        <v>98.275862068965509</v>
      </c>
      <c r="G53" s="6">
        <v>64</v>
      </c>
    </row>
  </sheetData>
  <sortState ref="G25:G53">
    <sortCondition ref="G25"/>
  </sortState>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topLeftCell="D1" workbookViewId="0">
      <selection sqref="A1:I53"/>
    </sheetView>
  </sheetViews>
  <sheetFormatPr defaultRowHeight="15" x14ac:dyDescent="0.25"/>
  <sheetData>
    <row r="1" spans="1:9" x14ac:dyDescent="0.25">
      <c r="A1" t="s">
        <v>160</v>
      </c>
    </row>
    <row r="2" spans="1:9" ht="15.75" thickBot="1" x14ac:dyDescent="0.3"/>
    <row r="3" spans="1:9" x14ac:dyDescent="0.25">
      <c r="A3" s="8" t="s">
        <v>161</v>
      </c>
      <c r="B3" s="8"/>
    </row>
    <row r="4" spans="1:9" x14ac:dyDescent="0.25">
      <c r="A4" s="5" t="s">
        <v>162</v>
      </c>
      <c r="B4" s="5">
        <v>0.70238430464558854</v>
      </c>
    </row>
    <row r="5" spans="1:9" x14ac:dyDescent="0.25">
      <c r="A5" s="5" t="s">
        <v>163</v>
      </c>
      <c r="B5" s="5">
        <v>0.49334371141246697</v>
      </c>
    </row>
    <row r="6" spans="1:9" x14ac:dyDescent="0.25">
      <c r="A6" s="5" t="s">
        <v>164</v>
      </c>
      <c r="B6" s="5">
        <v>0.4745786636870028</v>
      </c>
    </row>
    <row r="7" spans="1:9" x14ac:dyDescent="0.25">
      <c r="A7" s="5" t="s">
        <v>165</v>
      </c>
      <c r="B7" s="5">
        <v>8.9398537646520371</v>
      </c>
    </row>
    <row r="8" spans="1:9" ht="15.75" thickBot="1" x14ac:dyDescent="0.3">
      <c r="A8" s="6" t="s">
        <v>166</v>
      </c>
      <c r="B8" s="6">
        <v>29</v>
      </c>
    </row>
    <row r="10" spans="1:9" ht="15.75" thickBot="1" x14ac:dyDescent="0.3">
      <c r="A10" t="s">
        <v>167</v>
      </c>
    </row>
    <row r="11" spans="1:9" x14ac:dyDescent="0.25">
      <c r="A11" s="7"/>
      <c r="B11" s="7" t="s">
        <v>171</v>
      </c>
      <c r="C11" s="7" t="s">
        <v>172</v>
      </c>
      <c r="D11" s="7" t="s">
        <v>173</v>
      </c>
      <c r="E11" s="7" t="s">
        <v>174</v>
      </c>
      <c r="F11" s="7" t="s">
        <v>175</v>
      </c>
    </row>
    <row r="12" spans="1:9" x14ac:dyDescent="0.25">
      <c r="A12" s="5" t="s">
        <v>168</v>
      </c>
      <c r="B12" s="5">
        <v>1</v>
      </c>
      <c r="C12" s="5">
        <v>2101.1678787578148</v>
      </c>
      <c r="D12" s="5">
        <v>2101.1678787578148</v>
      </c>
      <c r="E12" s="5">
        <v>26.290565237571933</v>
      </c>
      <c r="F12" s="5">
        <v>2.1627803229789574E-5</v>
      </c>
    </row>
    <row r="13" spans="1:9" x14ac:dyDescent="0.25">
      <c r="A13" s="5" t="s">
        <v>169</v>
      </c>
      <c r="B13" s="5">
        <v>27</v>
      </c>
      <c r="C13" s="5">
        <v>2157.8666040008065</v>
      </c>
      <c r="D13" s="5">
        <v>79.920985333363205</v>
      </c>
      <c r="E13" s="5"/>
      <c r="F13" s="5"/>
    </row>
    <row r="14" spans="1:9" ht="15.75" thickBot="1" x14ac:dyDescent="0.3">
      <c r="A14" s="6" t="s">
        <v>119</v>
      </c>
      <c r="B14" s="6">
        <v>28</v>
      </c>
      <c r="C14" s="6">
        <v>4259.0344827586214</v>
      </c>
      <c r="D14" s="6"/>
      <c r="E14" s="6"/>
      <c r="F14" s="6"/>
    </row>
    <row r="15" spans="1:9" ht="15.75" thickBot="1" x14ac:dyDescent="0.3"/>
    <row r="16" spans="1:9" x14ac:dyDescent="0.25">
      <c r="A16" s="7"/>
      <c r="B16" s="7" t="s">
        <v>176</v>
      </c>
      <c r="C16" s="7" t="s">
        <v>165</v>
      </c>
      <c r="D16" s="7" t="s">
        <v>177</v>
      </c>
      <c r="E16" s="7" t="s">
        <v>178</v>
      </c>
      <c r="F16" s="7" t="s">
        <v>179</v>
      </c>
      <c r="G16" s="7" t="s">
        <v>180</v>
      </c>
      <c r="H16" s="7" t="s">
        <v>181</v>
      </c>
      <c r="I16" s="7" t="s">
        <v>182</v>
      </c>
    </row>
    <row r="17" spans="1:9" x14ac:dyDescent="0.25">
      <c r="A17" s="5" t="s">
        <v>170</v>
      </c>
      <c r="B17" s="5">
        <v>18.664356436274112</v>
      </c>
      <c r="C17" s="5">
        <v>3.3503963366936547</v>
      </c>
      <c r="D17" s="5">
        <v>5.5707906052371907</v>
      </c>
      <c r="E17" s="5">
        <v>6.6017834419963246E-6</v>
      </c>
      <c r="F17" s="5">
        <v>11.789910990342312</v>
      </c>
      <c r="G17" s="5">
        <v>25.53880188220591</v>
      </c>
      <c r="H17" s="5">
        <v>11.789910990342312</v>
      </c>
      <c r="I17" s="5">
        <v>25.53880188220591</v>
      </c>
    </row>
    <row r="18" spans="1:9" ht="15.75" thickBot="1" x14ac:dyDescent="0.3">
      <c r="A18" s="6" t="s">
        <v>41</v>
      </c>
      <c r="B18" s="6">
        <v>0.44048622083474209</v>
      </c>
      <c r="C18" s="6">
        <v>8.5907754186834676E-2</v>
      </c>
      <c r="D18" s="6">
        <v>5.1274326165803368</v>
      </c>
      <c r="E18" s="6">
        <v>2.1627803229789899E-5</v>
      </c>
      <c r="F18" s="6">
        <v>0.26421806919190766</v>
      </c>
      <c r="G18" s="6">
        <v>0.61675437247757658</v>
      </c>
      <c r="H18" s="6">
        <v>0.26421806919190766</v>
      </c>
      <c r="I18" s="6">
        <v>0.61675437247757658</v>
      </c>
    </row>
    <row r="22" spans="1:9" x14ac:dyDescent="0.25">
      <c r="A22" t="s">
        <v>183</v>
      </c>
      <c r="F22" t="s">
        <v>188</v>
      </c>
    </row>
    <row r="23" spans="1:9" ht="15.75" thickBot="1" x14ac:dyDescent="0.3"/>
    <row r="24" spans="1:9" x14ac:dyDescent="0.25">
      <c r="A24" s="7" t="s">
        <v>184</v>
      </c>
      <c r="B24" s="7" t="s">
        <v>185</v>
      </c>
      <c r="C24" s="7" t="s">
        <v>186</v>
      </c>
      <c r="D24" s="7" t="s">
        <v>187</v>
      </c>
      <c r="F24" s="7" t="s">
        <v>189</v>
      </c>
      <c r="G24" s="7" t="s">
        <v>21</v>
      </c>
    </row>
    <row r="25" spans="1:9" x14ac:dyDescent="0.25">
      <c r="A25" s="5">
        <v>1</v>
      </c>
      <c r="B25" s="5">
        <v>26.328816678798624</v>
      </c>
      <c r="C25" s="5">
        <v>8.6711833212013758</v>
      </c>
      <c r="D25" s="5">
        <v>0.98774556125193125</v>
      </c>
      <c r="F25" s="5">
        <v>1.7241379310344827</v>
      </c>
      <c r="G25" s="5">
        <v>6</v>
      </c>
    </row>
    <row r="26" spans="1:9" x14ac:dyDescent="0.25">
      <c r="A26" s="5">
        <v>2</v>
      </c>
      <c r="B26" s="5">
        <v>47.780495633450556</v>
      </c>
      <c r="C26" s="5">
        <v>0.21950436654944383</v>
      </c>
      <c r="D26" s="5">
        <v>2.500402260029613E-2</v>
      </c>
      <c r="F26" s="5">
        <v>5.1724137931034484</v>
      </c>
      <c r="G26" s="5">
        <v>13</v>
      </c>
    </row>
    <row r="27" spans="1:9" x14ac:dyDescent="0.25">
      <c r="A27" s="5">
        <v>3</v>
      </c>
      <c r="B27" s="5">
        <v>42.406563739266709</v>
      </c>
      <c r="C27" s="5">
        <v>5.5934362607332915</v>
      </c>
      <c r="D27" s="5">
        <v>0.63715546471913886</v>
      </c>
      <c r="F27" s="5">
        <v>8.6206896551724128</v>
      </c>
      <c r="G27" s="5">
        <v>21</v>
      </c>
    </row>
    <row r="28" spans="1:9" x14ac:dyDescent="0.25">
      <c r="A28" s="5">
        <v>4</v>
      </c>
      <c r="B28" s="5">
        <v>47.824544255534036</v>
      </c>
      <c r="C28" s="5">
        <v>6.1754557444659639</v>
      </c>
      <c r="D28" s="5">
        <v>0.70345404708372417</v>
      </c>
      <c r="F28" s="5">
        <v>12.068965517241379</v>
      </c>
      <c r="G28" s="5">
        <v>22</v>
      </c>
    </row>
    <row r="29" spans="1:9" x14ac:dyDescent="0.25">
      <c r="A29" s="5">
        <v>5</v>
      </c>
      <c r="B29" s="5">
        <v>22.584683801703317</v>
      </c>
      <c r="C29" s="5">
        <v>11.415316198296683</v>
      </c>
      <c r="D29" s="5">
        <v>1.3003332402840528</v>
      </c>
      <c r="F29" s="5">
        <v>15.517241379310343</v>
      </c>
      <c r="G29" s="5">
        <v>23</v>
      </c>
    </row>
    <row r="30" spans="1:9" x14ac:dyDescent="0.25">
      <c r="A30" s="5">
        <v>6</v>
      </c>
      <c r="B30" s="5">
        <v>24.610920417543131</v>
      </c>
      <c r="C30" s="5">
        <v>8.3890795824568691</v>
      </c>
      <c r="D30" s="5">
        <v>0.9556107642541376</v>
      </c>
      <c r="F30" s="5">
        <v>18.96551724137931</v>
      </c>
      <c r="G30" s="5">
        <v>24</v>
      </c>
    </row>
    <row r="31" spans="1:9" x14ac:dyDescent="0.25">
      <c r="A31" s="5">
        <v>7</v>
      </c>
      <c r="B31" s="5">
        <v>36.988583222999381</v>
      </c>
      <c r="C31" s="5">
        <v>7.011416777000619</v>
      </c>
      <c r="D31" s="5">
        <v>0.79867943543951847</v>
      </c>
      <c r="F31" s="5">
        <v>22.413793103448278</v>
      </c>
      <c r="G31" s="5">
        <v>27</v>
      </c>
    </row>
    <row r="32" spans="1:9" x14ac:dyDescent="0.25">
      <c r="A32" s="5">
        <v>8</v>
      </c>
      <c r="B32" s="5">
        <v>27.43003223088548</v>
      </c>
      <c r="C32" s="5">
        <v>0.56996776911451974</v>
      </c>
      <c r="D32" s="5">
        <v>6.4925756167905843E-2</v>
      </c>
      <c r="F32" s="5">
        <v>25.862068965517242</v>
      </c>
      <c r="G32" s="5">
        <v>27</v>
      </c>
    </row>
    <row r="33" spans="1:7" x14ac:dyDescent="0.25">
      <c r="A33" s="5">
        <v>9</v>
      </c>
      <c r="B33" s="5">
        <v>27.650275341302851</v>
      </c>
      <c r="C33" s="5">
        <v>-21.650275341302851</v>
      </c>
      <c r="D33" s="5">
        <v>-2.4662105016240377</v>
      </c>
      <c r="F33" s="5">
        <v>29.310344827586206</v>
      </c>
      <c r="G33" s="5">
        <v>28</v>
      </c>
    </row>
    <row r="34" spans="1:7" x14ac:dyDescent="0.25">
      <c r="A34" s="5">
        <v>10</v>
      </c>
      <c r="B34" s="5">
        <v>45.578064529276858</v>
      </c>
      <c r="C34" s="5">
        <v>5.4219354707231417</v>
      </c>
      <c r="D34" s="5">
        <v>0.61761959080103856</v>
      </c>
      <c r="F34" s="5">
        <v>32.758620689655167</v>
      </c>
      <c r="G34" s="5">
        <v>28</v>
      </c>
    </row>
    <row r="35" spans="1:7" x14ac:dyDescent="0.25">
      <c r="A35" s="5">
        <v>11</v>
      </c>
      <c r="B35" s="5">
        <v>22.496586557536368</v>
      </c>
      <c r="C35" s="5">
        <v>1.5034134424636321</v>
      </c>
      <c r="D35" s="5">
        <v>0.17125574440216032</v>
      </c>
      <c r="F35" s="5">
        <v>36.206896551724135</v>
      </c>
      <c r="G35" s="5">
        <v>29</v>
      </c>
    </row>
    <row r="36" spans="1:7" x14ac:dyDescent="0.25">
      <c r="A36" s="5">
        <v>12</v>
      </c>
      <c r="B36" s="5">
        <v>50.643656068876382</v>
      </c>
      <c r="C36" s="5">
        <v>-10.643656068876382</v>
      </c>
      <c r="D36" s="5">
        <v>-1.2124324498848491</v>
      </c>
      <c r="F36" s="5">
        <v>39.655172413793103</v>
      </c>
      <c r="G36" s="5">
        <v>29</v>
      </c>
    </row>
    <row r="37" spans="1:7" x14ac:dyDescent="0.25">
      <c r="A37" s="5">
        <v>13</v>
      </c>
      <c r="B37" s="5">
        <v>27.077643254217687</v>
      </c>
      <c r="C37" s="5">
        <v>1.922356745782313</v>
      </c>
      <c r="D37" s="5">
        <v>0.21897811088211566</v>
      </c>
      <c r="F37" s="5">
        <v>43.103448275862071</v>
      </c>
      <c r="G37" s="5">
        <v>29</v>
      </c>
    </row>
    <row r="38" spans="1:7" x14ac:dyDescent="0.25">
      <c r="A38" s="5">
        <v>14</v>
      </c>
      <c r="B38" s="5">
        <v>43.375633425103146</v>
      </c>
      <c r="C38" s="5">
        <v>-2.3756334251031461</v>
      </c>
      <c r="D38" s="5">
        <v>-0.27061143605048921</v>
      </c>
      <c r="F38" s="5">
        <v>46.551724137931032</v>
      </c>
      <c r="G38" s="5">
        <v>30</v>
      </c>
    </row>
    <row r="39" spans="1:7" x14ac:dyDescent="0.25">
      <c r="A39" s="5">
        <v>15</v>
      </c>
      <c r="B39" s="5">
        <v>31.658699950899003</v>
      </c>
      <c r="C39" s="5">
        <v>-10.658699950899003</v>
      </c>
      <c r="D39" s="5">
        <v>-1.2141461176902004</v>
      </c>
      <c r="F39" s="5">
        <v>50</v>
      </c>
      <c r="G39" s="5">
        <v>32</v>
      </c>
    </row>
    <row r="40" spans="1:7" x14ac:dyDescent="0.25">
      <c r="A40" s="5">
        <v>16</v>
      </c>
      <c r="B40" s="5">
        <v>24.038288330457966</v>
      </c>
      <c r="C40" s="5">
        <v>3.9617116695420336</v>
      </c>
      <c r="D40" s="5">
        <v>0.45128363357078238</v>
      </c>
      <c r="F40" s="5">
        <v>53.448275862068961</v>
      </c>
      <c r="G40" s="5">
        <v>33</v>
      </c>
    </row>
    <row r="41" spans="1:7" x14ac:dyDescent="0.25">
      <c r="A41" s="5">
        <v>17</v>
      </c>
      <c r="B41" s="5">
        <v>40.116035390926058</v>
      </c>
      <c r="C41" s="5">
        <v>23.883964609073942</v>
      </c>
      <c r="D41" s="5">
        <v>2.7206528975150852</v>
      </c>
      <c r="F41" s="5">
        <v>56.896551724137929</v>
      </c>
      <c r="G41" s="5">
        <v>34</v>
      </c>
    </row>
    <row r="42" spans="1:7" x14ac:dyDescent="0.25">
      <c r="A42" s="5">
        <v>18</v>
      </c>
      <c r="B42" s="5">
        <v>31.306310974231209</v>
      </c>
      <c r="C42" s="5">
        <v>-4.3063109742312093</v>
      </c>
      <c r="D42" s="5">
        <v>-0.49053738026357829</v>
      </c>
      <c r="F42" s="5">
        <v>60.344827586206897</v>
      </c>
      <c r="G42" s="5">
        <v>34</v>
      </c>
    </row>
    <row r="43" spans="1:7" x14ac:dyDescent="0.25">
      <c r="A43" s="5">
        <v>19</v>
      </c>
      <c r="B43" s="5">
        <v>27.694323963386324</v>
      </c>
      <c r="C43" s="5">
        <v>-4.6943239633863243</v>
      </c>
      <c r="D43" s="5">
        <v>-0.53473643517330183</v>
      </c>
      <c r="F43" s="5">
        <v>63.793103448275858</v>
      </c>
      <c r="G43" s="5">
        <v>35</v>
      </c>
    </row>
    <row r="44" spans="1:7" x14ac:dyDescent="0.25">
      <c r="A44" s="5">
        <v>20</v>
      </c>
      <c r="B44" s="5">
        <v>21.923954470451203</v>
      </c>
      <c r="C44" s="5">
        <v>-8.9239544704512035</v>
      </c>
      <c r="D44" s="5">
        <v>-1.0165390455360894</v>
      </c>
      <c r="F44" s="5">
        <v>67.241379310344811</v>
      </c>
      <c r="G44" s="5">
        <v>40</v>
      </c>
    </row>
    <row r="45" spans="1:7" x14ac:dyDescent="0.25">
      <c r="A45" s="5">
        <v>21</v>
      </c>
      <c r="B45" s="5">
        <v>24.434725929209232</v>
      </c>
      <c r="C45" s="5">
        <v>9.5652740707907675</v>
      </c>
      <c r="D45" s="5">
        <v>1.0895925798824839</v>
      </c>
      <c r="F45" s="5">
        <v>70.689655172413779</v>
      </c>
      <c r="G45" s="5">
        <v>40</v>
      </c>
    </row>
    <row r="46" spans="1:7" x14ac:dyDescent="0.25">
      <c r="A46" s="5">
        <v>22</v>
      </c>
      <c r="B46" s="5">
        <v>42.450612361350181</v>
      </c>
      <c r="C46" s="5">
        <v>-10.450612361350181</v>
      </c>
      <c r="D46" s="5">
        <v>-1.1904425947320461</v>
      </c>
      <c r="F46" s="5">
        <v>74.137931034482747</v>
      </c>
      <c r="G46" s="5">
        <v>40</v>
      </c>
    </row>
    <row r="47" spans="1:7" x14ac:dyDescent="0.25">
      <c r="A47" s="5">
        <v>23</v>
      </c>
      <c r="B47" s="5">
        <v>30.205095422144353</v>
      </c>
      <c r="C47" s="5">
        <v>-8.2050954221443533</v>
      </c>
      <c r="D47" s="5">
        <v>-0.93465289368934212</v>
      </c>
      <c r="F47" s="5">
        <v>77.586206896551715</v>
      </c>
      <c r="G47" s="5">
        <v>41</v>
      </c>
    </row>
    <row r="48" spans="1:7" x14ac:dyDescent="0.25">
      <c r="A48" s="5">
        <v>24</v>
      </c>
      <c r="B48" s="5">
        <v>30.997970619646892</v>
      </c>
      <c r="C48" s="5">
        <v>-0.99797061964689249</v>
      </c>
      <c r="D48" s="5">
        <v>-0.11368010723586973</v>
      </c>
      <c r="F48" s="5">
        <v>81.034482758620683</v>
      </c>
      <c r="G48" s="5">
        <v>44</v>
      </c>
    </row>
    <row r="49" spans="1:7" x14ac:dyDescent="0.25">
      <c r="A49" s="5">
        <v>25</v>
      </c>
      <c r="B49" s="5">
        <v>39.587451925924363</v>
      </c>
      <c r="C49" s="5">
        <v>0.41254807407563732</v>
      </c>
      <c r="D49" s="5">
        <v>4.6993877753098455E-2</v>
      </c>
      <c r="F49" s="5">
        <v>84.482758620689651</v>
      </c>
      <c r="G49" s="5">
        <v>48</v>
      </c>
    </row>
    <row r="50" spans="1:7" x14ac:dyDescent="0.25">
      <c r="A50" s="5">
        <v>26</v>
      </c>
      <c r="B50" s="5">
        <v>31.746797195065952</v>
      </c>
      <c r="C50" s="5">
        <v>-2.7467971950659518</v>
      </c>
      <c r="D50" s="5">
        <v>-0.31289117489327273</v>
      </c>
      <c r="F50" s="5">
        <v>87.931034482758605</v>
      </c>
      <c r="G50" s="5">
        <v>48</v>
      </c>
    </row>
    <row r="51" spans="1:7" x14ac:dyDescent="0.25">
      <c r="A51" s="5">
        <v>27</v>
      </c>
      <c r="B51" s="5">
        <v>31.614651328815526</v>
      </c>
      <c r="C51" s="5">
        <v>-2.6146513288155262</v>
      </c>
      <c r="D51" s="5">
        <v>-0.29783827057887458</v>
      </c>
      <c r="F51" s="5">
        <v>91.379310344827573</v>
      </c>
      <c r="G51" s="5">
        <v>51</v>
      </c>
    </row>
    <row r="52" spans="1:7" x14ac:dyDescent="0.25">
      <c r="A52" s="5">
        <v>28</v>
      </c>
      <c r="B52" s="5">
        <v>33.024207235486706</v>
      </c>
      <c r="C52" s="5">
        <v>-6.0242072354867062</v>
      </c>
      <c r="D52" s="5">
        <v>-0.68622513635074989</v>
      </c>
      <c r="F52" s="5">
        <v>94.827586206896541</v>
      </c>
      <c r="G52" s="5">
        <v>54</v>
      </c>
    </row>
    <row r="53" spans="1:7" ht="15.75" thickBot="1" x14ac:dyDescent="0.3">
      <c r="A53" s="6">
        <v>29</v>
      </c>
      <c r="B53" s="6">
        <v>40.424375745510375</v>
      </c>
      <c r="C53" s="6">
        <v>-0.42437574551037471</v>
      </c>
      <c r="D53" s="6">
        <v>-4.8341182904754448E-2</v>
      </c>
      <c r="F53" s="6">
        <v>98.275862068965509</v>
      </c>
      <c r="G53" s="6">
        <v>64</v>
      </c>
    </row>
  </sheetData>
  <sortState ref="G25:G53">
    <sortCondition ref="G25"/>
  </sortState>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workbookViewId="0">
      <selection activeCell="A18" sqref="A18"/>
    </sheetView>
  </sheetViews>
  <sheetFormatPr defaultRowHeight="15" x14ac:dyDescent="0.25"/>
  <sheetData>
    <row r="1" spans="1:9" x14ac:dyDescent="0.25">
      <c r="A1" t="s">
        <v>160</v>
      </c>
    </row>
    <row r="2" spans="1:9" ht="15.75" thickBot="1" x14ac:dyDescent="0.3"/>
    <row r="3" spans="1:9" x14ac:dyDescent="0.25">
      <c r="A3" s="8" t="s">
        <v>161</v>
      </c>
      <c r="B3" s="8"/>
    </row>
    <row r="4" spans="1:9" x14ac:dyDescent="0.25">
      <c r="A4" s="5" t="s">
        <v>162</v>
      </c>
      <c r="B4" s="5">
        <v>0.32938180269137063</v>
      </c>
    </row>
    <row r="5" spans="1:9" x14ac:dyDescent="0.25">
      <c r="A5" s="5" t="s">
        <v>163</v>
      </c>
      <c r="B5" s="5">
        <v>0.108492371944217</v>
      </c>
    </row>
    <row r="6" spans="1:9" x14ac:dyDescent="0.25">
      <c r="A6" s="5" t="s">
        <v>164</v>
      </c>
      <c r="B6" s="5">
        <v>7.5473570905113918E-2</v>
      </c>
    </row>
    <row r="7" spans="1:9" x14ac:dyDescent="0.25">
      <c r="A7" s="5" t="s">
        <v>165</v>
      </c>
      <c r="B7" s="5">
        <v>11.858676663308017</v>
      </c>
    </row>
    <row r="8" spans="1:9" ht="15.75" thickBot="1" x14ac:dyDescent="0.3">
      <c r="A8" s="6" t="s">
        <v>166</v>
      </c>
      <c r="B8" s="6">
        <v>29</v>
      </c>
    </row>
    <row r="10" spans="1:9" ht="15.75" thickBot="1" x14ac:dyDescent="0.3">
      <c r="A10" t="s">
        <v>167</v>
      </c>
    </row>
    <row r="11" spans="1:9" x14ac:dyDescent="0.25">
      <c r="A11" s="7"/>
      <c r="B11" s="7" t="s">
        <v>171</v>
      </c>
      <c r="C11" s="7" t="s">
        <v>172</v>
      </c>
      <c r="D11" s="7" t="s">
        <v>173</v>
      </c>
      <c r="E11" s="7" t="s">
        <v>174</v>
      </c>
      <c r="F11" s="7" t="s">
        <v>175</v>
      </c>
    </row>
    <row r="12" spans="1:9" x14ac:dyDescent="0.25">
      <c r="A12" s="5" t="s">
        <v>168</v>
      </c>
      <c r="B12" s="5">
        <v>1</v>
      </c>
      <c r="C12" s="5">
        <v>462.0727532266942</v>
      </c>
      <c r="D12" s="5">
        <v>462.0727532266942</v>
      </c>
      <c r="E12" s="5">
        <v>3.2857756347885885</v>
      </c>
      <c r="F12" s="5">
        <v>8.1016830944876578E-2</v>
      </c>
    </row>
    <row r="13" spans="1:9" x14ac:dyDescent="0.25">
      <c r="A13" s="5" t="s">
        <v>169</v>
      </c>
      <c r="B13" s="5">
        <v>27</v>
      </c>
      <c r="C13" s="5">
        <v>3796.9617295319272</v>
      </c>
      <c r="D13" s="5">
        <v>140.62821220488618</v>
      </c>
      <c r="E13" s="5"/>
      <c r="F13" s="5"/>
    </row>
    <row r="14" spans="1:9" ht="15.75" thickBot="1" x14ac:dyDescent="0.3">
      <c r="A14" s="6" t="s">
        <v>119</v>
      </c>
      <c r="B14" s="6">
        <v>28</v>
      </c>
      <c r="C14" s="6">
        <v>4259.0344827586214</v>
      </c>
      <c r="D14" s="6"/>
      <c r="E14" s="6"/>
      <c r="F14" s="6"/>
    </row>
    <row r="15" spans="1:9" ht="15.75" thickBot="1" x14ac:dyDescent="0.3"/>
    <row r="16" spans="1:9" x14ac:dyDescent="0.25">
      <c r="A16" s="7"/>
      <c r="B16" s="7" t="s">
        <v>176</v>
      </c>
      <c r="C16" s="7" t="s">
        <v>165</v>
      </c>
      <c r="D16" s="7" t="s">
        <v>177</v>
      </c>
      <c r="E16" s="7" t="s">
        <v>178</v>
      </c>
      <c r="F16" s="7" t="s">
        <v>179</v>
      </c>
      <c r="G16" s="7" t="s">
        <v>180</v>
      </c>
      <c r="H16" s="7" t="s">
        <v>181</v>
      </c>
      <c r="I16" s="7" t="s">
        <v>182</v>
      </c>
    </row>
    <row r="17" spans="1:9" x14ac:dyDescent="0.25">
      <c r="A17" s="5" t="s">
        <v>170</v>
      </c>
      <c r="B17" s="5">
        <v>56.753415520165504</v>
      </c>
      <c r="C17" s="5">
        <v>12.969025741710544</v>
      </c>
      <c r="D17" s="5">
        <v>4.3760739357342073</v>
      </c>
      <c r="E17" s="5">
        <v>1.6262795354994052E-4</v>
      </c>
      <c r="F17" s="5">
        <v>30.143172734305434</v>
      </c>
      <c r="G17" s="5">
        <v>83.36365830602557</v>
      </c>
      <c r="H17" s="5">
        <v>30.143172734305434</v>
      </c>
      <c r="I17" s="5">
        <v>83.36365830602557</v>
      </c>
    </row>
    <row r="18" spans="1:9" ht="15.75" thickBot="1" x14ac:dyDescent="0.3">
      <c r="A18" s="6" t="s">
        <v>48</v>
      </c>
      <c r="B18" s="6">
        <v>-0.28560153463900684</v>
      </c>
      <c r="C18" s="6">
        <v>0.15755840812511462</v>
      </c>
      <c r="D18" s="6">
        <v>-1.8126708567162928</v>
      </c>
      <c r="E18" s="6">
        <v>8.1016830944877105E-2</v>
      </c>
      <c r="F18" s="6">
        <v>-0.60888468455817246</v>
      </c>
      <c r="G18" s="6">
        <v>3.7681615280158787E-2</v>
      </c>
      <c r="H18" s="6">
        <v>-0.60888468455817246</v>
      </c>
      <c r="I18" s="6">
        <v>3.7681615280158787E-2</v>
      </c>
    </row>
    <row r="22" spans="1:9" x14ac:dyDescent="0.25">
      <c r="A22" t="s">
        <v>183</v>
      </c>
      <c r="F22" t="s">
        <v>188</v>
      </c>
    </row>
    <row r="23" spans="1:9" ht="15.75" thickBot="1" x14ac:dyDescent="0.3"/>
    <row r="24" spans="1:9" x14ac:dyDescent="0.25">
      <c r="A24" s="7" t="s">
        <v>184</v>
      </c>
      <c r="B24" s="7" t="s">
        <v>185</v>
      </c>
      <c r="C24" s="7" t="s">
        <v>186</v>
      </c>
      <c r="D24" s="7" t="s">
        <v>187</v>
      </c>
      <c r="F24" s="7" t="s">
        <v>189</v>
      </c>
      <c r="G24" s="7" t="s">
        <v>21</v>
      </c>
    </row>
    <row r="25" spans="1:9" x14ac:dyDescent="0.25">
      <c r="A25" s="5">
        <v>1</v>
      </c>
      <c r="B25" s="5">
        <v>30.420954026449074</v>
      </c>
      <c r="C25" s="5">
        <v>4.5790459735509259</v>
      </c>
      <c r="D25" s="5">
        <v>0.39322028137902537</v>
      </c>
      <c r="F25" s="5">
        <v>1.7241379310344827</v>
      </c>
      <c r="G25" s="5">
        <v>6</v>
      </c>
    </row>
    <row r="26" spans="1:9" x14ac:dyDescent="0.25">
      <c r="A26" s="5">
        <v>2</v>
      </c>
      <c r="B26" s="5">
        <v>35.5332214964873</v>
      </c>
      <c r="C26" s="5">
        <v>12.4667785035127</v>
      </c>
      <c r="D26" s="5">
        <v>1.0705701972325325</v>
      </c>
      <c r="F26" s="5">
        <v>5.1724137931034484</v>
      </c>
      <c r="G26" s="5">
        <v>13</v>
      </c>
    </row>
    <row r="27" spans="1:9" x14ac:dyDescent="0.25">
      <c r="A27" s="5">
        <v>3</v>
      </c>
      <c r="B27" s="5">
        <v>36.761308095435027</v>
      </c>
      <c r="C27" s="5">
        <v>11.238691904564973</v>
      </c>
      <c r="D27" s="5">
        <v>0.96510967973928874</v>
      </c>
      <c r="F27" s="5">
        <v>8.6206896551724128</v>
      </c>
      <c r="G27" s="5">
        <v>21</v>
      </c>
    </row>
    <row r="28" spans="1:9" x14ac:dyDescent="0.25">
      <c r="A28" s="5">
        <v>4</v>
      </c>
      <c r="B28" s="5">
        <v>34.476495818322974</v>
      </c>
      <c r="C28" s="5">
        <v>19.523504181677026</v>
      </c>
      <c r="D28" s="5">
        <v>1.6765583600092759</v>
      </c>
      <c r="F28" s="5">
        <v>12.068965517241379</v>
      </c>
      <c r="G28" s="5">
        <v>22</v>
      </c>
    </row>
    <row r="29" spans="1:9" x14ac:dyDescent="0.25">
      <c r="A29" s="5">
        <v>5</v>
      </c>
      <c r="B29" s="5">
        <v>31.820401546180207</v>
      </c>
      <c r="C29" s="5">
        <v>2.1795984538197928</v>
      </c>
      <c r="D29" s="5">
        <v>0.18717049845203432</v>
      </c>
      <c r="F29" s="5">
        <v>15.517241379310343</v>
      </c>
      <c r="G29" s="5">
        <v>23</v>
      </c>
    </row>
    <row r="30" spans="1:9" x14ac:dyDescent="0.25">
      <c r="A30" s="5">
        <v>6</v>
      </c>
      <c r="B30" s="5">
        <v>32.56296553624162</v>
      </c>
      <c r="C30" s="5">
        <v>0.43703446375837984</v>
      </c>
      <c r="D30" s="5">
        <v>3.7529829533057946E-2</v>
      </c>
      <c r="F30" s="5">
        <v>18.96551724137931</v>
      </c>
      <c r="G30" s="5">
        <v>24</v>
      </c>
    </row>
    <row r="31" spans="1:9" x14ac:dyDescent="0.25">
      <c r="A31" s="5">
        <v>7</v>
      </c>
      <c r="B31" s="5">
        <v>36.875548709290626</v>
      </c>
      <c r="C31" s="5">
        <v>7.1244512907093736</v>
      </c>
      <c r="D31" s="5">
        <v>0.61180402148953084</v>
      </c>
      <c r="F31" s="5">
        <v>22.413793103448278</v>
      </c>
      <c r="G31" s="5">
        <v>27</v>
      </c>
    </row>
    <row r="32" spans="1:9" x14ac:dyDescent="0.25">
      <c r="A32" s="5">
        <v>8</v>
      </c>
      <c r="B32" s="5">
        <v>29.935431417562761</v>
      </c>
      <c r="C32" s="5">
        <v>-1.9354314175627607</v>
      </c>
      <c r="D32" s="5">
        <v>-0.16620293637577532</v>
      </c>
      <c r="F32" s="5">
        <v>25.862068965517242</v>
      </c>
      <c r="G32" s="5">
        <v>27</v>
      </c>
    </row>
    <row r="33" spans="1:7" x14ac:dyDescent="0.25">
      <c r="A33" s="5">
        <v>9</v>
      </c>
      <c r="B33" s="5">
        <v>28.193262056264821</v>
      </c>
      <c r="C33" s="5">
        <v>-22.193262056264821</v>
      </c>
      <c r="D33" s="5">
        <v>-1.9058207322857412</v>
      </c>
      <c r="F33" s="5">
        <v>29.310344827586206</v>
      </c>
      <c r="G33" s="5">
        <v>28</v>
      </c>
    </row>
    <row r="34" spans="1:7" x14ac:dyDescent="0.25">
      <c r="A34" s="5">
        <v>10</v>
      </c>
      <c r="B34" s="5">
        <v>34.447935664859074</v>
      </c>
      <c r="C34" s="5">
        <v>16.552064335140926</v>
      </c>
      <c r="D34" s="5">
        <v>1.4213893970190035</v>
      </c>
      <c r="F34" s="5">
        <v>32.758620689655167</v>
      </c>
      <c r="G34" s="5">
        <v>28</v>
      </c>
    </row>
    <row r="35" spans="1:7" x14ac:dyDescent="0.25">
      <c r="A35" s="5">
        <v>11</v>
      </c>
      <c r="B35" s="5">
        <v>30.735115714551984</v>
      </c>
      <c r="C35" s="5">
        <v>-6.7351157145519842</v>
      </c>
      <c r="D35" s="5">
        <v>-0.57837027880780956</v>
      </c>
      <c r="F35" s="5">
        <v>36.206896551724135</v>
      </c>
      <c r="G35" s="5">
        <v>29</v>
      </c>
    </row>
    <row r="36" spans="1:7" x14ac:dyDescent="0.25">
      <c r="A36" s="5">
        <v>12</v>
      </c>
      <c r="B36" s="5">
        <v>32.020322620427514</v>
      </c>
      <c r="C36" s="5">
        <v>7.979677379572486</v>
      </c>
      <c r="D36" s="5">
        <v>0.68524557356127191</v>
      </c>
      <c r="F36" s="5">
        <v>39.655172413793103</v>
      </c>
      <c r="G36" s="5">
        <v>29</v>
      </c>
    </row>
    <row r="37" spans="1:7" x14ac:dyDescent="0.25">
      <c r="A37" s="5">
        <v>13</v>
      </c>
      <c r="B37" s="5">
        <v>29.878311110634961</v>
      </c>
      <c r="C37" s="5">
        <v>-0.87831111063496081</v>
      </c>
      <c r="D37" s="5">
        <v>-7.5423951639074449E-2</v>
      </c>
      <c r="F37" s="5">
        <v>43.103448275862071</v>
      </c>
      <c r="G37" s="5">
        <v>29</v>
      </c>
    </row>
    <row r="38" spans="1:7" x14ac:dyDescent="0.25">
      <c r="A38" s="5">
        <v>14</v>
      </c>
      <c r="B38" s="5">
        <v>32.020322620427514</v>
      </c>
      <c r="C38" s="5">
        <v>8.979677379572486</v>
      </c>
      <c r="D38" s="5">
        <v>0.77111941794944994</v>
      </c>
      <c r="F38" s="5">
        <v>46.551724137931032</v>
      </c>
      <c r="G38" s="5">
        <v>30</v>
      </c>
    </row>
    <row r="39" spans="1:7" x14ac:dyDescent="0.25">
      <c r="A39" s="5">
        <v>15</v>
      </c>
      <c r="B39" s="5">
        <v>28.393183130512124</v>
      </c>
      <c r="C39" s="5">
        <v>-7.3931831305121243</v>
      </c>
      <c r="D39" s="5">
        <v>-0.63488105768290104</v>
      </c>
      <c r="F39" s="5">
        <v>50</v>
      </c>
      <c r="G39" s="5">
        <v>32</v>
      </c>
    </row>
    <row r="40" spans="1:7" x14ac:dyDescent="0.25">
      <c r="A40" s="5">
        <v>16</v>
      </c>
      <c r="B40" s="5">
        <v>30.649435254160277</v>
      </c>
      <c r="C40" s="5">
        <v>-2.6494352541602773</v>
      </c>
      <c r="D40" s="5">
        <v>-0.22751719073231255</v>
      </c>
      <c r="F40" s="5">
        <v>53.448275862068961</v>
      </c>
      <c r="G40" s="5">
        <v>33</v>
      </c>
    </row>
    <row r="41" spans="1:7" x14ac:dyDescent="0.25">
      <c r="A41" s="5">
        <v>17</v>
      </c>
      <c r="B41" s="5">
        <v>36.64706748157942</v>
      </c>
      <c r="C41" s="5">
        <v>27.35293251842058</v>
      </c>
      <c r="D41" s="5">
        <v>2.3489014706471836</v>
      </c>
      <c r="F41" s="5">
        <v>56.896551724137929</v>
      </c>
      <c r="G41" s="5">
        <v>34</v>
      </c>
    </row>
    <row r="42" spans="1:7" x14ac:dyDescent="0.25">
      <c r="A42" s="5">
        <v>18</v>
      </c>
      <c r="B42" s="5">
        <v>33.419770140158647</v>
      </c>
      <c r="C42" s="5">
        <v>-6.4197701401586471</v>
      </c>
      <c r="D42" s="5">
        <v>-0.55129034202385552</v>
      </c>
      <c r="F42" s="5">
        <v>60.344827586206897</v>
      </c>
      <c r="G42" s="5">
        <v>34</v>
      </c>
    </row>
    <row r="43" spans="1:7" x14ac:dyDescent="0.25">
      <c r="A43" s="5">
        <v>19</v>
      </c>
      <c r="B43" s="5">
        <v>41.38805295658694</v>
      </c>
      <c r="C43" s="5">
        <v>-18.38805295658694</v>
      </c>
      <c r="D43" s="5">
        <v>-1.5790527981955238</v>
      </c>
      <c r="F43" s="5">
        <v>63.793103448275858</v>
      </c>
      <c r="G43" s="5">
        <v>35</v>
      </c>
    </row>
    <row r="44" spans="1:7" x14ac:dyDescent="0.25">
      <c r="A44" s="5">
        <v>20</v>
      </c>
      <c r="B44" s="5">
        <v>28.907265892862338</v>
      </c>
      <c r="C44" s="5">
        <v>-15.907265892862338</v>
      </c>
      <c r="D44" s="5">
        <v>-1.3660180759250322</v>
      </c>
      <c r="F44" s="5">
        <v>67.241379310344811</v>
      </c>
      <c r="G44" s="5">
        <v>40</v>
      </c>
    </row>
    <row r="45" spans="1:7" x14ac:dyDescent="0.25">
      <c r="A45" s="5">
        <v>21</v>
      </c>
      <c r="B45" s="5">
        <v>34.21945443714786</v>
      </c>
      <c r="C45" s="5">
        <v>-0.21945443714785995</v>
      </c>
      <c r="D45" s="5">
        <v>-1.8845396185930521E-2</v>
      </c>
      <c r="F45" s="5">
        <v>70.689655172413779</v>
      </c>
      <c r="G45" s="5">
        <v>40</v>
      </c>
    </row>
    <row r="46" spans="1:7" x14ac:dyDescent="0.25">
      <c r="A46" s="5">
        <v>22</v>
      </c>
      <c r="B46" s="5">
        <v>31.734721085788507</v>
      </c>
      <c r="C46" s="5">
        <v>0.26527891421149263</v>
      </c>
      <c r="D46" s="5">
        <v>2.2780520198462547E-2</v>
      </c>
      <c r="F46" s="5">
        <v>74.137931034482747</v>
      </c>
      <c r="G46" s="5">
        <v>40</v>
      </c>
    </row>
    <row r="47" spans="1:7" x14ac:dyDescent="0.25">
      <c r="A47" s="5">
        <v>23</v>
      </c>
      <c r="B47" s="5">
        <v>34.704977046034173</v>
      </c>
      <c r="C47" s="5">
        <v>-12.704977046034173</v>
      </c>
      <c r="D47" s="5">
        <v>-1.0910252218065124</v>
      </c>
      <c r="F47" s="5">
        <v>77.586206896551715</v>
      </c>
      <c r="G47" s="5">
        <v>41</v>
      </c>
    </row>
    <row r="48" spans="1:7" x14ac:dyDescent="0.25">
      <c r="A48" s="5">
        <v>24</v>
      </c>
      <c r="B48" s="5">
        <v>41.38805295658694</v>
      </c>
      <c r="C48" s="5">
        <v>-11.38805295658694</v>
      </c>
      <c r="D48" s="5">
        <v>-0.97793588747827764</v>
      </c>
      <c r="F48" s="5">
        <v>81.034482758620683</v>
      </c>
      <c r="G48" s="5">
        <v>44</v>
      </c>
    </row>
    <row r="49" spans="1:7" x14ac:dyDescent="0.25">
      <c r="A49" s="5">
        <v>25</v>
      </c>
      <c r="B49" s="5">
        <v>32.820006917416734</v>
      </c>
      <c r="C49" s="5">
        <v>7.1799930825832661</v>
      </c>
      <c r="D49" s="5">
        <v>0.6165736086819501</v>
      </c>
      <c r="F49" s="5">
        <v>84.482758620689651</v>
      </c>
      <c r="G49" s="5">
        <v>48</v>
      </c>
    </row>
    <row r="50" spans="1:7" x14ac:dyDescent="0.25">
      <c r="A50" s="5">
        <v>26</v>
      </c>
      <c r="B50" s="5">
        <v>44.958072139574526</v>
      </c>
      <c r="C50" s="5">
        <v>-15.958072139574526</v>
      </c>
      <c r="D50" s="5">
        <v>-1.3703810036491422</v>
      </c>
      <c r="F50" s="5">
        <v>87.931034482758605</v>
      </c>
      <c r="G50" s="5">
        <v>48</v>
      </c>
    </row>
    <row r="51" spans="1:7" x14ac:dyDescent="0.25">
      <c r="A51" s="5">
        <v>27</v>
      </c>
      <c r="B51" s="5">
        <v>29.021506506717941</v>
      </c>
      <c r="C51" s="5">
        <v>-2.1506506717940965E-2</v>
      </c>
      <c r="D51" s="5">
        <v>-1.846846411229768E-3</v>
      </c>
      <c r="F51" s="5">
        <v>91.379310344827573</v>
      </c>
      <c r="G51" s="5">
        <v>51</v>
      </c>
    </row>
    <row r="52" spans="1:7" x14ac:dyDescent="0.25">
      <c r="A52" s="5">
        <v>28</v>
      </c>
      <c r="B52" s="5">
        <v>33.648251367869847</v>
      </c>
      <c r="C52" s="5">
        <v>-6.6482513678698467</v>
      </c>
      <c r="D52" s="5">
        <v>-0.57091090341794692</v>
      </c>
      <c r="F52" s="5">
        <v>94.827586206896541</v>
      </c>
      <c r="G52" s="5">
        <v>54</v>
      </c>
    </row>
    <row r="53" spans="1:7" ht="15.75" thickBot="1" x14ac:dyDescent="0.3">
      <c r="A53" s="6">
        <v>29</v>
      </c>
      <c r="B53" s="6">
        <v>36.418586253868213</v>
      </c>
      <c r="C53" s="6">
        <v>3.581413746131787</v>
      </c>
      <c r="D53" s="6">
        <v>0.30754976672500284</v>
      </c>
      <c r="F53" s="6">
        <v>98.275862068965509</v>
      </c>
      <c r="G53" s="6">
        <v>64</v>
      </c>
    </row>
  </sheetData>
  <sortState ref="G25:G53">
    <sortCondition ref="G25"/>
  </sortState>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workbookViewId="0">
      <selection activeCell="A18" sqref="A18"/>
    </sheetView>
  </sheetViews>
  <sheetFormatPr defaultRowHeight="15" x14ac:dyDescent="0.25"/>
  <sheetData>
    <row r="1" spans="1:9" x14ac:dyDescent="0.25">
      <c r="A1" t="s">
        <v>160</v>
      </c>
    </row>
    <row r="2" spans="1:9" ht="15.75" thickBot="1" x14ac:dyDescent="0.3"/>
    <row r="3" spans="1:9" x14ac:dyDescent="0.25">
      <c r="A3" s="8" t="s">
        <v>161</v>
      </c>
      <c r="B3" s="8"/>
    </row>
    <row r="4" spans="1:9" x14ac:dyDescent="0.25">
      <c r="A4" s="5" t="s">
        <v>162</v>
      </c>
      <c r="B4" s="5">
        <v>0.39343789611723834</v>
      </c>
    </row>
    <row r="5" spans="1:9" x14ac:dyDescent="0.25">
      <c r="A5" s="5" t="s">
        <v>163</v>
      </c>
      <c r="B5" s="5">
        <v>0.15479337810115881</v>
      </c>
    </row>
    <row r="6" spans="1:9" x14ac:dyDescent="0.25">
      <c r="A6" s="5" t="s">
        <v>164</v>
      </c>
      <c r="B6" s="5">
        <v>0.12348942914194248</v>
      </c>
    </row>
    <row r="7" spans="1:9" x14ac:dyDescent="0.25">
      <c r="A7" s="5" t="s">
        <v>165</v>
      </c>
      <c r="B7" s="5">
        <v>11.546627129331675</v>
      </c>
    </row>
    <row r="8" spans="1:9" ht="15.75" thickBot="1" x14ac:dyDescent="0.3">
      <c r="A8" s="6" t="s">
        <v>166</v>
      </c>
      <c r="B8" s="6">
        <v>29</v>
      </c>
    </row>
    <row r="10" spans="1:9" ht="15.75" thickBot="1" x14ac:dyDescent="0.3">
      <c r="A10" t="s">
        <v>167</v>
      </c>
    </row>
    <row r="11" spans="1:9" x14ac:dyDescent="0.25">
      <c r="A11" s="7"/>
      <c r="B11" s="7" t="s">
        <v>171</v>
      </c>
      <c r="C11" s="7" t="s">
        <v>172</v>
      </c>
      <c r="D11" s="7" t="s">
        <v>173</v>
      </c>
      <c r="E11" s="7" t="s">
        <v>174</v>
      </c>
      <c r="F11" s="7" t="s">
        <v>175</v>
      </c>
    </row>
    <row r="12" spans="1:9" x14ac:dyDescent="0.25">
      <c r="A12" s="5" t="s">
        <v>168</v>
      </c>
      <c r="B12" s="5">
        <v>1</v>
      </c>
      <c r="C12" s="5">
        <v>659.27033503552866</v>
      </c>
      <c r="D12" s="5">
        <v>659.27033503552866</v>
      </c>
      <c r="E12" s="5">
        <v>4.9448514723438874</v>
      </c>
      <c r="F12" s="5">
        <v>3.4726255592277322E-2</v>
      </c>
    </row>
    <row r="13" spans="1:9" x14ac:dyDescent="0.25">
      <c r="A13" s="5" t="s">
        <v>169</v>
      </c>
      <c r="B13" s="5">
        <v>27</v>
      </c>
      <c r="C13" s="5">
        <v>3599.7641477230927</v>
      </c>
      <c r="D13" s="5">
        <v>133.32459806381826</v>
      </c>
      <c r="E13" s="5"/>
      <c r="F13" s="5"/>
    </row>
    <row r="14" spans="1:9" ht="15.75" thickBot="1" x14ac:dyDescent="0.3">
      <c r="A14" s="6" t="s">
        <v>119</v>
      </c>
      <c r="B14" s="6">
        <v>28</v>
      </c>
      <c r="C14" s="6">
        <v>4259.0344827586214</v>
      </c>
      <c r="D14" s="6"/>
      <c r="E14" s="6"/>
      <c r="F14" s="6"/>
    </row>
    <row r="15" spans="1:9" ht="15.75" thickBot="1" x14ac:dyDescent="0.3"/>
    <row r="16" spans="1:9" x14ac:dyDescent="0.25">
      <c r="A16" s="7"/>
      <c r="B16" s="7" t="s">
        <v>176</v>
      </c>
      <c r="C16" s="7" t="s">
        <v>165</v>
      </c>
      <c r="D16" s="7" t="s">
        <v>177</v>
      </c>
      <c r="E16" s="7" t="s">
        <v>178</v>
      </c>
      <c r="F16" s="7" t="s">
        <v>179</v>
      </c>
      <c r="G16" s="7" t="s">
        <v>180</v>
      </c>
      <c r="H16" s="7" t="s">
        <v>181</v>
      </c>
      <c r="I16" s="7" t="s">
        <v>182</v>
      </c>
    </row>
    <row r="17" spans="1:9" x14ac:dyDescent="0.25">
      <c r="A17" s="5" t="s">
        <v>170</v>
      </c>
      <c r="B17" s="5">
        <v>104.05523979145485</v>
      </c>
      <c r="C17" s="5">
        <v>31.762413954067441</v>
      </c>
      <c r="D17" s="5">
        <v>3.2760494823199582</v>
      </c>
      <c r="E17" s="5">
        <v>2.8904132209822669E-3</v>
      </c>
      <c r="F17" s="5">
        <v>38.88414956342001</v>
      </c>
      <c r="G17" s="5">
        <v>169.22633001948969</v>
      </c>
      <c r="H17" s="5">
        <v>38.88414956342001</v>
      </c>
      <c r="I17" s="5">
        <v>169.22633001948969</v>
      </c>
    </row>
    <row r="18" spans="1:9" ht="15.75" thickBot="1" x14ac:dyDescent="0.3">
      <c r="A18" s="6" t="s">
        <v>103</v>
      </c>
      <c r="B18" s="6">
        <v>-0.80704602873082343</v>
      </c>
      <c r="C18" s="6">
        <v>0.3629290059114994</v>
      </c>
      <c r="D18" s="6">
        <v>-2.2237021995635762</v>
      </c>
      <c r="E18" s="6">
        <v>3.4726255592277322E-2</v>
      </c>
      <c r="F18" s="6">
        <v>-1.5517148383758919</v>
      </c>
      <c r="G18" s="6">
        <v>-6.2377219085754887E-2</v>
      </c>
      <c r="H18" s="6">
        <v>-1.5517148383758919</v>
      </c>
      <c r="I18" s="6">
        <v>-6.2377219085754887E-2</v>
      </c>
    </row>
    <row r="22" spans="1:9" x14ac:dyDescent="0.25">
      <c r="A22" t="s">
        <v>183</v>
      </c>
      <c r="F22" t="s">
        <v>188</v>
      </c>
    </row>
    <row r="23" spans="1:9" ht="15.75" thickBot="1" x14ac:dyDescent="0.3"/>
    <row r="24" spans="1:9" x14ac:dyDescent="0.25">
      <c r="A24" s="7" t="s">
        <v>184</v>
      </c>
      <c r="B24" s="7" t="s">
        <v>185</v>
      </c>
      <c r="C24" s="7" t="s">
        <v>186</v>
      </c>
      <c r="D24" s="7" t="s">
        <v>187</v>
      </c>
      <c r="F24" s="7" t="s">
        <v>189</v>
      </c>
      <c r="G24" s="7" t="s">
        <v>21</v>
      </c>
    </row>
    <row r="25" spans="1:9" x14ac:dyDescent="0.25">
      <c r="A25" s="5">
        <v>1</v>
      </c>
      <c r="B25" s="5">
        <v>39.572262095862058</v>
      </c>
      <c r="C25" s="5">
        <v>-4.5722620958620581</v>
      </c>
      <c r="D25" s="5">
        <v>-0.40324882403180523</v>
      </c>
      <c r="F25" s="5">
        <v>1.7241379310344827</v>
      </c>
      <c r="G25" s="5">
        <v>6</v>
      </c>
    </row>
    <row r="26" spans="1:9" x14ac:dyDescent="0.25">
      <c r="A26" s="5">
        <v>2</v>
      </c>
      <c r="B26" s="5">
        <v>33.519416880380874</v>
      </c>
      <c r="C26" s="5">
        <v>14.480583119619126</v>
      </c>
      <c r="D26" s="5">
        <v>1.2771092277421774</v>
      </c>
      <c r="F26" s="5">
        <v>5.1724137931034484</v>
      </c>
      <c r="G26" s="5">
        <v>13</v>
      </c>
    </row>
    <row r="27" spans="1:9" x14ac:dyDescent="0.25">
      <c r="A27" s="5">
        <v>3</v>
      </c>
      <c r="B27" s="5">
        <v>43.365378430896925</v>
      </c>
      <c r="C27" s="5">
        <v>4.634621569103075</v>
      </c>
      <c r="D27" s="5">
        <v>0.40874859279493908</v>
      </c>
      <c r="F27" s="5">
        <v>8.6206896551724128</v>
      </c>
      <c r="G27" s="5">
        <v>21</v>
      </c>
    </row>
    <row r="28" spans="1:9" x14ac:dyDescent="0.25">
      <c r="A28" s="5">
        <v>4</v>
      </c>
      <c r="B28" s="5">
        <v>31.017574191315333</v>
      </c>
      <c r="C28" s="5">
        <v>22.982425808684667</v>
      </c>
      <c r="D28" s="5">
        <v>2.0269258381179864</v>
      </c>
      <c r="F28" s="5">
        <v>12.068965517241379</v>
      </c>
      <c r="G28" s="5">
        <v>22</v>
      </c>
    </row>
    <row r="29" spans="1:9" x14ac:dyDescent="0.25">
      <c r="A29" s="5">
        <v>5</v>
      </c>
      <c r="B29" s="5">
        <v>35.133508937842521</v>
      </c>
      <c r="C29" s="5">
        <v>-1.1335089378425209</v>
      </c>
      <c r="D29" s="5">
        <v>-9.9969366722919201E-2</v>
      </c>
      <c r="F29" s="5">
        <v>15.517241379310343</v>
      </c>
      <c r="G29" s="5">
        <v>23</v>
      </c>
    </row>
    <row r="30" spans="1:9" x14ac:dyDescent="0.25">
      <c r="A30" s="5">
        <v>6</v>
      </c>
      <c r="B30" s="5">
        <v>42.15480938780069</v>
      </c>
      <c r="C30" s="5">
        <v>-9.1548093878006895</v>
      </c>
      <c r="D30" s="5">
        <v>-0.80740474681163898</v>
      </c>
      <c r="F30" s="5">
        <v>18.96551724137931</v>
      </c>
      <c r="G30" s="5">
        <v>24</v>
      </c>
    </row>
    <row r="31" spans="1:9" x14ac:dyDescent="0.25">
      <c r="A31" s="5">
        <v>7</v>
      </c>
      <c r="B31" s="5">
        <v>34.165053703365544</v>
      </c>
      <c r="C31" s="5">
        <v>9.8349462966344561</v>
      </c>
      <c r="D31" s="5">
        <v>0.86738914904353548</v>
      </c>
      <c r="F31" s="5">
        <v>22.413793103448278</v>
      </c>
      <c r="G31" s="5">
        <v>27</v>
      </c>
    </row>
    <row r="32" spans="1:9" x14ac:dyDescent="0.25">
      <c r="A32" s="5">
        <v>8</v>
      </c>
      <c r="B32" s="5">
        <v>39.168739081496639</v>
      </c>
      <c r="C32" s="5">
        <v>-11.168739081496639</v>
      </c>
      <c r="D32" s="5">
        <v>-0.98502246942657778</v>
      </c>
      <c r="F32" s="5">
        <v>25.862068965517242</v>
      </c>
      <c r="G32" s="5">
        <v>27</v>
      </c>
    </row>
    <row r="33" spans="1:7" x14ac:dyDescent="0.25">
      <c r="A33" s="5">
        <v>9</v>
      </c>
      <c r="B33" s="5">
        <v>29.726300545346021</v>
      </c>
      <c r="C33" s="5">
        <v>-23.726300545346021</v>
      </c>
      <c r="D33" s="5">
        <v>-2.0925315725436513</v>
      </c>
      <c r="F33" s="5">
        <v>29.310344827586206</v>
      </c>
      <c r="G33" s="5">
        <v>28</v>
      </c>
    </row>
    <row r="34" spans="1:7" x14ac:dyDescent="0.25">
      <c r="A34" s="5">
        <v>10</v>
      </c>
      <c r="B34" s="5">
        <v>37.231828612542671</v>
      </c>
      <c r="C34" s="5">
        <v>13.768171387457329</v>
      </c>
      <c r="D34" s="5">
        <v>1.2142783603952034</v>
      </c>
      <c r="F34" s="5">
        <v>32.758620689655167</v>
      </c>
      <c r="G34" s="5">
        <v>28</v>
      </c>
    </row>
    <row r="35" spans="1:7" x14ac:dyDescent="0.25">
      <c r="A35" s="5">
        <v>11</v>
      </c>
      <c r="B35" s="5">
        <v>31.986029425792324</v>
      </c>
      <c r="C35" s="5">
        <v>-7.9860294257923243</v>
      </c>
      <c r="D35" s="5">
        <v>-0.70432466624094059</v>
      </c>
      <c r="F35" s="5">
        <v>36.206896551724135</v>
      </c>
      <c r="G35" s="5">
        <v>29</v>
      </c>
    </row>
    <row r="36" spans="1:7" x14ac:dyDescent="0.25">
      <c r="A36" s="5">
        <v>12</v>
      </c>
      <c r="B36" s="5">
        <v>38.038874641273495</v>
      </c>
      <c r="C36" s="5">
        <v>1.9611253587265054</v>
      </c>
      <c r="D36" s="5">
        <v>0.17296066544416094</v>
      </c>
      <c r="F36" s="5">
        <v>39.655172413793103</v>
      </c>
      <c r="G36" s="5">
        <v>29</v>
      </c>
    </row>
    <row r="37" spans="1:7" x14ac:dyDescent="0.25">
      <c r="A37" s="5">
        <v>13</v>
      </c>
      <c r="B37" s="5">
        <v>31.25968799993457</v>
      </c>
      <c r="C37" s="5">
        <v>-2.2596879999345703</v>
      </c>
      <c r="D37" s="5">
        <v>-0.19929227799015664</v>
      </c>
      <c r="F37" s="5">
        <v>43.103448275862071</v>
      </c>
      <c r="G37" s="5">
        <v>29</v>
      </c>
    </row>
    <row r="38" spans="1:7" x14ac:dyDescent="0.25">
      <c r="A38" s="5">
        <v>14</v>
      </c>
      <c r="B38" s="5">
        <v>38.119579244146578</v>
      </c>
      <c r="C38" s="5">
        <v>2.8804207558534216</v>
      </c>
      <c r="D38" s="5">
        <v>0.25403755475126599</v>
      </c>
      <c r="F38" s="5">
        <v>46.551724137931032</v>
      </c>
      <c r="G38" s="5">
        <v>30</v>
      </c>
    </row>
    <row r="39" spans="1:7" x14ac:dyDescent="0.25">
      <c r="A39" s="5">
        <v>15</v>
      </c>
      <c r="B39" s="5">
        <v>36.26337337806568</v>
      </c>
      <c r="C39" s="5">
        <v>-15.26337337806568</v>
      </c>
      <c r="D39" s="5">
        <v>-1.3461471010232826</v>
      </c>
      <c r="F39" s="5">
        <v>50</v>
      </c>
      <c r="G39" s="5">
        <v>32</v>
      </c>
    </row>
    <row r="40" spans="1:7" x14ac:dyDescent="0.25">
      <c r="A40" s="5">
        <v>16</v>
      </c>
      <c r="B40" s="5">
        <v>38.603806861385081</v>
      </c>
      <c r="C40" s="5">
        <v>-10.603806861385081</v>
      </c>
      <c r="D40" s="5">
        <v>-0.93519849856895099</v>
      </c>
      <c r="F40" s="5">
        <v>53.448275862068961</v>
      </c>
      <c r="G40" s="5">
        <v>33</v>
      </c>
    </row>
    <row r="41" spans="1:7" x14ac:dyDescent="0.25">
      <c r="A41" s="5">
        <v>17</v>
      </c>
      <c r="B41" s="5">
        <v>38.119579244146578</v>
      </c>
      <c r="C41" s="5">
        <v>25.880420755853422</v>
      </c>
      <c r="D41" s="5">
        <v>2.2825133416326078</v>
      </c>
      <c r="F41" s="5">
        <v>56.896551724137929</v>
      </c>
      <c r="G41" s="5">
        <v>34</v>
      </c>
    </row>
    <row r="42" spans="1:7" x14ac:dyDescent="0.25">
      <c r="A42" s="5">
        <v>18</v>
      </c>
      <c r="B42" s="5">
        <v>31.501801808553822</v>
      </c>
      <c r="C42" s="5">
        <v>-4.5018018085538216</v>
      </c>
      <c r="D42" s="5">
        <v>-0.39703460721695916</v>
      </c>
      <c r="F42" s="5">
        <v>60.344827586206897</v>
      </c>
      <c r="G42" s="5">
        <v>34</v>
      </c>
    </row>
    <row r="43" spans="1:7" x14ac:dyDescent="0.25">
      <c r="A43" s="5">
        <v>19</v>
      </c>
      <c r="B43" s="5">
        <v>32.147438631538492</v>
      </c>
      <c r="C43" s="5">
        <v>-9.1474386315384919</v>
      </c>
      <c r="D43" s="5">
        <v>-0.80675468591560107</v>
      </c>
      <c r="F43" s="5">
        <v>63.793103448275858</v>
      </c>
      <c r="G43" s="5">
        <v>35</v>
      </c>
    </row>
    <row r="44" spans="1:7" x14ac:dyDescent="0.25">
      <c r="A44" s="5">
        <v>20</v>
      </c>
      <c r="B44" s="5">
        <v>28.354322296503611</v>
      </c>
      <c r="C44" s="5">
        <v>-15.354322296503611</v>
      </c>
      <c r="D44" s="5">
        <v>-1.3541683044534736</v>
      </c>
      <c r="F44" s="5">
        <v>67.241379310344811</v>
      </c>
      <c r="G44" s="5">
        <v>40</v>
      </c>
    </row>
    <row r="45" spans="1:7" x14ac:dyDescent="0.25">
      <c r="A45" s="5">
        <v>21</v>
      </c>
      <c r="B45" s="5">
        <v>30.775460382696082</v>
      </c>
      <c r="C45" s="5">
        <v>3.2245396173039182</v>
      </c>
      <c r="D45" s="5">
        <v>0.28438697989307071</v>
      </c>
      <c r="F45" s="5">
        <v>70.689655172413779</v>
      </c>
      <c r="G45" s="5">
        <v>40</v>
      </c>
    </row>
    <row r="46" spans="1:7" x14ac:dyDescent="0.25">
      <c r="A46" s="5">
        <v>22</v>
      </c>
      <c r="B46" s="5">
        <v>36.26337337806568</v>
      </c>
      <c r="C46" s="5">
        <v>-4.2633733780656797</v>
      </c>
      <c r="D46" s="5">
        <v>-0.37600650729742363</v>
      </c>
      <c r="F46" s="5">
        <v>74.137931034482747</v>
      </c>
      <c r="G46" s="5">
        <v>40</v>
      </c>
    </row>
    <row r="47" spans="1:7" x14ac:dyDescent="0.25">
      <c r="A47" s="5">
        <v>23</v>
      </c>
      <c r="B47" s="5">
        <v>26.417411827549643</v>
      </c>
      <c r="C47" s="5">
        <v>-4.4174118275496426</v>
      </c>
      <c r="D47" s="5">
        <v>-0.38959186664642204</v>
      </c>
      <c r="F47" s="5">
        <v>77.586206896551715</v>
      </c>
      <c r="G47" s="5">
        <v>41</v>
      </c>
    </row>
    <row r="48" spans="1:7" x14ac:dyDescent="0.25">
      <c r="A48" s="5">
        <v>24</v>
      </c>
      <c r="B48" s="5">
        <v>30.291232765457593</v>
      </c>
      <c r="C48" s="5">
        <v>-0.29123276545759325</v>
      </c>
      <c r="D48" s="5">
        <v>-2.5685157090313944E-2</v>
      </c>
      <c r="F48" s="5">
        <v>81.034482758620683</v>
      </c>
      <c r="G48" s="5">
        <v>44</v>
      </c>
    </row>
    <row r="49" spans="1:7" x14ac:dyDescent="0.25">
      <c r="A49" s="5">
        <v>25</v>
      </c>
      <c r="B49" s="5">
        <v>26.57882103329581</v>
      </c>
      <c r="C49" s="5">
        <v>13.42117896670419</v>
      </c>
      <c r="D49" s="5">
        <v>1.1836755028417649</v>
      </c>
      <c r="F49" s="5">
        <v>84.482758620689651</v>
      </c>
      <c r="G49" s="5">
        <v>48</v>
      </c>
    </row>
    <row r="50" spans="1:7" x14ac:dyDescent="0.25">
      <c r="A50" s="5">
        <v>26</v>
      </c>
      <c r="B50" s="5">
        <v>25.448956593072651</v>
      </c>
      <c r="C50" s="5">
        <v>3.5510434069273487</v>
      </c>
      <c r="D50" s="5">
        <v>0.31318285083116321</v>
      </c>
      <c r="F50" s="5">
        <v>87.931034482758605</v>
      </c>
      <c r="G50" s="5">
        <v>48</v>
      </c>
    </row>
    <row r="51" spans="1:7" x14ac:dyDescent="0.25">
      <c r="A51" s="5">
        <v>27</v>
      </c>
      <c r="B51" s="5">
        <v>27.143753253407382</v>
      </c>
      <c r="C51" s="5">
        <v>1.8562467465926176</v>
      </c>
      <c r="D51" s="5">
        <v>0.16371093825827784</v>
      </c>
      <c r="F51" s="5">
        <v>91.379310344827573</v>
      </c>
      <c r="G51" s="5">
        <v>51</v>
      </c>
    </row>
    <row r="52" spans="1:7" x14ac:dyDescent="0.25">
      <c r="A52" s="5">
        <v>28</v>
      </c>
      <c r="B52" s="5">
        <v>30.049118956838342</v>
      </c>
      <c r="C52" s="5">
        <v>-3.0491189568383419</v>
      </c>
      <c r="D52" s="5">
        <v>-0.26891582501162919</v>
      </c>
      <c r="F52" s="5">
        <v>94.827586206896541</v>
      </c>
      <c r="G52" s="5">
        <v>54</v>
      </c>
    </row>
    <row r="53" spans="1:7" ht="15.75" thickBot="1" x14ac:dyDescent="0.3">
      <c r="A53" s="6">
        <v>29</v>
      </c>
      <c r="B53" s="6">
        <v>31.582506411426905</v>
      </c>
      <c r="C53" s="6">
        <v>8.4174935885730946</v>
      </c>
      <c r="D53" s="6">
        <v>0.74237747524562858</v>
      </c>
      <c r="F53" s="6">
        <v>98.275862068965509</v>
      </c>
      <c r="G53" s="6">
        <v>64</v>
      </c>
    </row>
  </sheetData>
  <sortState ref="G25:G53">
    <sortCondition ref="G25"/>
  </sortState>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workbookViewId="0">
      <selection activeCell="A18" sqref="A18"/>
    </sheetView>
  </sheetViews>
  <sheetFormatPr defaultRowHeight="15" x14ac:dyDescent="0.25"/>
  <sheetData>
    <row r="1" spans="1:9" x14ac:dyDescent="0.25">
      <c r="A1" t="s">
        <v>160</v>
      </c>
    </row>
    <row r="2" spans="1:9" ht="15.75" thickBot="1" x14ac:dyDescent="0.3"/>
    <row r="3" spans="1:9" x14ac:dyDescent="0.25">
      <c r="A3" s="8" t="s">
        <v>161</v>
      </c>
      <c r="B3" s="8"/>
    </row>
    <row r="4" spans="1:9" x14ac:dyDescent="0.25">
      <c r="A4" s="5" t="s">
        <v>162</v>
      </c>
      <c r="B4" s="5">
        <v>0.443848309867588</v>
      </c>
    </row>
    <row r="5" spans="1:9" x14ac:dyDescent="0.25">
      <c r="A5" s="5" t="s">
        <v>163</v>
      </c>
      <c r="B5" s="5">
        <v>0.19700132217231439</v>
      </c>
    </row>
    <row r="6" spans="1:9" x14ac:dyDescent="0.25">
      <c r="A6" s="5" t="s">
        <v>164</v>
      </c>
      <c r="B6" s="5">
        <v>0.16726063040091863</v>
      </c>
    </row>
    <row r="7" spans="1:9" x14ac:dyDescent="0.25">
      <c r="A7" s="5" t="s">
        <v>165</v>
      </c>
      <c r="B7" s="5">
        <v>11.254627128229089</v>
      </c>
    </row>
    <row r="8" spans="1:9" ht="15.75" thickBot="1" x14ac:dyDescent="0.3">
      <c r="A8" s="6" t="s">
        <v>166</v>
      </c>
      <c r="B8" s="6">
        <v>29</v>
      </c>
    </row>
    <row r="10" spans="1:9" ht="15.75" thickBot="1" x14ac:dyDescent="0.3">
      <c r="A10" t="s">
        <v>167</v>
      </c>
    </row>
    <row r="11" spans="1:9" x14ac:dyDescent="0.25">
      <c r="A11" s="7"/>
      <c r="B11" s="7" t="s">
        <v>171</v>
      </c>
      <c r="C11" s="7" t="s">
        <v>172</v>
      </c>
      <c r="D11" s="7" t="s">
        <v>173</v>
      </c>
      <c r="E11" s="7" t="s">
        <v>174</v>
      </c>
      <c r="F11" s="7" t="s">
        <v>175</v>
      </c>
    </row>
    <row r="12" spans="1:9" x14ac:dyDescent="0.25">
      <c r="A12" s="5" t="s">
        <v>168</v>
      </c>
      <c r="B12" s="5">
        <v>1</v>
      </c>
      <c r="C12" s="5">
        <v>839.0354242809276</v>
      </c>
      <c r="D12" s="5">
        <v>839.0354242809276</v>
      </c>
      <c r="E12" s="5">
        <v>6.623965699472663</v>
      </c>
      <c r="F12" s="5">
        <v>1.5870230839125761E-2</v>
      </c>
    </row>
    <row r="13" spans="1:9" x14ac:dyDescent="0.25">
      <c r="A13" s="5" t="s">
        <v>169</v>
      </c>
      <c r="B13" s="5">
        <v>27</v>
      </c>
      <c r="C13" s="5">
        <v>3419.9990584776938</v>
      </c>
      <c r="D13" s="5">
        <v>126.66663179547014</v>
      </c>
      <c r="E13" s="5"/>
      <c r="F13" s="5"/>
    </row>
    <row r="14" spans="1:9" ht="15.75" thickBot="1" x14ac:dyDescent="0.3">
      <c r="A14" s="6" t="s">
        <v>119</v>
      </c>
      <c r="B14" s="6">
        <v>28</v>
      </c>
      <c r="C14" s="6">
        <v>4259.0344827586214</v>
      </c>
      <c r="D14" s="6"/>
      <c r="E14" s="6"/>
      <c r="F14" s="6"/>
    </row>
    <row r="15" spans="1:9" ht="15.75" thickBot="1" x14ac:dyDescent="0.3"/>
    <row r="16" spans="1:9" x14ac:dyDescent="0.25">
      <c r="A16" s="7"/>
      <c r="B16" s="7" t="s">
        <v>176</v>
      </c>
      <c r="C16" s="7" t="s">
        <v>165</v>
      </c>
      <c r="D16" s="7" t="s">
        <v>177</v>
      </c>
      <c r="E16" s="7" t="s">
        <v>178</v>
      </c>
      <c r="F16" s="7" t="s">
        <v>179</v>
      </c>
      <c r="G16" s="7" t="s">
        <v>180</v>
      </c>
      <c r="H16" s="7" t="s">
        <v>181</v>
      </c>
      <c r="I16" s="7" t="s">
        <v>182</v>
      </c>
    </row>
    <row r="17" spans="1:9" x14ac:dyDescent="0.25">
      <c r="A17" s="5" t="s">
        <v>170</v>
      </c>
      <c r="B17" s="5">
        <v>57.502154075790799</v>
      </c>
      <c r="C17" s="5">
        <v>9.5245352594579948</v>
      </c>
      <c r="D17" s="5">
        <v>6.0372661247372008</v>
      </c>
      <c r="E17" s="5">
        <v>1.9178786363392548E-6</v>
      </c>
      <c r="F17" s="5">
        <v>37.959421975142405</v>
      </c>
      <c r="G17" s="5">
        <v>77.044886176439192</v>
      </c>
      <c r="H17" s="5">
        <v>37.959421975142405</v>
      </c>
      <c r="I17" s="5">
        <v>77.044886176439192</v>
      </c>
    </row>
    <row r="18" spans="1:9" ht="15.75" thickBot="1" x14ac:dyDescent="0.3">
      <c r="A18" s="6" t="s">
        <v>108</v>
      </c>
      <c r="B18" s="6">
        <v>-0.43771692533791928</v>
      </c>
      <c r="C18" s="6">
        <v>0.17007258097290515</v>
      </c>
      <c r="D18" s="6">
        <v>-2.5737066071082526</v>
      </c>
      <c r="E18" s="6">
        <v>1.5870230839125653E-2</v>
      </c>
      <c r="F18" s="6">
        <v>-0.78667703699469049</v>
      </c>
      <c r="G18" s="6">
        <v>-8.8756813681148072E-2</v>
      </c>
      <c r="H18" s="6">
        <v>-0.78667703699469049</v>
      </c>
      <c r="I18" s="6">
        <v>-8.8756813681148072E-2</v>
      </c>
    </row>
    <row r="22" spans="1:9" x14ac:dyDescent="0.25">
      <c r="A22" t="s">
        <v>183</v>
      </c>
      <c r="F22" t="s">
        <v>188</v>
      </c>
    </row>
    <row r="23" spans="1:9" ht="15.75" thickBot="1" x14ac:dyDescent="0.3"/>
    <row r="24" spans="1:9" x14ac:dyDescent="0.25">
      <c r="A24" s="7" t="s">
        <v>184</v>
      </c>
      <c r="B24" s="7" t="s">
        <v>185</v>
      </c>
      <c r="C24" s="7" t="s">
        <v>186</v>
      </c>
      <c r="D24" s="7" t="s">
        <v>187</v>
      </c>
      <c r="F24" s="7" t="s">
        <v>189</v>
      </c>
      <c r="G24" s="7" t="s">
        <v>21</v>
      </c>
    </row>
    <row r="25" spans="1:9" x14ac:dyDescent="0.25">
      <c r="A25" s="5">
        <v>1</v>
      </c>
      <c r="B25" s="5">
        <v>28.481521925886753</v>
      </c>
      <c r="C25" s="5">
        <v>6.5184780741132471</v>
      </c>
      <c r="D25" s="5">
        <v>0.58981013567319174</v>
      </c>
      <c r="F25" s="5">
        <v>1.7241379310344827</v>
      </c>
      <c r="G25" s="5">
        <v>6</v>
      </c>
    </row>
    <row r="26" spans="1:9" x14ac:dyDescent="0.25">
      <c r="A26" s="5">
        <v>2</v>
      </c>
      <c r="B26" s="5">
        <v>37.629805665449268</v>
      </c>
      <c r="C26" s="5">
        <v>10.370194334550732</v>
      </c>
      <c r="D26" s="5">
        <v>0.93832420050761511</v>
      </c>
      <c r="F26" s="5">
        <v>5.1724137931034484</v>
      </c>
      <c r="G26" s="5">
        <v>13</v>
      </c>
    </row>
    <row r="27" spans="1:9" x14ac:dyDescent="0.25">
      <c r="A27" s="5">
        <v>3</v>
      </c>
      <c r="B27" s="5">
        <v>45.946427246869732</v>
      </c>
      <c r="C27" s="5">
        <v>2.0535727531302683</v>
      </c>
      <c r="D27" s="5">
        <v>0.18581300885994062</v>
      </c>
      <c r="F27" s="5">
        <v>8.6206896551724128</v>
      </c>
      <c r="G27" s="5">
        <v>21</v>
      </c>
    </row>
    <row r="28" spans="1:9" x14ac:dyDescent="0.25">
      <c r="A28" s="5">
        <v>4</v>
      </c>
      <c r="B28" s="5">
        <v>35.047275805955536</v>
      </c>
      <c r="C28" s="5">
        <v>18.952724194044464</v>
      </c>
      <c r="D28" s="5">
        <v>1.7148955172004068</v>
      </c>
      <c r="F28" s="5">
        <v>12.068965517241379</v>
      </c>
      <c r="G28" s="5">
        <v>22</v>
      </c>
    </row>
    <row r="29" spans="1:9" x14ac:dyDescent="0.25">
      <c r="A29" s="5">
        <v>5</v>
      </c>
      <c r="B29" s="5">
        <v>36.229111504367921</v>
      </c>
      <c r="C29" s="5">
        <v>-2.2291115043679213</v>
      </c>
      <c r="D29" s="5">
        <v>-0.20169624625158702</v>
      </c>
      <c r="F29" s="5">
        <v>15.517241379310343</v>
      </c>
      <c r="G29" s="5">
        <v>23</v>
      </c>
    </row>
    <row r="30" spans="1:9" x14ac:dyDescent="0.25">
      <c r="A30" s="5">
        <v>6</v>
      </c>
      <c r="B30" s="5">
        <v>37.542262280381678</v>
      </c>
      <c r="C30" s="5">
        <v>-4.5422622803816779</v>
      </c>
      <c r="D30" s="5">
        <v>-0.41099660095421753</v>
      </c>
      <c r="F30" s="5">
        <v>18.96551724137931</v>
      </c>
      <c r="G30" s="5">
        <v>24</v>
      </c>
    </row>
    <row r="31" spans="1:9" x14ac:dyDescent="0.25">
      <c r="A31" s="5">
        <v>7</v>
      </c>
      <c r="B31" s="5">
        <v>37.76112074305064</v>
      </c>
      <c r="C31" s="5">
        <v>6.2388792569493603</v>
      </c>
      <c r="D31" s="5">
        <v>0.56451125234329269</v>
      </c>
      <c r="F31" s="5">
        <v>22.413793103448278</v>
      </c>
      <c r="G31" s="5">
        <v>27</v>
      </c>
    </row>
    <row r="32" spans="1:9" x14ac:dyDescent="0.25">
      <c r="A32" s="5">
        <v>8</v>
      </c>
      <c r="B32" s="5">
        <v>31.501768710718395</v>
      </c>
      <c r="C32" s="5">
        <v>-3.5017687107183946</v>
      </c>
      <c r="D32" s="5">
        <v>-0.31684983133826394</v>
      </c>
      <c r="F32" s="5">
        <v>25.862068965517242</v>
      </c>
      <c r="G32" s="5">
        <v>27</v>
      </c>
    </row>
    <row r="33" spans="1:7" x14ac:dyDescent="0.25">
      <c r="A33" s="5">
        <v>9</v>
      </c>
      <c r="B33" s="5">
        <v>26.599339146933701</v>
      </c>
      <c r="C33" s="5">
        <v>-20.599339146933701</v>
      </c>
      <c r="D33" s="5">
        <v>-1.8638858455750595</v>
      </c>
      <c r="F33" s="5">
        <v>29.310344827586206</v>
      </c>
      <c r="G33" s="5">
        <v>28</v>
      </c>
    </row>
    <row r="34" spans="1:7" x14ac:dyDescent="0.25">
      <c r="A34" s="5">
        <v>10</v>
      </c>
      <c r="B34" s="5">
        <v>41.17531276068641</v>
      </c>
      <c r="C34" s="5">
        <v>9.8246872393135902</v>
      </c>
      <c r="D34" s="5">
        <v>0.88896519213260017</v>
      </c>
      <c r="F34" s="5">
        <v>32.758620689655167</v>
      </c>
      <c r="G34" s="5">
        <v>28</v>
      </c>
    </row>
    <row r="35" spans="1:7" x14ac:dyDescent="0.25">
      <c r="A35" s="5">
        <v>11</v>
      </c>
      <c r="B35" s="5">
        <v>37.673577357983056</v>
      </c>
      <c r="C35" s="5">
        <v>-13.673577357983056</v>
      </c>
      <c r="D35" s="5">
        <v>-1.2372235397519504</v>
      </c>
      <c r="F35" s="5">
        <v>36.206896551724135</v>
      </c>
      <c r="G35" s="5">
        <v>29</v>
      </c>
    </row>
    <row r="36" spans="1:7" x14ac:dyDescent="0.25">
      <c r="A36" s="5">
        <v>12</v>
      </c>
      <c r="B36" s="5">
        <v>32.902462871799735</v>
      </c>
      <c r="C36" s="5">
        <v>7.0975371282002655</v>
      </c>
      <c r="D36" s="5">
        <v>0.64220501916757489</v>
      </c>
      <c r="F36" s="5">
        <v>39.655172413793103</v>
      </c>
      <c r="G36" s="5">
        <v>29</v>
      </c>
    </row>
    <row r="37" spans="1:7" x14ac:dyDescent="0.25">
      <c r="A37" s="5">
        <v>13</v>
      </c>
      <c r="B37" s="5">
        <v>31.764398865921144</v>
      </c>
      <c r="C37" s="5">
        <v>-2.7643988659211445</v>
      </c>
      <c r="D37" s="5">
        <v>-0.25013054452677153</v>
      </c>
      <c r="F37" s="5">
        <v>43.103448275862071</v>
      </c>
      <c r="G37" s="5">
        <v>29</v>
      </c>
    </row>
    <row r="38" spans="1:7" x14ac:dyDescent="0.25">
      <c r="A38" s="5">
        <v>14</v>
      </c>
      <c r="B38" s="5">
        <v>32.027029021123894</v>
      </c>
      <c r="C38" s="5">
        <v>8.9729709788761056</v>
      </c>
      <c r="D38" s="5">
        <v>0.81189952167822277</v>
      </c>
      <c r="F38" s="5">
        <v>46.551724137931032</v>
      </c>
      <c r="G38" s="5">
        <v>30</v>
      </c>
    </row>
    <row r="39" spans="1:7" x14ac:dyDescent="0.25">
      <c r="A39" s="5">
        <v>15</v>
      </c>
      <c r="B39" s="5">
        <v>23.797950824771014</v>
      </c>
      <c r="C39" s="5">
        <v>-2.7979508247710143</v>
      </c>
      <c r="D39" s="5">
        <v>-0.25316641964613906</v>
      </c>
      <c r="F39" s="5">
        <v>50</v>
      </c>
      <c r="G39" s="5">
        <v>32</v>
      </c>
    </row>
    <row r="40" spans="1:7" x14ac:dyDescent="0.25">
      <c r="A40" s="5">
        <v>16</v>
      </c>
      <c r="B40" s="5">
        <v>31.370453633117016</v>
      </c>
      <c r="C40" s="5">
        <v>-3.3704536331170161</v>
      </c>
      <c r="D40" s="5">
        <v>-0.30496807568066886</v>
      </c>
      <c r="F40" s="5">
        <v>53.448275862068961</v>
      </c>
      <c r="G40" s="5">
        <v>33</v>
      </c>
    </row>
    <row r="41" spans="1:7" x14ac:dyDescent="0.25">
      <c r="A41" s="5">
        <v>17</v>
      </c>
      <c r="B41" s="5">
        <v>33.602809952340408</v>
      </c>
      <c r="C41" s="5">
        <v>30.397190047659592</v>
      </c>
      <c r="D41" s="5">
        <v>2.7504228107007695</v>
      </c>
      <c r="F41" s="5">
        <v>56.896551724137929</v>
      </c>
      <c r="G41" s="5">
        <v>34</v>
      </c>
    </row>
    <row r="42" spans="1:7" x14ac:dyDescent="0.25">
      <c r="A42" s="5">
        <v>18</v>
      </c>
      <c r="B42" s="5">
        <v>38.461467823591306</v>
      </c>
      <c r="C42" s="5">
        <v>-11.461467823591306</v>
      </c>
      <c r="D42" s="5">
        <v>-1.0370656793174733</v>
      </c>
      <c r="F42" s="5">
        <v>60.344827586206897</v>
      </c>
      <c r="G42" s="5">
        <v>34</v>
      </c>
    </row>
    <row r="43" spans="1:7" x14ac:dyDescent="0.25">
      <c r="A43" s="5">
        <v>19</v>
      </c>
      <c r="B43" s="5">
        <v>32.727376101664568</v>
      </c>
      <c r="C43" s="5">
        <v>-9.7273761016645679</v>
      </c>
      <c r="D43" s="5">
        <v>-0.88016020810922591</v>
      </c>
      <c r="F43" s="5">
        <v>63.793103448275858</v>
      </c>
      <c r="G43" s="5">
        <v>35</v>
      </c>
    </row>
    <row r="44" spans="1:7" x14ac:dyDescent="0.25">
      <c r="A44" s="5">
        <v>20</v>
      </c>
      <c r="B44" s="5">
        <v>21.259192657811084</v>
      </c>
      <c r="C44" s="5">
        <v>-8.2591926578110844</v>
      </c>
      <c r="D44" s="5">
        <v>-0.74731486194609442</v>
      </c>
      <c r="F44" s="5">
        <v>67.241379310344811</v>
      </c>
      <c r="G44" s="5">
        <v>40</v>
      </c>
    </row>
    <row r="45" spans="1:7" x14ac:dyDescent="0.25">
      <c r="A45" s="5">
        <v>21</v>
      </c>
      <c r="B45" s="5">
        <v>27.387229612541955</v>
      </c>
      <c r="C45" s="5">
        <v>6.6127703874580455</v>
      </c>
      <c r="D45" s="5">
        <v>0.598341968026467</v>
      </c>
      <c r="F45" s="5">
        <v>70.689655172413779</v>
      </c>
      <c r="G45" s="5">
        <v>40</v>
      </c>
    </row>
    <row r="46" spans="1:7" x14ac:dyDescent="0.25">
      <c r="A46" s="5">
        <v>22</v>
      </c>
      <c r="B46" s="5">
        <v>31.107823477914266</v>
      </c>
      <c r="C46" s="5">
        <v>0.89217652208573384</v>
      </c>
      <c r="D46" s="5">
        <v>8.0726628141248688E-2</v>
      </c>
      <c r="F46" s="5">
        <v>74.137931034482747</v>
      </c>
      <c r="G46" s="5">
        <v>40</v>
      </c>
    </row>
    <row r="47" spans="1:7" x14ac:dyDescent="0.25">
      <c r="A47" s="5">
        <v>23</v>
      </c>
      <c r="B47" s="5">
        <v>42.269605074031205</v>
      </c>
      <c r="C47" s="5">
        <v>-20.269605074031205</v>
      </c>
      <c r="D47" s="5">
        <v>-1.8340505840211343</v>
      </c>
      <c r="F47" s="5">
        <v>77.586206896551715</v>
      </c>
      <c r="G47" s="5">
        <v>41</v>
      </c>
    </row>
    <row r="48" spans="1:7" x14ac:dyDescent="0.25">
      <c r="A48" s="5">
        <v>24</v>
      </c>
      <c r="B48" s="5">
        <v>33.690353337407991</v>
      </c>
      <c r="C48" s="5">
        <v>-3.6903533374079913</v>
      </c>
      <c r="D48" s="5">
        <v>-0.33391349604481441</v>
      </c>
      <c r="F48" s="5">
        <v>81.034482758620683</v>
      </c>
      <c r="G48" s="5">
        <v>44</v>
      </c>
    </row>
    <row r="49" spans="1:7" x14ac:dyDescent="0.25">
      <c r="A49" s="5">
        <v>25</v>
      </c>
      <c r="B49" s="5">
        <v>32.377202561394228</v>
      </c>
      <c r="C49" s="5">
        <v>7.6227974386057724</v>
      </c>
      <c r="D49" s="5">
        <v>0.68973204179795466</v>
      </c>
      <c r="F49" s="5">
        <v>84.482758620689651</v>
      </c>
      <c r="G49" s="5">
        <v>48</v>
      </c>
    </row>
    <row r="50" spans="1:7" x14ac:dyDescent="0.25">
      <c r="A50" s="5">
        <v>26</v>
      </c>
      <c r="B50" s="5">
        <v>40.474965680145743</v>
      </c>
      <c r="C50" s="5">
        <v>-11.474965680145743</v>
      </c>
      <c r="D50" s="5">
        <v>-1.0382870031472313</v>
      </c>
      <c r="F50" s="5">
        <v>87.931034482758605</v>
      </c>
      <c r="G50" s="5">
        <v>48</v>
      </c>
    </row>
    <row r="51" spans="1:7" x14ac:dyDescent="0.25">
      <c r="A51" s="5">
        <v>27</v>
      </c>
      <c r="B51" s="5">
        <v>29.707129316832923</v>
      </c>
      <c r="C51" s="5">
        <v>-0.70712931683292268</v>
      </c>
      <c r="D51" s="5">
        <v>-6.3983039224451893E-2</v>
      </c>
      <c r="F51" s="5">
        <v>91.379310344827573</v>
      </c>
      <c r="G51" s="5">
        <v>51</v>
      </c>
    </row>
    <row r="52" spans="1:7" x14ac:dyDescent="0.25">
      <c r="A52" s="5">
        <v>28</v>
      </c>
      <c r="B52" s="5">
        <v>31.589312095785974</v>
      </c>
      <c r="C52" s="5">
        <v>-4.5893120957859743</v>
      </c>
      <c r="D52" s="5">
        <v>-0.41525379990334216</v>
      </c>
      <c r="F52" s="5">
        <v>94.827586206896541</v>
      </c>
      <c r="G52" s="5">
        <v>54</v>
      </c>
    </row>
    <row r="53" spans="1:7" ht="15.75" thickBot="1" x14ac:dyDescent="0.3">
      <c r="A53" s="6">
        <v>29</v>
      </c>
      <c r="B53" s="6">
        <v>31.895713943522519</v>
      </c>
      <c r="C53" s="6">
        <v>8.1042860564774806</v>
      </c>
      <c r="D53" s="6">
        <v>0.73329847920913549</v>
      </c>
      <c r="F53" s="6">
        <v>98.275862068965509</v>
      </c>
      <c r="G53" s="6">
        <v>64</v>
      </c>
    </row>
  </sheetData>
  <sortState ref="G25:G53">
    <sortCondition ref="G25"/>
  </sortState>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topLeftCell="A3" workbookViewId="0">
      <selection activeCell="N23" sqref="N23"/>
    </sheetView>
  </sheetViews>
  <sheetFormatPr defaultRowHeight="15" x14ac:dyDescent="0.25"/>
  <sheetData>
    <row r="1" spans="1:9" x14ac:dyDescent="0.25">
      <c r="A1" t="s">
        <v>160</v>
      </c>
    </row>
    <row r="2" spans="1:9" ht="15.75" thickBot="1" x14ac:dyDescent="0.3"/>
    <row r="3" spans="1:9" x14ac:dyDescent="0.25">
      <c r="A3" s="8" t="s">
        <v>161</v>
      </c>
      <c r="B3" s="8"/>
    </row>
    <row r="4" spans="1:9" x14ac:dyDescent="0.25">
      <c r="A4" s="5" t="s">
        <v>162</v>
      </c>
      <c r="B4" s="5">
        <v>0.2465736522833224</v>
      </c>
    </row>
    <row r="5" spans="1:9" x14ac:dyDescent="0.25">
      <c r="A5" s="5" t="s">
        <v>163</v>
      </c>
      <c r="B5" s="5">
        <v>6.0798566000336784E-2</v>
      </c>
    </row>
    <row r="6" spans="1:9" x14ac:dyDescent="0.25">
      <c r="A6" s="5" t="s">
        <v>164</v>
      </c>
      <c r="B6" s="5">
        <v>2.6013327704052961E-2</v>
      </c>
    </row>
    <row r="7" spans="1:9" x14ac:dyDescent="0.25">
      <c r="A7" s="5" t="s">
        <v>165</v>
      </c>
      <c r="B7" s="5">
        <v>12.171751287092937</v>
      </c>
    </row>
    <row r="8" spans="1:9" ht="15.75" thickBot="1" x14ac:dyDescent="0.3">
      <c r="A8" s="6" t="s">
        <v>166</v>
      </c>
      <c r="B8" s="6">
        <v>29</v>
      </c>
    </row>
    <row r="10" spans="1:9" ht="15.75" thickBot="1" x14ac:dyDescent="0.3">
      <c r="A10" t="s">
        <v>167</v>
      </c>
    </row>
    <row r="11" spans="1:9" x14ac:dyDescent="0.25">
      <c r="A11" s="7"/>
      <c r="B11" s="7" t="s">
        <v>171</v>
      </c>
      <c r="C11" s="7" t="s">
        <v>172</v>
      </c>
      <c r="D11" s="7" t="s">
        <v>173</v>
      </c>
      <c r="E11" s="7" t="s">
        <v>174</v>
      </c>
      <c r="F11" s="7" t="s">
        <v>175</v>
      </c>
    </row>
    <row r="12" spans="1:9" x14ac:dyDescent="0.25">
      <c r="A12" s="5" t="s">
        <v>168</v>
      </c>
      <c r="B12" s="5">
        <v>1</v>
      </c>
      <c r="C12" s="5">
        <v>258.94318909771027</v>
      </c>
      <c r="D12" s="5">
        <v>258.94318909771027</v>
      </c>
      <c r="E12" s="5">
        <v>1.7478266350365068</v>
      </c>
      <c r="F12" s="5">
        <v>0.19724186708269406</v>
      </c>
    </row>
    <row r="13" spans="1:9" x14ac:dyDescent="0.25">
      <c r="A13" s="5" t="s">
        <v>169</v>
      </c>
      <c r="B13" s="5">
        <v>27</v>
      </c>
      <c r="C13" s="5">
        <v>4000.0912936609111</v>
      </c>
      <c r="D13" s="5">
        <v>148.15152939484855</v>
      </c>
      <c r="E13" s="5"/>
      <c r="F13" s="5"/>
    </row>
    <row r="14" spans="1:9" ht="15.75" thickBot="1" x14ac:dyDescent="0.3">
      <c r="A14" s="6" t="s">
        <v>119</v>
      </c>
      <c r="B14" s="6">
        <v>28</v>
      </c>
      <c r="C14" s="6">
        <v>4259.0344827586214</v>
      </c>
      <c r="D14" s="6"/>
      <c r="E14" s="6"/>
      <c r="F14" s="6"/>
    </row>
    <row r="15" spans="1:9" ht="15.75" thickBot="1" x14ac:dyDescent="0.3"/>
    <row r="16" spans="1:9" x14ac:dyDescent="0.25">
      <c r="A16" s="7"/>
      <c r="B16" s="7" t="s">
        <v>176</v>
      </c>
      <c r="C16" s="7" t="s">
        <v>165</v>
      </c>
      <c r="D16" s="7" t="s">
        <v>177</v>
      </c>
      <c r="E16" s="7" t="s">
        <v>178</v>
      </c>
      <c r="F16" s="7" t="s">
        <v>179</v>
      </c>
      <c r="G16" s="7" t="s">
        <v>180</v>
      </c>
      <c r="H16" s="7" t="s">
        <v>181</v>
      </c>
      <c r="I16" s="7" t="s">
        <v>182</v>
      </c>
    </row>
    <row r="17" spans="1:9" x14ac:dyDescent="0.25">
      <c r="A17" s="5" t="s">
        <v>170</v>
      </c>
      <c r="B17" s="5">
        <v>27.178735669147642</v>
      </c>
      <c r="C17" s="5">
        <v>5.3477320921129401</v>
      </c>
      <c r="D17" s="5">
        <v>5.0822919325431393</v>
      </c>
      <c r="E17" s="5">
        <v>2.4414886946789407E-5</v>
      </c>
      <c r="F17" s="5">
        <v>16.20609576858935</v>
      </c>
      <c r="G17" s="5">
        <v>38.151375569705934</v>
      </c>
      <c r="H17" s="5">
        <v>16.20609576858935</v>
      </c>
      <c r="I17" s="5">
        <v>38.151375569705934</v>
      </c>
    </row>
    <row r="18" spans="1:9" ht="15.75" thickBot="1" x14ac:dyDescent="0.3">
      <c r="A18" s="6" t="s">
        <v>105</v>
      </c>
      <c r="B18" s="6">
        <v>0.24122636063185549</v>
      </c>
      <c r="C18" s="6">
        <v>0.18246332643040461</v>
      </c>
      <c r="D18" s="6">
        <v>1.3220539455848643</v>
      </c>
      <c r="E18" s="6">
        <v>0.19724186708269412</v>
      </c>
      <c r="F18" s="6">
        <v>-0.1331574606765526</v>
      </c>
      <c r="G18" s="6">
        <v>0.61561018194026351</v>
      </c>
      <c r="H18" s="6">
        <v>-0.1331574606765526</v>
      </c>
      <c r="I18" s="6">
        <v>0.61561018194026351</v>
      </c>
    </row>
    <row r="22" spans="1:9" x14ac:dyDescent="0.25">
      <c r="A22" t="s">
        <v>183</v>
      </c>
      <c r="F22" t="s">
        <v>188</v>
      </c>
    </row>
    <row r="23" spans="1:9" ht="15.75" thickBot="1" x14ac:dyDescent="0.3"/>
    <row r="24" spans="1:9" x14ac:dyDescent="0.25">
      <c r="A24" s="7" t="s">
        <v>184</v>
      </c>
      <c r="B24" s="7" t="s">
        <v>185</v>
      </c>
      <c r="C24" s="7" t="s">
        <v>186</v>
      </c>
      <c r="D24" s="7" t="s">
        <v>187</v>
      </c>
      <c r="F24" s="7" t="s">
        <v>189</v>
      </c>
      <c r="G24" s="7" t="s">
        <v>21</v>
      </c>
    </row>
    <row r="25" spans="1:9" x14ac:dyDescent="0.25">
      <c r="A25" s="5">
        <v>1</v>
      </c>
      <c r="B25" s="5">
        <v>37.599714448443798</v>
      </c>
      <c r="C25" s="5">
        <v>-2.5997144484437982</v>
      </c>
      <c r="D25" s="5">
        <v>-0.21750523384963</v>
      </c>
      <c r="F25" s="5">
        <v>1.7241379310344827</v>
      </c>
      <c r="G25" s="5">
        <v>6</v>
      </c>
    </row>
    <row r="26" spans="1:9" x14ac:dyDescent="0.25">
      <c r="A26" s="5">
        <v>2</v>
      </c>
      <c r="B26" s="5">
        <v>33.088781504628102</v>
      </c>
      <c r="C26" s="5">
        <v>14.911218495371898</v>
      </c>
      <c r="D26" s="5">
        <v>1.2475478096297188</v>
      </c>
      <c r="F26" s="5">
        <v>5.1724137931034484</v>
      </c>
      <c r="G26" s="5">
        <v>13</v>
      </c>
    </row>
    <row r="27" spans="1:9" x14ac:dyDescent="0.25">
      <c r="A27" s="5">
        <v>3</v>
      </c>
      <c r="B27" s="5">
        <v>37.599714448443798</v>
      </c>
      <c r="C27" s="5">
        <v>10.400285551556202</v>
      </c>
      <c r="D27" s="5">
        <v>0.87014038882165456</v>
      </c>
      <c r="F27" s="5">
        <v>8.6206896551724128</v>
      </c>
      <c r="G27" s="5">
        <v>21</v>
      </c>
    </row>
    <row r="28" spans="1:9" x14ac:dyDescent="0.25">
      <c r="A28" s="5">
        <v>4</v>
      </c>
      <c r="B28" s="5">
        <v>36.031743104336741</v>
      </c>
      <c r="C28" s="5">
        <v>17.968256895663259</v>
      </c>
      <c r="D28" s="5">
        <v>1.5033150738154824</v>
      </c>
      <c r="F28" s="5">
        <v>12.068965517241379</v>
      </c>
      <c r="G28" s="5">
        <v>22</v>
      </c>
    </row>
    <row r="29" spans="1:9" x14ac:dyDescent="0.25">
      <c r="A29" s="5">
        <v>5</v>
      </c>
      <c r="B29" s="5">
        <v>32.027385517847939</v>
      </c>
      <c r="C29" s="5">
        <v>1.9726144821520606</v>
      </c>
      <c r="D29" s="5">
        <v>0.16503888513312859</v>
      </c>
      <c r="F29" s="5">
        <v>15.517241379310343</v>
      </c>
      <c r="G29" s="5">
        <v>23</v>
      </c>
    </row>
    <row r="30" spans="1:9" x14ac:dyDescent="0.25">
      <c r="A30" s="5">
        <v>6</v>
      </c>
      <c r="B30" s="5">
        <v>34.897979209367016</v>
      </c>
      <c r="C30" s="5">
        <v>-1.8979792093670156</v>
      </c>
      <c r="D30" s="5">
        <v>-0.15879452146070308</v>
      </c>
      <c r="F30" s="5">
        <v>18.96551724137931</v>
      </c>
      <c r="G30" s="5">
        <v>24</v>
      </c>
    </row>
    <row r="31" spans="1:9" x14ac:dyDescent="0.25">
      <c r="A31" s="5">
        <v>7</v>
      </c>
      <c r="B31" s="5">
        <v>35.380431930630728</v>
      </c>
      <c r="C31" s="5">
        <v>8.6195680693692722</v>
      </c>
      <c r="D31" s="5">
        <v>0.72115657538205113</v>
      </c>
      <c r="F31" s="5">
        <v>22.413793103448278</v>
      </c>
      <c r="G31" s="5">
        <v>27</v>
      </c>
    </row>
    <row r="32" spans="1:9" x14ac:dyDescent="0.25">
      <c r="A32" s="5">
        <v>8</v>
      </c>
      <c r="B32" s="5">
        <v>32.123876062100678</v>
      </c>
      <c r="C32" s="5">
        <v>-4.1238760621006776</v>
      </c>
      <c r="D32" s="5">
        <v>-0.34502428826020742</v>
      </c>
      <c r="F32" s="5">
        <v>25.862068965517242</v>
      </c>
      <c r="G32" s="5">
        <v>27</v>
      </c>
    </row>
    <row r="33" spans="1:7" x14ac:dyDescent="0.25">
      <c r="A33" s="5">
        <v>9</v>
      </c>
      <c r="B33" s="5">
        <v>30.628272626183175</v>
      </c>
      <c r="C33" s="5">
        <v>-24.628272626183175</v>
      </c>
      <c r="D33" s="5">
        <v>-2.0605256089094732</v>
      </c>
      <c r="F33" s="5">
        <v>29.310344827586206</v>
      </c>
      <c r="G33" s="5">
        <v>28</v>
      </c>
    </row>
    <row r="34" spans="1:7" x14ac:dyDescent="0.25">
      <c r="A34" s="5">
        <v>10</v>
      </c>
      <c r="B34" s="5">
        <v>35.139205569998872</v>
      </c>
      <c r="C34" s="5">
        <v>15.860794430001128</v>
      </c>
      <c r="D34" s="5">
        <v>1.3269941256830631</v>
      </c>
      <c r="F34" s="5">
        <v>32.758620689655167</v>
      </c>
      <c r="G34" s="5">
        <v>28</v>
      </c>
    </row>
    <row r="35" spans="1:7" x14ac:dyDescent="0.25">
      <c r="A35" s="5">
        <v>11</v>
      </c>
      <c r="B35" s="5">
        <v>32.340979786669351</v>
      </c>
      <c r="C35" s="5">
        <v>-8.3409797866693509</v>
      </c>
      <c r="D35" s="5">
        <v>-0.69784847336619882</v>
      </c>
      <c r="F35" s="5">
        <v>36.206896551724135</v>
      </c>
      <c r="G35" s="5">
        <v>29</v>
      </c>
    </row>
    <row r="36" spans="1:7" x14ac:dyDescent="0.25">
      <c r="A36" s="5">
        <v>12</v>
      </c>
      <c r="B36" s="5">
        <v>35.669903563388957</v>
      </c>
      <c r="C36" s="5">
        <v>4.3300964366110435</v>
      </c>
      <c r="D36" s="5">
        <v>0.36227772577111761</v>
      </c>
      <c r="F36" s="5">
        <v>39.655172413793103</v>
      </c>
      <c r="G36" s="5">
        <v>29</v>
      </c>
    </row>
    <row r="37" spans="1:7" x14ac:dyDescent="0.25">
      <c r="A37" s="5">
        <v>13</v>
      </c>
      <c r="B37" s="5">
        <v>32.123876062100678</v>
      </c>
      <c r="C37" s="5">
        <v>-3.1238760621006776</v>
      </c>
      <c r="D37" s="5">
        <v>-0.26135924036241631</v>
      </c>
      <c r="F37" s="5">
        <v>43.103448275862071</v>
      </c>
      <c r="G37" s="5">
        <v>29</v>
      </c>
    </row>
    <row r="38" spans="1:7" x14ac:dyDescent="0.25">
      <c r="A38" s="5">
        <v>14</v>
      </c>
      <c r="B38" s="5">
        <v>33.233517321007213</v>
      </c>
      <c r="C38" s="5">
        <v>7.7664826789927872</v>
      </c>
      <c r="D38" s="5">
        <v>0.64978314533529669</v>
      </c>
      <c r="F38" s="5">
        <v>46.551724137931032</v>
      </c>
      <c r="G38" s="5">
        <v>30</v>
      </c>
    </row>
    <row r="39" spans="1:7" x14ac:dyDescent="0.25">
      <c r="A39" s="5">
        <v>15</v>
      </c>
      <c r="B39" s="5">
        <v>36.972525910800975</v>
      </c>
      <c r="C39" s="5">
        <v>-15.972525910800975</v>
      </c>
      <c r="D39" s="5">
        <v>-1.3363421453758735</v>
      </c>
      <c r="F39" s="5">
        <v>50</v>
      </c>
      <c r="G39" s="5">
        <v>32</v>
      </c>
    </row>
    <row r="40" spans="1:7" x14ac:dyDescent="0.25">
      <c r="A40" s="5">
        <v>16</v>
      </c>
      <c r="B40" s="5">
        <v>37.551469176317426</v>
      </c>
      <c r="C40" s="5">
        <v>-9.5514691763174255</v>
      </c>
      <c r="D40" s="5">
        <v>-0.79912412613087291</v>
      </c>
      <c r="F40" s="5">
        <v>53.448275862068961</v>
      </c>
      <c r="G40" s="5">
        <v>33</v>
      </c>
    </row>
    <row r="41" spans="1:7" x14ac:dyDescent="0.25">
      <c r="A41" s="5">
        <v>17</v>
      </c>
      <c r="B41" s="5">
        <v>36.031743104336741</v>
      </c>
      <c r="C41" s="5">
        <v>27.968256895663259</v>
      </c>
      <c r="D41" s="5">
        <v>2.3399655527933936</v>
      </c>
      <c r="F41" s="5">
        <v>56.896551724137929</v>
      </c>
      <c r="G41" s="5">
        <v>34</v>
      </c>
    </row>
    <row r="42" spans="1:7" x14ac:dyDescent="0.25">
      <c r="A42" s="5">
        <v>18</v>
      </c>
      <c r="B42" s="5">
        <v>35.090960297872499</v>
      </c>
      <c r="C42" s="5">
        <v>-8.090960297872499</v>
      </c>
      <c r="D42" s="5">
        <v>-0.67693058086062896</v>
      </c>
      <c r="F42" s="5">
        <v>60.344827586206897</v>
      </c>
      <c r="G42" s="5">
        <v>34</v>
      </c>
    </row>
    <row r="43" spans="1:7" x14ac:dyDescent="0.25">
      <c r="A43" s="5">
        <v>19</v>
      </c>
      <c r="B43" s="5">
        <v>34.560262304482421</v>
      </c>
      <c r="C43" s="5">
        <v>-11.560262304482421</v>
      </c>
      <c r="D43" s="5">
        <v>-0.967189899415551</v>
      </c>
      <c r="F43" s="5">
        <v>63.793103448275858</v>
      </c>
      <c r="G43" s="5">
        <v>35</v>
      </c>
    </row>
    <row r="44" spans="1:7" x14ac:dyDescent="0.25">
      <c r="A44" s="5">
        <v>20</v>
      </c>
      <c r="B44" s="5">
        <v>30.290555721298578</v>
      </c>
      <c r="C44" s="5">
        <v>-17.290555721298578</v>
      </c>
      <c r="D44" s="5">
        <v>-1.4466151726018719</v>
      </c>
      <c r="F44" s="5">
        <v>67.241379310344811</v>
      </c>
      <c r="G44" s="5">
        <v>40</v>
      </c>
    </row>
    <row r="45" spans="1:7" x14ac:dyDescent="0.25">
      <c r="A45" s="5">
        <v>21</v>
      </c>
      <c r="B45" s="5">
        <v>28.601971196875589</v>
      </c>
      <c r="C45" s="5">
        <v>5.3980288031244115</v>
      </c>
      <c r="D45" s="5">
        <v>0.45162633836705995</v>
      </c>
      <c r="F45" s="5">
        <v>70.689655172413779</v>
      </c>
      <c r="G45" s="5">
        <v>40</v>
      </c>
    </row>
    <row r="46" spans="1:7" x14ac:dyDescent="0.25">
      <c r="A46" s="5">
        <v>22</v>
      </c>
      <c r="B46" s="5">
        <v>29.446263459087085</v>
      </c>
      <c r="C46" s="5">
        <v>2.5537365409129151</v>
      </c>
      <c r="D46" s="5">
        <v>0.21365849001381848</v>
      </c>
      <c r="F46" s="5">
        <v>74.137931034482747</v>
      </c>
      <c r="G46" s="5">
        <v>40</v>
      </c>
    </row>
    <row r="47" spans="1:7" x14ac:dyDescent="0.25">
      <c r="A47" s="5">
        <v>23</v>
      </c>
      <c r="B47" s="5">
        <v>39.987855418699169</v>
      </c>
      <c r="C47" s="5">
        <v>-17.987855418699169</v>
      </c>
      <c r="D47" s="5">
        <v>-1.5049547851840077</v>
      </c>
      <c r="F47" s="5">
        <v>77.586206896551715</v>
      </c>
      <c r="G47" s="5">
        <v>41</v>
      </c>
    </row>
    <row r="48" spans="1:7" x14ac:dyDescent="0.25">
      <c r="A48" s="5">
        <v>24</v>
      </c>
      <c r="B48" s="5">
        <v>34.101932219281892</v>
      </c>
      <c r="C48" s="5">
        <v>-4.1019322192818919</v>
      </c>
      <c r="D48" s="5">
        <v>-0.34318835559971211</v>
      </c>
      <c r="F48" s="5">
        <v>81.034482758620683</v>
      </c>
      <c r="G48" s="5">
        <v>44</v>
      </c>
    </row>
    <row r="49" spans="1:7" x14ac:dyDescent="0.25">
      <c r="A49" s="5">
        <v>25</v>
      </c>
      <c r="B49" s="5">
        <v>31.279583799889185</v>
      </c>
      <c r="C49" s="5">
        <v>8.7204162001108152</v>
      </c>
      <c r="D49" s="5">
        <v>0.729594039070945</v>
      </c>
      <c r="F49" s="5">
        <v>84.482758620689651</v>
      </c>
      <c r="G49" s="5">
        <v>48</v>
      </c>
    </row>
    <row r="50" spans="1:7" x14ac:dyDescent="0.25">
      <c r="A50" s="5">
        <v>26</v>
      </c>
      <c r="B50" s="5">
        <v>30.242310449172205</v>
      </c>
      <c r="C50" s="5">
        <v>-1.242310449172205</v>
      </c>
      <c r="D50" s="5">
        <v>-0.10393796323391893</v>
      </c>
      <c r="F50" s="5">
        <v>87.931034482758605</v>
      </c>
      <c r="G50" s="5">
        <v>48</v>
      </c>
    </row>
    <row r="51" spans="1:7" x14ac:dyDescent="0.25">
      <c r="A51" s="5">
        <v>27</v>
      </c>
      <c r="B51" s="5">
        <v>27.805924206790465</v>
      </c>
      <c r="C51" s="5">
        <v>1.1940757932095352</v>
      </c>
      <c r="D51" s="5">
        <v>9.9902408432468684E-2</v>
      </c>
      <c r="F51" s="5">
        <v>91.379310344827573</v>
      </c>
      <c r="G51" s="5">
        <v>51</v>
      </c>
    </row>
    <row r="52" spans="1:7" x14ac:dyDescent="0.25">
      <c r="A52" s="5">
        <v>28</v>
      </c>
      <c r="B52" s="5">
        <v>33.908951130776408</v>
      </c>
      <c r="C52" s="5">
        <v>-6.9089511307764084</v>
      </c>
      <c r="D52" s="5">
        <v>-0.57803772727990632</v>
      </c>
      <c r="F52" s="5">
        <v>94.827586206896541</v>
      </c>
      <c r="G52" s="5">
        <v>54</v>
      </c>
    </row>
    <row r="53" spans="1:7" ht="15.75" thickBot="1" x14ac:dyDescent="0.3">
      <c r="A53" s="6">
        <v>29</v>
      </c>
      <c r="B53" s="6">
        <v>30.242310449172205</v>
      </c>
      <c r="C53" s="6">
        <v>9.757689550827795</v>
      </c>
      <c r="D53" s="6">
        <v>0.81637756364178338</v>
      </c>
      <c r="F53" s="6">
        <v>98.275862068965509</v>
      </c>
      <c r="G53" s="6">
        <v>64</v>
      </c>
    </row>
  </sheetData>
  <sortState ref="G25:G53">
    <sortCondition ref="G25"/>
  </sortState>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workbookViewId="0">
      <selection activeCell="A21" sqref="A21"/>
    </sheetView>
  </sheetViews>
  <sheetFormatPr defaultRowHeight="15" x14ac:dyDescent="0.25"/>
  <sheetData>
    <row r="1" spans="1:9" x14ac:dyDescent="0.25">
      <c r="A1" t="s">
        <v>160</v>
      </c>
    </row>
    <row r="2" spans="1:9" ht="15.75" thickBot="1" x14ac:dyDescent="0.3"/>
    <row r="3" spans="1:9" x14ac:dyDescent="0.25">
      <c r="A3" s="8" t="s">
        <v>161</v>
      </c>
      <c r="B3" s="8"/>
    </row>
    <row r="4" spans="1:9" x14ac:dyDescent="0.25">
      <c r="A4" s="5" t="s">
        <v>162</v>
      </c>
      <c r="B4" s="5">
        <v>0.8981603654996303</v>
      </c>
    </row>
    <row r="5" spans="1:9" x14ac:dyDescent="0.25">
      <c r="A5" s="5" t="s">
        <v>163</v>
      </c>
      <c r="B5" s="5">
        <v>0.80669204215442947</v>
      </c>
    </row>
    <row r="6" spans="1:9" x14ac:dyDescent="0.25">
      <c r="A6" s="5" t="s">
        <v>164</v>
      </c>
      <c r="B6" s="5">
        <v>0.75397169001472841</v>
      </c>
    </row>
    <row r="7" spans="1:9" x14ac:dyDescent="0.25">
      <c r="A7" s="5" t="s">
        <v>165</v>
      </c>
      <c r="B7" s="5">
        <v>6.1174313469266393</v>
      </c>
    </row>
    <row r="8" spans="1:9" ht="15.75" thickBot="1" x14ac:dyDescent="0.3">
      <c r="A8" s="6" t="s">
        <v>166</v>
      </c>
      <c r="B8" s="6">
        <v>29</v>
      </c>
    </row>
    <row r="10" spans="1:9" ht="15.75" thickBot="1" x14ac:dyDescent="0.3">
      <c r="A10" t="s">
        <v>167</v>
      </c>
    </row>
    <row r="11" spans="1:9" x14ac:dyDescent="0.25">
      <c r="A11" s="7"/>
      <c r="B11" s="7" t="s">
        <v>171</v>
      </c>
      <c r="C11" s="7" t="s">
        <v>172</v>
      </c>
      <c r="D11" s="7" t="s">
        <v>173</v>
      </c>
      <c r="E11" s="7" t="s">
        <v>174</v>
      </c>
      <c r="F11" s="7" t="s">
        <v>175</v>
      </c>
    </row>
    <row r="12" spans="1:9" x14ac:dyDescent="0.25">
      <c r="A12" s="5" t="s">
        <v>168</v>
      </c>
      <c r="B12" s="5">
        <v>6</v>
      </c>
      <c r="C12" s="5">
        <v>3435.7292245026865</v>
      </c>
      <c r="D12" s="5">
        <v>572.62153741711438</v>
      </c>
      <c r="E12" s="5">
        <v>15.301340173465004</v>
      </c>
      <c r="F12" s="5">
        <v>7.439986740841442E-7</v>
      </c>
    </row>
    <row r="13" spans="1:9" x14ac:dyDescent="0.25">
      <c r="A13" s="5" t="s">
        <v>169</v>
      </c>
      <c r="B13" s="5">
        <v>22</v>
      </c>
      <c r="C13" s="5">
        <v>823.30525825593486</v>
      </c>
      <c r="D13" s="5">
        <v>37.422966284360676</v>
      </c>
      <c r="E13" s="5"/>
      <c r="F13" s="5"/>
    </row>
    <row r="14" spans="1:9" ht="15.75" thickBot="1" x14ac:dyDescent="0.3">
      <c r="A14" s="6" t="s">
        <v>119</v>
      </c>
      <c r="B14" s="6">
        <v>28</v>
      </c>
      <c r="C14" s="6">
        <v>4259.0344827586214</v>
      </c>
      <c r="D14" s="6"/>
      <c r="E14" s="6"/>
      <c r="F14" s="6"/>
    </row>
    <row r="15" spans="1:9" ht="15.75" thickBot="1" x14ac:dyDescent="0.3"/>
    <row r="16" spans="1:9" x14ac:dyDescent="0.25">
      <c r="A16" s="7"/>
      <c r="B16" s="7" t="s">
        <v>176</v>
      </c>
      <c r="C16" s="7" t="s">
        <v>165</v>
      </c>
      <c r="D16" s="7" t="s">
        <v>177</v>
      </c>
      <c r="E16" s="7" t="s">
        <v>178</v>
      </c>
      <c r="F16" s="7" t="s">
        <v>179</v>
      </c>
      <c r="G16" s="7" t="s">
        <v>180</v>
      </c>
      <c r="H16" s="7" t="s">
        <v>181</v>
      </c>
      <c r="I16" s="7" t="s">
        <v>182</v>
      </c>
    </row>
    <row r="17" spans="1:9" x14ac:dyDescent="0.25">
      <c r="A17" s="5" t="s">
        <v>170</v>
      </c>
      <c r="B17" s="5">
        <v>63.618680014604415</v>
      </c>
      <c r="C17" s="5">
        <v>14.260914232920843</v>
      </c>
      <c r="D17" s="5">
        <v>4.4610520037868833</v>
      </c>
      <c r="E17" s="5">
        <v>1.9562267897690858E-4</v>
      </c>
      <c r="F17" s="5">
        <v>34.043354063260679</v>
      </c>
      <c r="G17" s="5">
        <v>93.194005965948151</v>
      </c>
      <c r="H17" s="5">
        <v>34.043354063260679</v>
      </c>
      <c r="I17" s="5">
        <v>93.194005965948151</v>
      </c>
    </row>
    <row r="18" spans="1:9" x14ac:dyDescent="0.25">
      <c r="A18" s="5" t="s">
        <v>14</v>
      </c>
      <c r="B18" s="5">
        <v>-1.3927776301576506E-2</v>
      </c>
      <c r="C18" s="5">
        <v>0.19690449318775405</v>
      </c>
      <c r="D18" s="5">
        <v>-7.0733664204889288E-2</v>
      </c>
      <c r="E18" s="5">
        <v>0.94424878998474138</v>
      </c>
      <c r="F18" s="5">
        <v>-0.42228270167295134</v>
      </c>
      <c r="G18" s="5">
        <v>0.39442714906979837</v>
      </c>
      <c r="H18" s="5">
        <v>-0.42228270167295134</v>
      </c>
      <c r="I18" s="5">
        <v>0.39442714906979837</v>
      </c>
    </row>
    <row r="19" spans="1:9" x14ac:dyDescent="0.25">
      <c r="A19" s="5" t="s">
        <v>38</v>
      </c>
      <c r="B19" s="5">
        <v>5.1004603169129026E-2</v>
      </c>
      <c r="C19" s="5">
        <v>0.15430298804782028</v>
      </c>
      <c r="D19" s="5">
        <v>0.33054838285647525</v>
      </c>
      <c r="E19" s="5">
        <v>0.74411299011101739</v>
      </c>
      <c r="F19" s="5">
        <v>-0.26900020804036223</v>
      </c>
      <c r="G19" s="5">
        <v>0.37100941437862028</v>
      </c>
      <c r="H19" s="5">
        <v>-0.26900020804036223</v>
      </c>
      <c r="I19" s="5">
        <v>0.37100941437862028</v>
      </c>
    </row>
    <row r="20" spans="1:9" x14ac:dyDescent="0.25">
      <c r="A20" s="5" t="s">
        <v>41</v>
      </c>
      <c r="B20" s="5">
        <v>0.27006116726599266</v>
      </c>
      <c r="C20" s="5">
        <v>7.0260314171641428E-2</v>
      </c>
      <c r="D20" s="5">
        <v>3.8437227395005751</v>
      </c>
      <c r="E20" s="5">
        <v>8.822696797017559E-4</v>
      </c>
      <c r="F20" s="5">
        <v>0.12435019396294997</v>
      </c>
      <c r="G20" s="5">
        <v>0.41577214056903533</v>
      </c>
      <c r="H20" s="5">
        <v>0.12435019396294997</v>
      </c>
      <c r="I20" s="5">
        <v>0.41577214056903533</v>
      </c>
    </row>
    <row r="21" spans="1:9" x14ac:dyDescent="0.25">
      <c r="A21" s="5" t="s">
        <v>42</v>
      </c>
      <c r="B21" s="5">
        <v>-2.481452133258144E-3</v>
      </c>
      <c r="C21" s="5">
        <v>6.3192155694764211E-4</v>
      </c>
      <c r="D21" s="5">
        <v>-3.9268357060712598</v>
      </c>
      <c r="E21" s="5">
        <v>7.2080894010899822E-4</v>
      </c>
      <c r="F21" s="5">
        <v>-3.7919772312398391E-3</v>
      </c>
      <c r="G21" s="5">
        <v>-1.1709270352764489E-3</v>
      </c>
      <c r="H21" s="5">
        <v>-3.7919772312398391E-3</v>
      </c>
      <c r="I21" s="5">
        <v>-1.1709270352764489E-3</v>
      </c>
    </row>
    <row r="22" spans="1:9" x14ac:dyDescent="0.25">
      <c r="A22" s="5" t="s">
        <v>45</v>
      </c>
      <c r="B22" s="5">
        <v>-0.2337547501174653</v>
      </c>
      <c r="C22" s="5">
        <v>0.13181211869961593</v>
      </c>
      <c r="D22" s="5">
        <v>-1.773393466576199</v>
      </c>
      <c r="E22" s="5">
        <v>9.0009065252208184E-2</v>
      </c>
      <c r="F22" s="5">
        <v>-0.50711635311196734</v>
      </c>
      <c r="G22" s="5">
        <v>3.9606852877036774E-2</v>
      </c>
      <c r="H22" s="5">
        <v>-0.50711635311196734</v>
      </c>
      <c r="I22" s="5">
        <v>3.9606852877036774E-2</v>
      </c>
    </row>
    <row r="23" spans="1:9" ht="15.75" thickBot="1" x14ac:dyDescent="0.3">
      <c r="A23" s="6" t="s">
        <v>109</v>
      </c>
      <c r="B23" s="6">
        <v>-0.22718989191237451</v>
      </c>
      <c r="C23" s="6">
        <v>0.14970274015498622</v>
      </c>
      <c r="D23" s="6">
        <v>-1.5176067697703219</v>
      </c>
      <c r="E23" s="6">
        <v>0.14335335147576692</v>
      </c>
      <c r="F23" s="6">
        <v>-0.53765437291123497</v>
      </c>
      <c r="G23" s="6">
        <v>8.3274589086485967E-2</v>
      </c>
      <c r="H23" s="6">
        <v>-0.53765437291123497</v>
      </c>
      <c r="I23" s="6">
        <v>8.3274589086485967E-2</v>
      </c>
    </row>
    <row r="27" spans="1:9" x14ac:dyDescent="0.25">
      <c r="A27" t="s">
        <v>183</v>
      </c>
      <c r="F27" t="s">
        <v>188</v>
      </c>
    </row>
    <row r="28" spans="1:9" ht="15.75" thickBot="1" x14ac:dyDescent="0.3"/>
    <row r="29" spans="1:9" x14ac:dyDescent="0.25">
      <c r="A29" s="7" t="s">
        <v>184</v>
      </c>
      <c r="B29" s="7" t="s">
        <v>185</v>
      </c>
      <c r="C29" s="7" t="s">
        <v>186</v>
      </c>
      <c r="D29" s="7" t="s">
        <v>187</v>
      </c>
      <c r="F29" s="7" t="s">
        <v>189</v>
      </c>
      <c r="G29" s="7" t="s">
        <v>21</v>
      </c>
    </row>
    <row r="30" spans="1:9" x14ac:dyDescent="0.25">
      <c r="A30" s="5">
        <v>1</v>
      </c>
      <c r="B30" s="5">
        <v>34.739235415894584</v>
      </c>
      <c r="C30" s="5">
        <v>0.26076458410541647</v>
      </c>
      <c r="D30" s="5">
        <v>4.8089158573906436E-2</v>
      </c>
      <c r="F30" s="5">
        <v>1.7241379310344827</v>
      </c>
      <c r="G30" s="5">
        <v>6</v>
      </c>
    </row>
    <row r="31" spans="1:9" x14ac:dyDescent="0.25">
      <c r="A31" s="5">
        <v>2</v>
      </c>
      <c r="B31" s="5">
        <v>46.473610415773649</v>
      </c>
      <c r="C31" s="5">
        <v>1.5263895842263508</v>
      </c>
      <c r="D31" s="5">
        <v>0.28149064418865388</v>
      </c>
      <c r="F31" s="5">
        <v>5.1724137931034484</v>
      </c>
      <c r="G31" s="5">
        <v>13</v>
      </c>
    </row>
    <row r="32" spans="1:9" x14ac:dyDescent="0.25">
      <c r="A32" s="5">
        <v>3</v>
      </c>
      <c r="B32" s="5">
        <v>49.168831301693906</v>
      </c>
      <c r="C32" s="5">
        <v>-1.1688313016939063</v>
      </c>
      <c r="D32" s="5">
        <v>-0.21555118002750359</v>
      </c>
      <c r="F32" s="5">
        <v>8.6206896551724128</v>
      </c>
      <c r="G32" s="5">
        <v>21</v>
      </c>
    </row>
    <row r="33" spans="1:7" x14ac:dyDescent="0.25">
      <c r="A33" s="5">
        <v>4</v>
      </c>
      <c r="B33" s="5">
        <v>54.555098342836992</v>
      </c>
      <c r="C33" s="5">
        <v>-0.55509834283699178</v>
      </c>
      <c r="D33" s="5">
        <v>-0.10236900967352759</v>
      </c>
      <c r="F33" s="5">
        <v>12.068965517241379</v>
      </c>
      <c r="G33" s="5">
        <v>22</v>
      </c>
    </row>
    <row r="34" spans="1:7" x14ac:dyDescent="0.25">
      <c r="A34" s="5">
        <v>5</v>
      </c>
      <c r="B34" s="5">
        <v>29.655906913517782</v>
      </c>
      <c r="C34" s="5">
        <v>4.3440930864822178</v>
      </c>
      <c r="D34" s="5">
        <v>0.8011202211846481</v>
      </c>
      <c r="F34" s="5">
        <v>15.517241379310343</v>
      </c>
      <c r="G34" s="5">
        <v>23</v>
      </c>
    </row>
    <row r="35" spans="1:7" x14ac:dyDescent="0.25">
      <c r="A35" s="5">
        <v>6</v>
      </c>
      <c r="B35" s="5">
        <v>33.188971719036601</v>
      </c>
      <c r="C35" s="5">
        <v>-0.18897171903660137</v>
      </c>
      <c r="D35" s="5">
        <v>-3.4849406386647644E-2</v>
      </c>
      <c r="F35" s="5">
        <v>18.96551724137931</v>
      </c>
      <c r="G35" s="5">
        <v>24</v>
      </c>
    </row>
    <row r="36" spans="1:7" x14ac:dyDescent="0.25">
      <c r="A36" s="5">
        <v>7</v>
      </c>
      <c r="B36" s="5">
        <v>48.310396020154016</v>
      </c>
      <c r="C36" s="5">
        <v>-4.3103960201540161</v>
      </c>
      <c r="D36" s="5">
        <v>-0.79490594338426535</v>
      </c>
      <c r="F36" s="5">
        <v>22.413793103448278</v>
      </c>
      <c r="G36" s="5">
        <v>27</v>
      </c>
    </row>
    <row r="37" spans="1:7" x14ac:dyDescent="0.25">
      <c r="A37" s="5">
        <v>8</v>
      </c>
      <c r="B37" s="5">
        <v>27.268317126715203</v>
      </c>
      <c r="C37" s="5">
        <v>0.73168287328479664</v>
      </c>
      <c r="D37" s="5">
        <v>0.13493402043039635</v>
      </c>
      <c r="F37" s="5">
        <v>25.862068965517242</v>
      </c>
      <c r="G37" s="5">
        <v>27</v>
      </c>
    </row>
    <row r="38" spans="1:7" x14ac:dyDescent="0.25">
      <c r="A38" s="5">
        <v>9</v>
      </c>
      <c r="B38" s="5">
        <v>11.961460309222971</v>
      </c>
      <c r="C38" s="5">
        <v>-5.9614603092229714</v>
      </c>
      <c r="D38" s="5">
        <v>-1.0993885965219077</v>
      </c>
      <c r="F38" s="5">
        <v>29.310344827586206</v>
      </c>
      <c r="G38" s="5">
        <v>28</v>
      </c>
    </row>
    <row r="39" spans="1:7" x14ac:dyDescent="0.25">
      <c r="A39" s="5">
        <v>10</v>
      </c>
      <c r="B39" s="5">
        <v>51.024052082165589</v>
      </c>
      <c r="C39" s="5">
        <v>-2.4052082165589184E-2</v>
      </c>
      <c r="D39" s="5">
        <v>-4.435588510846477E-3</v>
      </c>
      <c r="F39" s="5">
        <v>32.758620689655167</v>
      </c>
      <c r="G39" s="5">
        <v>28</v>
      </c>
    </row>
    <row r="40" spans="1:7" x14ac:dyDescent="0.25">
      <c r="A40" s="5">
        <v>11</v>
      </c>
      <c r="B40" s="5">
        <v>26.381624279999187</v>
      </c>
      <c r="C40" s="5">
        <v>-2.3816242799991869</v>
      </c>
      <c r="D40" s="5">
        <v>-0.43920959610852184</v>
      </c>
      <c r="F40" s="5">
        <v>36.206896551724135</v>
      </c>
      <c r="G40" s="5">
        <v>29</v>
      </c>
    </row>
    <row r="41" spans="1:7" x14ac:dyDescent="0.25">
      <c r="A41" s="5">
        <v>12</v>
      </c>
      <c r="B41" s="5">
        <v>44.111960282583823</v>
      </c>
      <c r="C41" s="5">
        <v>-4.1119602825838228</v>
      </c>
      <c r="D41" s="5">
        <v>-0.75831122066346279</v>
      </c>
      <c r="F41" s="5">
        <v>39.655172413793103</v>
      </c>
      <c r="G41" s="5">
        <v>29</v>
      </c>
    </row>
    <row r="42" spans="1:7" x14ac:dyDescent="0.25">
      <c r="A42" s="5">
        <v>13</v>
      </c>
      <c r="B42" s="5">
        <v>30.368957400852501</v>
      </c>
      <c r="C42" s="5">
        <v>-1.3689574008525014</v>
      </c>
      <c r="D42" s="5">
        <v>-0.25245763245175018</v>
      </c>
      <c r="F42" s="5">
        <v>43.103448275862071</v>
      </c>
      <c r="G42" s="5">
        <v>29</v>
      </c>
    </row>
    <row r="43" spans="1:7" x14ac:dyDescent="0.25">
      <c r="A43" s="5">
        <v>14</v>
      </c>
      <c r="B43" s="5">
        <v>41.862484342184828</v>
      </c>
      <c r="C43" s="5">
        <v>-0.86248434218482828</v>
      </c>
      <c r="D43" s="5">
        <v>-0.15905590263005376</v>
      </c>
      <c r="F43" s="5">
        <v>46.551724137931032</v>
      </c>
      <c r="G43" s="5">
        <v>30</v>
      </c>
    </row>
    <row r="44" spans="1:7" x14ac:dyDescent="0.25">
      <c r="A44" s="5">
        <v>15</v>
      </c>
      <c r="B44" s="5">
        <v>29.353628068408213</v>
      </c>
      <c r="C44" s="5">
        <v>-8.3536280684082129</v>
      </c>
      <c r="D44" s="5">
        <v>-1.5405425787679805</v>
      </c>
      <c r="F44" s="5">
        <v>50</v>
      </c>
      <c r="G44" s="5">
        <v>32</v>
      </c>
    </row>
    <row r="45" spans="1:7" x14ac:dyDescent="0.25">
      <c r="A45" s="5">
        <v>16</v>
      </c>
      <c r="B45" s="5">
        <v>25.934055449266669</v>
      </c>
      <c r="C45" s="5">
        <v>2.0659445507333309</v>
      </c>
      <c r="D45" s="5">
        <v>0.38099320674984788</v>
      </c>
      <c r="F45" s="5">
        <v>53.448275862068961</v>
      </c>
      <c r="G45" s="5">
        <v>33</v>
      </c>
    </row>
    <row r="46" spans="1:7" x14ac:dyDescent="0.25">
      <c r="A46" s="5">
        <v>17</v>
      </c>
      <c r="B46" s="5">
        <v>47.090954244193782</v>
      </c>
      <c r="C46" s="5">
        <v>16.909045755806218</v>
      </c>
      <c r="D46" s="5">
        <v>3.1182983896144609</v>
      </c>
      <c r="F46" s="5">
        <v>56.896551724137929</v>
      </c>
      <c r="G46" s="5">
        <v>34</v>
      </c>
    </row>
    <row r="47" spans="1:7" x14ac:dyDescent="0.25">
      <c r="A47" s="5">
        <v>18</v>
      </c>
      <c r="B47" s="5">
        <v>25.084189565836716</v>
      </c>
      <c r="C47" s="5">
        <v>1.9158104341632836</v>
      </c>
      <c r="D47" s="5">
        <v>0.35330607521755486</v>
      </c>
      <c r="F47" s="5">
        <v>60.344827586206897</v>
      </c>
      <c r="G47" s="5">
        <v>34</v>
      </c>
    </row>
    <row r="48" spans="1:7" x14ac:dyDescent="0.25">
      <c r="A48" s="5">
        <v>19</v>
      </c>
      <c r="B48" s="5">
        <v>26.548638311366041</v>
      </c>
      <c r="C48" s="5">
        <v>-3.5486383113660409</v>
      </c>
      <c r="D48" s="5">
        <v>-0.65442564243207912</v>
      </c>
      <c r="F48" s="5">
        <v>63.793103448275858</v>
      </c>
      <c r="G48" s="5">
        <v>35</v>
      </c>
    </row>
    <row r="49" spans="1:7" x14ac:dyDescent="0.25">
      <c r="A49" s="5">
        <v>20</v>
      </c>
      <c r="B49" s="5">
        <v>14.580452343925362</v>
      </c>
      <c r="C49" s="5">
        <v>-1.5804523439253622</v>
      </c>
      <c r="D49" s="5">
        <v>-0.29146068146586995</v>
      </c>
      <c r="F49" s="5">
        <v>67.241379310344811</v>
      </c>
      <c r="G49" s="5">
        <v>40</v>
      </c>
    </row>
    <row r="50" spans="1:7" x14ac:dyDescent="0.25">
      <c r="A50" s="5">
        <v>21</v>
      </c>
      <c r="B50" s="5">
        <v>24.901171220015542</v>
      </c>
      <c r="C50" s="5">
        <v>9.0988287799844585</v>
      </c>
      <c r="D50" s="5">
        <v>1.6779695047108492</v>
      </c>
      <c r="F50" s="5">
        <v>70.689655172413779</v>
      </c>
      <c r="G50" s="5">
        <v>40</v>
      </c>
    </row>
    <row r="51" spans="1:7" x14ac:dyDescent="0.25">
      <c r="A51" s="5">
        <v>22</v>
      </c>
      <c r="B51" s="5">
        <v>35.859168277756282</v>
      </c>
      <c r="C51" s="5">
        <v>-3.8591682777562824</v>
      </c>
      <c r="D51" s="5">
        <v>-0.71169233317890734</v>
      </c>
      <c r="F51" s="5">
        <v>74.137931034482747</v>
      </c>
      <c r="G51" s="5">
        <v>40</v>
      </c>
    </row>
    <row r="52" spans="1:7" x14ac:dyDescent="0.25">
      <c r="A52" s="5">
        <v>23</v>
      </c>
      <c r="B52" s="5">
        <v>15.748230551276139</v>
      </c>
      <c r="C52" s="5">
        <v>6.2517694487238611</v>
      </c>
      <c r="D52" s="5">
        <v>1.152926243487298</v>
      </c>
      <c r="F52" s="5">
        <v>77.586206896551715</v>
      </c>
      <c r="G52" s="5">
        <v>41</v>
      </c>
    </row>
    <row r="53" spans="1:7" x14ac:dyDescent="0.25">
      <c r="A53" s="5">
        <v>24</v>
      </c>
      <c r="B53" s="5">
        <v>37.426117219370255</v>
      </c>
      <c r="C53" s="5">
        <v>-7.4261172193702549</v>
      </c>
      <c r="D53" s="5">
        <v>-1.3694947485903455</v>
      </c>
      <c r="F53" s="5">
        <v>81.034482758620683</v>
      </c>
      <c r="G53" s="5">
        <v>44</v>
      </c>
    </row>
    <row r="54" spans="1:7" x14ac:dyDescent="0.25">
      <c r="A54" s="5">
        <v>25</v>
      </c>
      <c r="B54" s="5">
        <v>30.085238087709609</v>
      </c>
      <c r="C54" s="5">
        <v>9.9147619122903912</v>
      </c>
      <c r="D54" s="5">
        <v>1.8284406199498038</v>
      </c>
      <c r="F54" s="5">
        <v>84.482758620689651</v>
      </c>
      <c r="G54" s="5">
        <v>48</v>
      </c>
    </row>
    <row r="55" spans="1:7" x14ac:dyDescent="0.25">
      <c r="A55" s="5">
        <v>26</v>
      </c>
      <c r="B55" s="5">
        <v>32.470441468346067</v>
      </c>
      <c r="C55" s="5">
        <v>-3.4704414683460669</v>
      </c>
      <c r="D55" s="5">
        <v>-0.64000489431988061</v>
      </c>
      <c r="F55" s="5">
        <v>87.931034482758605</v>
      </c>
      <c r="G55" s="5">
        <v>48</v>
      </c>
    </row>
    <row r="56" spans="1:7" x14ac:dyDescent="0.25">
      <c r="A56" s="5">
        <v>27</v>
      </c>
      <c r="B56" s="5">
        <v>25.849220815027966</v>
      </c>
      <c r="C56" s="5">
        <v>3.1507791849720341</v>
      </c>
      <c r="D56" s="5">
        <v>0.58105405830812962</v>
      </c>
      <c r="F56" s="5">
        <v>91.379310344827573</v>
      </c>
      <c r="G56" s="5">
        <v>51</v>
      </c>
    </row>
    <row r="57" spans="1:7" x14ac:dyDescent="0.25">
      <c r="A57" s="5">
        <v>28</v>
      </c>
      <c r="B57" s="5">
        <v>32.091708235640759</v>
      </c>
      <c r="C57" s="5">
        <v>-5.091708235640759</v>
      </c>
      <c r="D57" s="5">
        <v>-0.93899240802120787</v>
      </c>
      <c r="F57" s="5">
        <v>94.827586206896541</v>
      </c>
      <c r="G57" s="5">
        <v>54</v>
      </c>
    </row>
    <row r="58" spans="1:7" ht="15.75" thickBot="1" x14ac:dyDescent="0.3">
      <c r="A58" s="6">
        <v>29</v>
      </c>
      <c r="B58" s="6">
        <v>41.905880189228874</v>
      </c>
      <c r="C58" s="6">
        <v>-1.9058801892288741</v>
      </c>
      <c r="D58" s="6">
        <v>-0.3514747792807742</v>
      </c>
      <c r="F58" s="6">
        <v>98.275862068965509</v>
      </c>
      <c r="G58" s="6">
        <v>64</v>
      </c>
    </row>
  </sheetData>
  <sortState ref="G30:G58">
    <sortCondition ref="G30"/>
  </sortState>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
  <sheetViews>
    <sheetView workbookViewId="0">
      <selection activeCell="A19" sqref="A19"/>
    </sheetView>
  </sheetViews>
  <sheetFormatPr defaultRowHeight="15" x14ac:dyDescent="0.25"/>
  <sheetData>
    <row r="1" spans="1:9" x14ac:dyDescent="0.25">
      <c r="A1" t="s">
        <v>160</v>
      </c>
    </row>
    <row r="2" spans="1:9" ht="15.75" thickBot="1" x14ac:dyDescent="0.3"/>
    <row r="3" spans="1:9" x14ac:dyDescent="0.25">
      <c r="A3" s="8" t="s">
        <v>161</v>
      </c>
      <c r="B3" s="8"/>
    </row>
    <row r="4" spans="1:9" x14ac:dyDescent="0.25">
      <c r="A4" s="5" t="s">
        <v>162</v>
      </c>
      <c r="B4" s="5">
        <v>0.70765731366235085</v>
      </c>
    </row>
    <row r="5" spans="1:9" x14ac:dyDescent="0.25">
      <c r="A5" s="5" t="s">
        <v>163</v>
      </c>
      <c r="B5" s="5">
        <v>0.50077887357981488</v>
      </c>
    </row>
    <row r="6" spans="1:9" x14ac:dyDescent="0.25">
      <c r="A6" s="5" t="s">
        <v>164</v>
      </c>
      <c r="B6" s="5">
        <v>0.46237724847056982</v>
      </c>
    </row>
    <row r="7" spans="1:9" x14ac:dyDescent="0.25">
      <c r="A7" s="5" t="s">
        <v>165</v>
      </c>
      <c r="B7" s="5">
        <v>9.0430593698770938</v>
      </c>
    </row>
    <row r="8" spans="1:9" ht="15.75" thickBot="1" x14ac:dyDescent="0.3">
      <c r="A8" s="6" t="s">
        <v>166</v>
      </c>
      <c r="B8" s="6">
        <v>29</v>
      </c>
    </row>
    <row r="10" spans="1:9" ht="15.75" thickBot="1" x14ac:dyDescent="0.3">
      <c r="A10" t="s">
        <v>167</v>
      </c>
    </row>
    <row r="11" spans="1:9" x14ac:dyDescent="0.25">
      <c r="A11" s="7"/>
      <c r="B11" s="7" t="s">
        <v>171</v>
      </c>
      <c r="C11" s="7" t="s">
        <v>172</v>
      </c>
      <c r="D11" s="7" t="s">
        <v>173</v>
      </c>
      <c r="E11" s="7" t="s">
        <v>174</v>
      </c>
      <c r="F11" s="7" t="s">
        <v>175</v>
      </c>
    </row>
    <row r="12" spans="1:9" x14ac:dyDescent="0.25">
      <c r="A12" s="5" t="s">
        <v>168</v>
      </c>
      <c r="B12" s="5">
        <v>2</v>
      </c>
      <c r="C12" s="5">
        <v>2132.8344908134518</v>
      </c>
      <c r="D12" s="5">
        <v>1066.4172454067259</v>
      </c>
      <c r="E12" s="5">
        <v>13.040564615565051</v>
      </c>
      <c r="F12" s="5">
        <v>1.1962127477905453E-4</v>
      </c>
    </row>
    <row r="13" spans="1:9" x14ac:dyDescent="0.25">
      <c r="A13" s="5" t="s">
        <v>169</v>
      </c>
      <c r="B13" s="5">
        <v>26</v>
      </c>
      <c r="C13" s="5">
        <v>2126.1999919451696</v>
      </c>
      <c r="D13" s="5">
        <v>81.776922767121903</v>
      </c>
      <c r="E13" s="5"/>
      <c r="F13" s="5"/>
    </row>
    <row r="14" spans="1:9" ht="15.75" thickBot="1" x14ac:dyDescent="0.3">
      <c r="A14" s="6" t="s">
        <v>119</v>
      </c>
      <c r="B14" s="6">
        <v>28</v>
      </c>
      <c r="C14" s="6">
        <v>4259.0344827586214</v>
      </c>
      <c r="D14" s="6"/>
      <c r="E14" s="6"/>
      <c r="F14" s="6"/>
    </row>
    <row r="15" spans="1:9" ht="15.75" thickBot="1" x14ac:dyDescent="0.3"/>
    <row r="16" spans="1:9" x14ac:dyDescent="0.25">
      <c r="A16" s="7"/>
      <c r="B16" s="7" t="s">
        <v>176</v>
      </c>
      <c r="C16" s="7" t="s">
        <v>165</v>
      </c>
      <c r="D16" s="7" t="s">
        <v>177</v>
      </c>
      <c r="E16" s="7" t="s">
        <v>178</v>
      </c>
      <c r="F16" s="7" t="s">
        <v>179</v>
      </c>
      <c r="G16" s="7" t="s">
        <v>180</v>
      </c>
      <c r="H16" s="7" t="s">
        <v>181</v>
      </c>
      <c r="I16" s="7" t="s">
        <v>182</v>
      </c>
    </row>
    <row r="17" spans="1:9" x14ac:dyDescent="0.25">
      <c r="A17" s="5" t="s">
        <v>170</v>
      </c>
      <c r="B17" s="5">
        <v>77.244680396190262</v>
      </c>
      <c r="C17" s="5">
        <v>10.040412029954805</v>
      </c>
      <c r="D17" s="5">
        <v>7.6933775392619985</v>
      </c>
      <c r="E17" s="5">
        <v>3.6517276890121703E-8</v>
      </c>
      <c r="F17" s="5">
        <v>56.606317892514113</v>
      </c>
      <c r="G17" s="5">
        <v>97.88304289986641</v>
      </c>
      <c r="H17" s="5">
        <v>56.606317892514113</v>
      </c>
      <c r="I17" s="5">
        <v>97.88304289986641</v>
      </c>
    </row>
    <row r="18" spans="1:9" x14ac:dyDescent="0.25">
      <c r="A18" s="5" t="s">
        <v>45</v>
      </c>
      <c r="B18" s="5">
        <v>-0.22193570416739986</v>
      </c>
      <c r="C18" s="5">
        <v>0.10805666934280361</v>
      </c>
      <c r="D18" s="5">
        <v>-2.053882518471132</v>
      </c>
      <c r="E18" s="5">
        <v>5.0170706639155738E-2</v>
      </c>
      <c r="F18" s="5">
        <v>-0.44404936904323156</v>
      </c>
      <c r="G18" s="5">
        <v>1.7796070843181799E-4</v>
      </c>
      <c r="H18" s="5">
        <v>-0.44404936904323156</v>
      </c>
      <c r="I18" s="5">
        <v>1.7796070843181799E-4</v>
      </c>
    </row>
    <row r="19" spans="1:9" ht="15.75" thickBot="1" x14ac:dyDescent="0.3">
      <c r="A19" s="6" t="s">
        <v>109</v>
      </c>
      <c r="B19" s="6">
        <v>-0.4944390479112124</v>
      </c>
      <c r="C19" s="6">
        <v>0.10994369506309154</v>
      </c>
      <c r="D19" s="6">
        <v>-4.4972023873445126</v>
      </c>
      <c r="E19" s="6">
        <v>1.267320984411244E-4</v>
      </c>
      <c r="F19" s="6">
        <v>-0.72043154970657219</v>
      </c>
      <c r="G19" s="6">
        <v>-0.26844654611585261</v>
      </c>
      <c r="H19" s="6">
        <v>-0.72043154970657219</v>
      </c>
      <c r="I19" s="6">
        <v>-0.26844654611585261</v>
      </c>
    </row>
    <row r="23" spans="1:9" x14ac:dyDescent="0.25">
      <c r="A23" t="s">
        <v>183</v>
      </c>
      <c r="F23" t="s">
        <v>188</v>
      </c>
    </row>
    <row r="24" spans="1:9" ht="15.75" thickBot="1" x14ac:dyDescent="0.3"/>
    <row r="25" spans="1:9" x14ac:dyDescent="0.25">
      <c r="A25" s="7" t="s">
        <v>184</v>
      </c>
      <c r="B25" s="7" t="s">
        <v>185</v>
      </c>
      <c r="C25" s="7" t="s">
        <v>186</v>
      </c>
      <c r="D25" s="7" t="s">
        <v>187</v>
      </c>
      <c r="F25" s="7" t="s">
        <v>189</v>
      </c>
      <c r="G25" s="7" t="s">
        <v>21</v>
      </c>
    </row>
    <row r="26" spans="1:9" x14ac:dyDescent="0.25">
      <c r="A26" s="5">
        <v>1</v>
      </c>
      <c r="B26" s="5">
        <v>39.016676360070541</v>
      </c>
      <c r="C26" s="5">
        <v>-4.0166763600705409</v>
      </c>
      <c r="D26" s="5">
        <v>-0.4609393657080651</v>
      </c>
      <c r="F26" s="5">
        <v>1.7241379310344827</v>
      </c>
      <c r="G26" s="5">
        <v>6</v>
      </c>
    </row>
    <row r="27" spans="1:9" x14ac:dyDescent="0.25">
      <c r="A27" s="5">
        <v>2</v>
      </c>
      <c r="B27" s="5">
        <v>38.831823478056059</v>
      </c>
      <c r="C27" s="5">
        <v>9.1681765219439413</v>
      </c>
      <c r="D27" s="5">
        <v>1.0521070387284572</v>
      </c>
      <c r="F27" s="5">
        <v>5.1724137931034484</v>
      </c>
      <c r="G27" s="5">
        <v>13</v>
      </c>
    </row>
    <row r="28" spans="1:9" x14ac:dyDescent="0.25">
      <c r="A28" s="5">
        <v>3</v>
      </c>
      <c r="B28" s="5">
        <v>42.862625410741565</v>
      </c>
      <c r="C28" s="5">
        <v>5.1373745892584353</v>
      </c>
      <c r="D28" s="5">
        <v>0.58954667299506491</v>
      </c>
      <c r="F28" s="5">
        <v>8.6206896551724128</v>
      </c>
      <c r="G28" s="5">
        <v>21</v>
      </c>
    </row>
    <row r="29" spans="1:9" x14ac:dyDescent="0.25">
      <c r="A29" s="5">
        <v>4</v>
      </c>
      <c r="B29" s="5">
        <v>46.337183478391211</v>
      </c>
      <c r="C29" s="5">
        <v>7.6628165216087893</v>
      </c>
      <c r="D29" s="5">
        <v>0.87935732689840274</v>
      </c>
      <c r="F29" s="5">
        <v>12.068965517241379</v>
      </c>
      <c r="G29" s="5">
        <v>22</v>
      </c>
    </row>
    <row r="30" spans="1:9" x14ac:dyDescent="0.25">
      <c r="A30" s="5">
        <v>5</v>
      </c>
      <c r="B30" s="5">
        <v>33.875353041594821</v>
      </c>
      <c r="C30" s="5">
        <v>0.12464695840517948</v>
      </c>
      <c r="D30" s="5">
        <v>1.430403766553748E-2</v>
      </c>
      <c r="F30" s="5">
        <v>15.517241379310343</v>
      </c>
      <c r="G30" s="5">
        <v>23</v>
      </c>
    </row>
    <row r="31" spans="1:9" x14ac:dyDescent="0.25">
      <c r="A31" s="5">
        <v>6</v>
      </c>
      <c r="B31" s="5">
        <v>34.409684291198346</v>
      </c>
      <c r="C31" s="5">
        <v>-1.4096842911983458</v>
      </c>
      <c r="D31" s="5">
        <v>-0.16177031077061371</v>
      </c>
      <c r="F31" s="5">
        <v>18.96551724137931</v>
      </c>
      <c r="G31" s="5">
        <v>24</v>
      </c>
    </row>
    <row r="32" spans="1:9" x14ac:dyDescent="0.25">
      <c r="A32" s="5">
        <v>7</v>
      </c>
      <c r="B32" s="5">
        <v>46.102605821753535</v>
      </c>
      <c r="C32" s="5">
        <v>-2.1026058217535351</v>
      </c>
      <c r="D32" s="5">
        <v>-0.24128749914920675</v>
      </c>
      <c r="F32" s="5">
        <v>22.413793103448278</v>
      </c>
      <c r="G32" s="5">
        <v>27</v>
      </c>
    </row>
    <row r="33" spans="1:7" x14ac:dyDescent="0.25">
      <c r="A33" s="5">
        <v>8</v>
      </c>
      <c r="B33" s="5">
        <v>33.028064336586354</v>
      </c>
      <c r="C33" s="5">
        <v>-5.028064336586354</v>
      </c>
      <c r="D33" s="5">
        <v>-0.57700262064548191</v>
      </c>
      <c r="F33" s="5">
        <v>25.862068965517242</v>
      </c>
      <c r="G33" s="5">
        <v>27</v>
      </c>
    </row>
    <row r="34" spans="1:7" x14ac:dyDescent="0.25">
      <c r="A34" s="5">
        <v>9</v>
      </c>
      <c r="B34" s="5">
        <v>14.924852859476566</v>
      </c>
      <c r="C34" s="5">
        <v>-8.9248528594765659</v>
      </c>
      <c r="D34" s="5">
        <v>-1.0241840883622231</v>
      </c>
      <c r="F34" s="5">
        <v>29.310344827586206</v>
      </c>
      <c r="G34" s="5">
        <v>28</v>
      </c>
    </row>
    <row r="35" spans="1:7" x14ac:dyDescent="0.25">
      <c r="A35" s="5">
        <v>10</v>
      </c>
      <c r="B35" s="5">
        <v>45.121874824412558</v>
      </c>
      <c r="C35" s="5">
        <v>5.8781251755874422</v>
      </c>
      <c r="D35" s="5">
        <v>0.67455255218528509</v>
      </c>
      <c r="F35" s="5">
        <v>32.758620689655167</v>
      </c>
      <c r="G35" s="5">
        <v>28</v>
      </c>
    </row>
    <row r="36" spans="1:7" x14ac:dyDescent="0.25">
      <c r="A36" s="5">
        <v>11</v>
      </c>
      <c r="B36" s="5">
        <v>34.657465725122762</v>
      </c>
      <c r="C36" s="5">
        <v>-10.657465725122762</v>
      </c>
      <c r="D36" s="5">
        <v>-1.2230125235450282</v>
      </c>
      <c r="F36" s="5">
        <v>36.206896551724135</v>
      </c>
      <c r="G36" s="5">
        <v>29</v>
      </c>
    </row>
    <row r="37" spans="1:7" x14ac:dyDescent="0.25">
      <c r="A37" s="5">
        <v>12</v>
      </c>
      <c r="B37" s="5">
        <v>38.909360582174784</v>
      </c>
      <c r="C37" s="5">
        <v>1.0906394178252157</v>
      </c>
      <c r="D37" s="5">
        <v>0.12515786595754994</v>
      </c>
      <c r="F37" s="5">
        <v>39.655172413793103</v>
      </c>
      <c r="G37" s="5">
        <v>29</v>
      </c>
    </row>
    <row r="38" spans="1:7" x14ac:dyDescent="0.25">
      <c r="A38" s="5">
        <v>13</v>
      </c>
      <c r="B38" s="5">
        <v>28.877585628519221</v>
      </c>
      <c r="C38" s="5">
        <v>0.12241437148077949</v>
      </c>
      <c r="D38" s="5">
        <v>1.4047834001470562E-2</v>
      </c>
      <c r="F38" s="5">
        <v>43.103448275862071</v>
      </c>
      <c r="G38" s="5">
        <v>29</v>
      </c>
    </row>
    <row r="39" spans="1:7" x14ac:dyDescent="0.25">
      <c r="A39" s="5">
        <v>14</v>
      </c>
      <c r="B39" s="5">
        <v>38.132304662604483</v>
      </c>
      <c r="C39" s="5">
        <v>2.8676953373955172</v>
      </c>
      <c r="D39" s="5">
        <v>0.32908642652998099</v>
      </c>
      <c r="F39" s="5">
        <v>46.551724137931032</v>
      </c>
      <c r="G39" s="5">
        <v>30</v>
      </c>
    </row>
    <row r="40" spans="1:7" x14ac:dyDescent="0.25">
      <c r="A40" s="5">
        <v>15</v>
      </c>
      <c r="B40" s="5">
        <v>24.617824713122513</v>
      </c>
      <c r="C40" s="5">
        <v>-3.6178247131225127</v>
      </c>
      <c r="D40" s="5">
        <v>-0.41516858193682482</v>
      </c>
      <c r="F40" s="5">
        <v>50</v>
      </c>
      <c r="G40" s="5">
        <v>32</v>
      </c>
    </row>
    <row r="41" spans="1:7" x14ac:dyDescent="0.25">
      <c r="A41" s="5">
        <v>16</v>
      </c>
      <c r="B41" s="5">
        <v>33.303376974717224</v>
      </c>
      <c r="C41" s="5">
        <v>-5.3033769747172244</v>
      </c>
      <c r="D41" s="5">
        <v>-0.60859651107015844</v>
      </c>
      <c r="F41" s="5">
        <v>53.448275862068961</v>
      </c>
      <c r="G41" s="5">
        <v>33</v>
      </c>
    </row>
    <row r="42" spans="1:7" x14ac:dyDescent="0.25">
      <c r="A42" s="5">
        <v>17</v>
      </c>
      <c r="B42" s="5">
        <v>43.85375097613457</v>
      </c>
      <c r="C42" s="5">
        <v>20.14624902386543</v>
      </c>
      <c r="D42" s="5">
        <v>2.3119112455189628</v>
      </c>
      <c r="F42" s="5">
        <v>56.896551724137929</v>
      </c>
      <c r="G42" s="5">
        <v>34</v>
      </c>
    </row>
    <row r="43" spans="1:7" x14ac:dyDescent="0.25">
      <c r="A43" s="5">
        <v>18</v>
      </c>
      <c r="B43" s="5">
        <v>39.838119335321991</v>
      </c>
      <c r="C43" s="5">
        <v>-12.838119335321991</v>
      </c>
      <c r="D43" s="5">
        <v>-1.4732565068308965</v>
      </c>
      <c r="F43" s="5">
        <v>60.344827586206897</v>
      </c>
      <c r="G43" s="5">
        <v>34</v>
      </c>
    </row>
    <row r="44" spans="1:7" x14ac:dyDescent="0.25">
      <c r="A44" s="5">
        <v>19</v>
      </c>
      <c r="B44" s="5">
        <v>36.069988003144758</v>
      </c>
      <c r="C44" s="5">
        <v>-13.069988003144758</v>
      </c>
      <c r="D44" s="5">
        <v>-1.4998649231166246</v>
      </c>
      <c r="F44" s="5">
        <v>63.793103448275858</v>
      </c>
      <c r="G44" s="5">
        <v>35</v>
      </c>
    </row>
    <row r="45" spans="1:7" x14ac:dyDescent="0.25">
      <c r="A45" s="5">
        <v>20</v>
      </c>
      <c r="B45" s="5">
        <v>15.738991686352129</v>
      </c>
      <c r="C45" s="5">
        <v>-2.7389916863521293</v>
      </c>
      <c r="D45" s="5">
        <v>-0.31431685737425008</v>
      </c>
      <c r="F45" s="5">
        <v>67.241379310344811</v>
      </c>
      <c r="G45" s="5">
        <v>40</v>
      </c>
    </row>
    <row r="46" spans="1:7" x14ac:dyDescent="0.25">
      <c r="A46" s="5">
        <v>21</v>
      </c>
      <c r="B46" s="5">
        <v>23.749746957162309</v>
      </c>
      <c r="C46" s="5">
        <v>10.250253042837691</v>
      </c>
      <c r="D46" s="5">
        <v>1.1762822573611069</v>
      </c>
      <c r="F46" s="5">
        <v>70.689655172413779</v>
      </c>
      <c r="G46" s="5">
        <v>40</v>
      </c>
    </row>
    <row r="47" spans="1:7" x14ac:dyDescent="0.25">
      <c r="A47" s="5">
        <v>22</v>
      </c>
      <c r="B47" s="5">
        <v>31.426194152256379</v>
      </c>
      <c r="C47" s="5">
        <v>0.5738058477436212</v>
      </c>
      <c r="D47" s="5">
        <v>6.5847900051842462E-2</v>
      </c>
      <c r="F47" s="5">
        <v>74.137931034482747</v>
      </c>
      <c r="G47" s="5">
        <v>40</v>
      </c>
    </row>
    <row r="48" spans="1:7" x14ac:dyDescent="0.25">
      <c r="A48" s="5">
        <v>23</v>
      </c>
      <c r="B48" s="5">
        <v>30.709819315025427</v>
      </c>
      <c r="C48" s="5">
        <v>-8.7098193150254275</v>
      </c>
      <c r="D48" s="5">
        <v>-0.99950761042375058</v>
      </c>
      <c r="F48" s="5">
        <v>77.586206896551715</v>
      </c>
      <c r="G48" s="5">
        <v>41</v>
      </c>
    </row>
    <row r="49" spans="1:7" x14ac:dyDescent="0.25">
      <c r="A49" s="5">
        <v>24</v>
      </c>
      <c r="B49" s="5">
        <v>34.044754421294947</v>
      </c>
      <c r="C49" s="5">
        <v>-4.0447544212949467</v>
      </c>
      <c r="D49" s="5">
        <v>-0.46416150325933714</v>
      </c>
      <c r="F49" s="5">
        <v>81.034482758620683</v>
      </c>
      <c r="G49" s="5">
        <v>44</v>
      </c>
    </row>
    <row r="50" spans="1:7" x14ac:dyDescent="0.25">
      <c r="A50" s="5">
        <v>25</v>
      </c>
      <c r="B50" s="5">
        <v>21.247492088844815</v>
      </c>
      <c r="C50" s="5">
        <v>18.752507911155185</v>
      </c>
      <c r="D50" s="5">
        <v>2.1519705167014109</v>
      </c>
      <c r="F50" s="5">
        <v>84.482758620689651</v>
      </c>
      <c r="G50" s="5">
        <v>48</v>
      </c>
    </row>
    <row r="51" spans="1:7" x14ac:dyDescent="0.25">
      <c r="A51" s="5">
        <v>26</v>
      </c>
      <c r="B51" s="5">
        <v>35.107236421759069</v>
      </c>
      <c r="C51" s="5">
        <v>-6.1072364217590689</v>
      </c>
      <c r="D51" s="5">
        <v>-0.70084453665701363</v>
      </c>
      <c r="F51" s="5">
        <v>87.931034482758605</v>
      </c>
      <c r="G51" s="5">
        <v>48</v>
      </c>
    </row>
    <row r="52" spans="1:7" x14ac:dyDescent="0.25">
      <c r="A52" s="5">
        <v>27</v>
      </c>
      <c r="B52" s="5">
        <v>16.771133188222741</v>
      </c>
      <c r="C52" s="5">
        <v>12.228866811777259</v>
      </c>
      <c r="D52" s="5">
        <v>1.4033408734603714</v>
      </c>
      <c r="F52" s="5">
        <v>91.379310344827573</v>
      </c>
      <c r="G52" s="5">
        <v>51</v>
      </c>
    </row>
    <row r="53" spans="1:7" x14ac:dyDescent="0.25">
      <c r="A53" s="5">
        <v>28</v>
      </c>
      <c r="B53" s="5">
        <v>37.806143429912787</v>
      </c>
      <c r="C53" s="5">
        <v>-10.806143429912787</v>
      </c>
      <c r="D53" s="5">
        <v>-1.2400742434341658</v>
      </c>
      <c r="F53" s="5">
        <v>94.827586206896541</v>
      </c>
      <c r="G53" s="5">
        <v>54</v>
      </c>
    </row>
    <row r="54" spans="1:7" ht="15.75" thickBot="1" x14ac:dyDescent="0.3">
      <c r="A54" s="6">
        <v>29</v>
      </c>
      <c r="B54" s="6">
        <v>34.627967836025462</v>
      </c>
      <c r="C54" s="6">
        <v>5.3720321639745379</v>
      </c>
      <c r="D54" s="6">
        <v>0.61647513422820588</v>
      </c>
      <c r="F54" s="6">
        <v>98.275862068965509</v>
      </c>
      <c r="G54" s="6">
        <v>64</v>
      </c>
    </row>
  </sheetData>
  <sortState ref="G26:G54">
    <sortCondition ref="G26"/>
  </sortState>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
  <sheetViews>
    <sheetView workbookViewId="0">
      <selection activeCell="A18" sqref="A18"/>
    </sheetView>
  </sheetViews>
  <sheetFormatPr defaultRowHeight="15" x14ac:dyDescent="0.25"/>
  <sheetData>
    <row r="1" spans="1:9" x14ac:dyDescent="0.25">
      <c r="A1" t="s">
        <v>160</v>
      </c>
    </row>
    <row r="2" spans="1:9" ht="15.75" thickBot="1" x14ac:dyDescent="0.3"/>
    <row r="3" spans="1:9" x14ac:dyDescent="0.25">
      <c r="A3" s="8" t="s">
        <v>161</v>
      </c>
      <c r="B3" s="8"/>
    </row>
    <row r="4" spans="1:9" x14ac:dyDescent="0.25">
      <c r="A4" s="5" t="s">
        <v>162</v>
      </c>
      <c r="B4" s="5">
        <v>0.70443923700438504</v>
      </c>
    </row>
    <row r="5" spans="1:9" x14ac:dyDescent="0.25">
      <c r="A5" s="5" t="s">
        <v>163</v>
      </c>
      <c r="B5" s="5">
        <v>0.49623463863132017</v>
      </c>
    </row>
    <row r="6" spans="1:9" x14ac:dyDescent="0.25">
      <c r="A6" s="5" t="s">
        <v>164</v>
      </c>
      <c r="B6" s="5">
        <v>0.45748345698757559</v>
      </c>
    </row>
    <row r="7" spans="1:9" x14ac:dyDescent="0.25">
      <c r="A7" s="5" t="s">
        <v>165</v>
      </c>
      <c r="B7" s="5">
        <v>9.0841240322980834</v>
      </c>
    </row>
    <row r="8" spans="1:9" ht="15.75" thickBot="1" x14ac:dyDescent="0.3">
      <c r="A8" s="6" t="s">
        <v>166</v>
      </c>
      <c r="B8" s="6">
        <v>29</v>
      </c>
    </row>
    <row r="10" spans="1:9" ht="15.75" thickBot="1" x14ac:dyDescent="0.3">
      <c r="A10" t="s">
        <v>167</v>
      </c>
    </row>
    <row r="11" spans="1:9" x14ac:dyDescent="0.25">
      <c r="A11" s="7"/>
      <c r="B11" s="7" t="s">
        <v>171</v>
      </c>
      <c r="C11" s="7" t="s">
        <v>172</v>
      </c>
      <c r="D11" s="7" t="s">
        <v>173</v>
      </c>
      <c r="E11" s="7" t="s">
        <v>174</v>
      </c>
      <c r="F11" s="7" t="s">
        <v>175</v>
      </c>
    </row>
    <row r="12" spans="1:9" x14ac:dyDescent="0.25">
      <c r="A12" s="5" t="s">
        <v>168</v>
      </c>
      <c r="B12" s="5">
        <v>2</v>
      </c>
      <c r="C12" s="5">
        <v>2113.4804374700561</v>
      </c>
      <c r="D12" s="5">
        <v>1056.7402187350281</v>
      </c>
      <c r="E12" s="5">
        <v>12.805664694135196</v>
      </c>
      <c r="F12" s="5">
        <v>1.3457609753283751E-4</v>
      </c>
    </row>
    <row r="13" spans="1:9" x14ac:dyDescent="0.25">
      <c r="A13" s="5" t="s">
        <v>169</v>
      </c>
      <c r="B13" s="5">
        <v>26</v>
      </c>
      <c r="C13" s="5">
        <v>2145.5540452885652</v>
      </c>
      <c r="D13" s="5">
        <v>82.521309434175592</v>
      </c>
      <c r="E13" s="5"/>
      <c r="F13" s="5"/>
    </row>
    <row r="14" spans="1:9" ht="15.75" thickBot="1" x14ac:dyDescent="0.3">
      <c r="A14" s="6" t="s">
        <v>119</v>
      </c>
      <c r="B14" s="6">
        <v>28</v>
      </c>
      <c r="C14" s="6">
        <v>4259.0344827586214</v>
      </c>
      <c r="D14" s="6"/>
      <c r="E14" s="6"/>
      <c r="F14" s="6"/>
    </row>
    <row r="15" spans="1:9" ht="15.75" thickBot="1" x14ac:dyDescent="0.3"/>
    <row r="16" spans="1:9" x14ac:dyDescent="0.25">
      <c r="A16" s="7"/>
      <c r="B16" s="7" t="s">
        <v>176</v>
      </c>
      <c r="C16" s="7" t="s">
        <v>165</v>
      </c>
      <c r="D16" s="7" t="s">
        <v>177</v>
      </c>
      <c r="E16" s="7" t="s">
        <v>178</v>
      </c>
      <c r="F16" s="7" t="s">
        <v>179</v>
      </c>
      <c r="G16" s="7" t="s">
        <v>180</v>
      </c>
      <c r="H16" s="7" t="s">
        <v>181</v>
      </c>
      <c r="I16" s="7" t="s">
        <v>182</v>
      </c>
    </row>
    <row r="17" spans="1:9" x14ac:dyDescent="0.25">
      <c r="A17" s="5" t="s">
        <v>170</v>
      </c>
      <c r="B17" s="5">
        <v>73.63551206141446</v>
      </c>
      <c r="C17" s="5">
        <v>12.022987359288191</v>
      </c>
      <c r="D17" s="5">
        <v>6.1245603826180828</v>
      </c>
      <c r="E17" s="5">
        <v>1.7869597626225139E-6</v>
      </c>
      <c r="F17" s="5">
        <v>48.921907603966446</v>
      </c>
      <c r="G17" s="5">
        <v>98.349116518862473</v>
      </c>
      <c r="H17" s="5">
        <v>48.921907603966446</v>
      </c>
      <c r="I17" s="5">
        <v>98.349116518862473</v>
      </c>
    </row>
    <row r="18" spans="1:9" x14ac:dyDescent="0.25">
      <c r="A18" s="5" t="s">
        <v>14</v>
      </c>
      <c r="B18" s="5">
        <v>-0.44928839946733667</v>
      </c>
      <c r="C18" s="5">
        <v>0.18488059300067677</v>
      </c>
      <c r="D18" s="5">
        <v>-2.4301544698403905</v>
      </c>
      <c r="E18" s="5">
        <v>2.2299631777015893E-2</v>
      </c>
      <c r="F18" s="5">
        <v>-0.82931590101397923</v>
      </c>
      <c r="G18" s="5">
        <v>-6.9260897920694064E-2</v>
      </c>
      <c r="H18" s="5">
        <v>-0.82931590101397923</v>
      </c>
      <c r="I18" s="5">
        <v>-6.9260897920694064E-2</v>
      </c>
    </row>
    <row r="19" spans="1:9" ht="15.75" thickBot="1" x14ac:dyDescent="0.3">
      <c r="A19" s="6" t="s">
        <v>38</v>
      </c>
      <c r="B19" s="6">
        <v>-0.26308100807438939</v>
      </c>
      <c r="C19" s="6">
        <v>0.13127912200076561</v>
      </c>
      <c r="D19" s="6">
        <v>-2.0039820808129347</v>
      </c>
      <c r="E19" s="6">
        <v>5.5593908983839584E-2</v>
      </c>
      <c r="F19" s="6">
        <v>-0.53292910802615234</v>
      </c>
      <c r="G19" s="6">
        <v>6.7670918773735655E-3</v>
      </c>
      <c r="H19" s="6">
        <v>-0.53292910802615234</v>
      </c>
      <c r="I19" s="6">
        <v>6.7670918773735655E-3</v>
      </c>
    </row>
    <row r="23" spans="1:9" x14ac:dyDescent="0.25">
      <c r="A23" t="s">
        <v>183</v>
      </c>
      <c r="F23" t="s">
        <v>188</v>
      </c>
    </row>
    <row r="24" spans="1:9" ht="15.75" thickBot="1" x14ac:dyDescent="0.3"/>
    <row r="25" spans="1:9" x14ac:dyDescent="0.25">
      <c r="A25" s="7" t="s">
        <v>184</v>
      </c>
      <c r="B25" s="7" t="s">
        <v>185</v>
      </c>
      <c r="C25" s="7" t="s">
        <v>186</v>
      </c>
      <c r="D25" s="7" t="s">
        <v>187</v>
      </c>
      <c r="F25" s="7" t="s">
        <v>189</v>
      </c>
      <c r="G25" s="7" t="s">
        <v>21</v>
      </c>
    </row>
    <row r="26" spans="1:9" x14ac:dyDescent="0.25">
      <c r="A26" s="5">
        <v>1</v>
      </c>
      <c r="B26" s="5">
        <v>33.826015480453286</v>
      </c>
      <c r="C26" s="5">
        <v>1.173984519546714</v>
      </c>
      <c r="D26" s="5">
        <v>0.13411324060602842</v>
      </c>
      <c r="F26" s="5">
        <v>1.7241379310344827</v>
      </c>
      <c r="G26" s="5">
        <v>6</v>
      </c>
    </row>
    <row r="27" spans="1:9" x14ac:dyDescent="0.25">
      <c r="A27" s="5">
        <v>2</v>
      </c>
      <c r="B27" s="5">
        <v>36.614838733513238</v>
      </c>
      <c r="C27" s="5">
        <v>11.385161266486762</v>
      </c>
      <c r="D27" s="5">
        <v>1.3006141451169428</v>
      </c>
      <c r="F27" s="5">
        <v>5.1724137931034484</v>
      </c>
      <c r="G27" s="5">
        <v>13</v>
      </c>
    </row>
    <row r="28" spans="1:9" x14ac:dyDescent="0.25">
      <c r="A28" s="5">
        <v>3</v>
      </c>
      <c r="B28" s="5">
        <v>50.482640121189071</v>
      </c>
      <c r="C28" s="5">
        <v>-2.4826401211890712</v>
      </c>
      <c r="D28" s="5">
        <v>-0.28361099006634805</v>
      </c>
      <c r="F28" s="5">
        <v>8.6206896551724128</v>
      </c>
      <c r="G28" s="5">
        <v>21</v>
      </c>
    </row>
    <row r="29" spans="1:9" x14ac:dyDescent="0.25">
      <c r="A29" s="5">
        <v>4</v>
      </c>
      <c r="B29" s="5">
        <v>38.138833301515788</v>
      </c>
      <c r="C29" s="5">
        <v>15.861166698484212</v>
      </c>
      <c r="D29" s="5">
        <v>1.8119425173915129</v>
      </c>
      <c r="F29" s="5">
        <v>12.068965517241379</v>
      </c>
      <c r="G29" s="5">
        <v>22</v>
      </c>
    </row>
    <row r="30" spans="1:9" x14ac:dyDescent="0.25">
      <c r="A30" s="5">
        <v>5</v>
      </c>
      <c r="B30" s="5">
        <v>32.805800792361858</v>
      </c>
      <c r="C30" s="5">
        <v>1.1941992076381425</v>
      </c>
      <c r="D30" s="5">
        <v>0.13642251920608042</v>
      </c>
      <c r="F30" s="5">
        <v>15.517241379310343</v>
      </c>
      <c r="G30" s="5">
        <v>23</v>
      </c>
    </row>
    <row r="31" spans="1:9" x14ac:dyDescent="0.25">
      <c r="A31" s="5">
        <v>6</v>
      </c>
      <c r="B31" s="5">
        <v>34.629087084126681</v>
      </c>
      <c r="C31" s="5">
        <v>-1.6290870841266809</v>
      </c>
      <c r="D31" s="5">
        <v>-0.18610309117705637</v>
      </c>
      <c r="F31" s="5">
        <v>18.96551724137931</v>
      </c>
      <c r="G31" s="5">
        <v>24</v>
      </c>
    </row>
    <row r="32" spans="1:9" x14ac:dyDescent="0.25">
      <c r="A32" s="5">
        <v>7</v>
      </c>
      <c r="B32" s="5">
        <v>45.022848428246476</v>
      </c>
      <c r="C32" s="5">
        <v>-1.0228484282464763</v>
      </c>
      <c r="D32" s="5">
        <v>-0.11684780768138506</v>
      </c>
      <c r="F32" s="5">
        <v>22.413793103448278</v>
      </c>
      <c r="G32" s="5">
        <v>27</v>
      </c>
    </row>
    <row r="33" spans="1:7" x14ac:dyDescent="0.25">
      <c r="A33" s="5">
        <v>8</v>
      </c>
      <c r="B33" s="5">
        <v>32.766168653959006</v>
      </c>
      <c r="C33" s="5">
        <v>-4.7661686539590065</v>
      </c>
      <c r="D33" s="5">
        <v>-0.544475938834456</v>
      </c>
      <c r="F33" s="5">
        <v>25.862068965517242</v>
      </c>
      <c r="G33" s="5">
        <v>27</v>
      </c>
    </row>
    <row r="34" spans="1:7" x14ac:dyDescent="0.25">
      <c r="A34" s="5">
        <v>9</v>
      </c>
      <c r="B34" s="5">
        <v>13.549620059409566</v>
      </c>
      <c r="C34" s="5">
        <v>-7.5496200594095662</v>
      </c>
      <c r="D34" s="5">
        <v>-0.8624509051470548</v>
      </c>
      <c r="F34" s="5">
        <v>29.310344827586206</v>
      </c>
      <c r="G34" s="5">
        <v>28</v>
      </c>
    </row>
    <row r="35" spans="1:7" x14ac:dyDescent="0.25">
      <c r="A35" s="5">
        <v>10</v>
      </c>
      <c r="B35" s="5">
        <v>43.948657641006619</v>
      </c>
      <c r="C35" s="5">
        <v>7.0513423589933808</v>
      </c>
      <c r="D35" s="5">
        <v>0.80552882822704874</v>
      </c>
      <c r="F35" s="5">
        <v>32.758620689655167</v>
      </c>
      <c r="G35" s="5">
        <v>28</v>
      </c>
    </row>
    <row r="36" spans="1:7" x14ac:dyDescent="0.25">
      <c r="A36" s="5">
        <v>11</v>
      </c>
      <c r="B36" s="5">
        <v>29.033828922577111</v>
      </c>
      <c r="C36" s="5">
        <v>-5.0338289225771113</v>
      </c>
      <c r="D36" s="5">
        <v>-0.5750528207338137</v>
      </c>
      <c r="F36" s="5">
        <v>36.206896551724135</v>
      </c>
      <c r="G36" s="5">
        <v>29</v>
      </c>
    </row>
    <row r="37" spans="1:7" x14ac:dyDescent="0.25">
      <c r="A37" s="5">
        <v>12</v>
      </c>
      <c r="B37" s="5">
        <v>37.276302650797575</v>
      </c>
      <c r="C37" s="5">
        <v>2.7236973492024248</v>
      </c>
      <c r="D37" s="5">
        <v>0.31114880294386338</v>
      </c>
      <c r="F37" s="5">
        <v>39.655172413793103</v>
      </c>
      <c r="G37" s="5">
        <v>29</v>
      </c>
    </row>
    <row r="38" spans="1:7" x14ac:dyDescent="0.25">
      <c r="A38" s="5">
        <v>13</v>
      </c>
      <c r="B38" s="5">
        <v>28.986849396889497</v>
      </c>
      <c r="C38" s="5">
        <v>1.3150603110503312E-2</v>
      </c>
      <c r="D38" s="5">
        <v>1.5022940845542711E-3</v>
      </c>
      <c r="F38" s="5">
        <v>43.103448275862071</v>
      </c>
      <c r="G38" s="5">
        <v>29</v>
      </c>
    </row>
    <row r="39" spans="1:7" x14ac:dyDescent="0.25">
      <c r="A39" s="5">
        <v>14</v>
      </c>
      <c r="B39" s="5">
        <v>45.698831713188362</v>
      </c>
      <c r="C39" s="5">
        <v>-4.6988317131883619</v>
      </c>
      <c r="D39" s="5">
        <v>-0.53678352450625499</v>
      </c>
      <c r="F39" s="5">
        <v>46.551724137931032</v>
      </c>
      <c r="G39" s="5">
        <v>30</v>
      </c>
    </row>
    <row r="40" spans="1:7" x14ac:dyDescent="0.25">
      <c r="A40" s="5">
        <v>15</v>
      </c>
      <c r="B40" s="5">
        <v>26.123367780360404</v>
      </c>
      <c r="C40" s="5">
        <v>-5.1233677803604039</v>
      </c>
      <c r="D40" s="5">
        <v>-0.58528153003750727</v>
      </c>
      <c r="F40" s="5">
        <v>50</v>
      </c>
      <c r="G40" s="5">
        <v>32</v>
      </c>
    </row>
    <row r="41" spans="1:7" x14ac:dyDescent="0.25">
      <c r="A41" s="5">
        <v>16</v>
      </c>
      <c r="B41" s="5">
        <v>33.239889875404877</v>
      </c>
      <c r="C41" s="5">
        <v>-5.2398898754048773</v>
      </c>
      <c r="D41" s="5">
        <v>-0.59859274113818839</v>
      </c>
      <c r="F41" s="5">
        <v>53.448275862068961</v>
      </c>
      <c r="G41" s="5">
        <v>33</v>
      </c>
    </row>
    <row r="42" spans="1:7" x14ac:dyDescent="0.25">
      <c r="A42" s="5">
        <v>17</v>
      </c>
      <c r="B42" s="5">
        <v>44.676741746268029</v>
      </c>
      <c r="C42" s="5">
        <v>19.323258253731971</v>
      </c>
      <c r="D42" s="5">
        <v>2.207443744212048</v>
      </c>
      <c r="F42" s="5">
        <v>56.896551724137929</v>
      </c>
      <c r="G42" s="5">
        <v>34</v>
      </c>
    </row>
    <row r="43" spans="1:7" x14ac:dyDescent="0.25">
      <c r="A43" s="5">
        <v>18</v>
      </c>
      <c r="B43" s="5">
        <v>36.000869723211864</v>
      </c>
      <c r="C43" s="5">
        <v>-9.0008697232118635</v>
      </c>
      <c r="D43" s="5">
        <v>-1.0282382661389053</v>
      </c>
      <c r="F43" s="5">
        <v>60.344827586206897</v>
      </c>
      <c r="G43" s="5">
        <v>34</v>
      </c>
    </row>
    <row r="44" spans="1:7" x14ac:dyDescent="0.25">
      <c r="A44" s="5">
        <v>19</v>
      </c>
      <c r="B44" s="5">
        <v>43.215101427289376</v>
      </c>
      <c r="C44" s="5">
        <v>-20.215101427289376</v>
      </c>
      <c r="D44" s="5">
        <v>-2.3093258185722192</v>
      </c>
      <c r="F44" s="5">
        <v>63.793103448275858</v>
      </c>
      <c r="G44" s="5">
        <v>35</v>
      </c>
    </row>
    <row r="45" spans="1:7" x14ac:dyDescent="0.25">
      <c r="A45" s="5">
        <v>20</v>
      </c>
      <c r="B45" s="5">
        <v>16.969508596905211</v>
      </c>
      <c r="C45" s="5">
        <v>-3.9695085969052109</v>
      </c>
      <c r="D45" s="5">
        <v>-0.45346736066843307</v>
      </c>
      <c r="F45" s="5">
        <v>67.241379310344811</v>
      </c>
      <c r="G45" s="5">
        <v>40</v>
      </c>
    </row>
    <row r="46" spans="1:7" x14ac:dyDescent="0.25">
      <c r="A46" s="5">
        <v>21</v>
      </c>
      <c r="B46" s="5">
        <v>24.300586030450397</v>
      </c>
      <c r="C46" s="5">
        <v>9.6994139695496031</v>
      </c>
      <c r="D46" s="5">
        <v>1.1080383239959053</v>
      </c>
      <c r="F46" s="5">
        <v>70.689655172413779</v>
      </c>
      <c r="G46" s="5">
        <v>40</v>
      </c>
    </row>
    <row r="47" spans="1:7" x14ac:dyDescent="0.25">
      <c r="A47" s="5">
        <v>22</v>
      </c>
      <c r="B47" s="5">
        <v>35.584041481774598</v>
      </c>
      <c r="C47" s="5">
        <v>-3.584041481774598</v>
      </c>
      <c r="D47" s="5">
        <v>-0.40943250067114456</v>
      </c>
      <c r="F47" s="5">
        <v>74.137931034482747</v>
      </c>
      <c r="G47" s="5">
        <v>40</v>
      </c>
    </row>
    <row r="48" spans="1:7" x14ac:dyDescent="0.25">
      <c r="A48" s="5">
        <v>23</v>
      </c>
      <c r="B48" s="5">
        <v>26.527551932969047</v>
      </c>
      <c r="C48" s="5">
        <v>-4.5275519329690468</v>
      </c>
      <c r="D48" s="5">
        <v>-0.5172169237606421</v>
      </c>
      <c r="F48" s="5">
        <v>77.586206896551715</v>
      </c>
      <c r="G48" s="5">
        <v>41</v>
      </c>
    </row>
    <row r="49" spans="1:7" x14ac:dyDescent="0.25">
      <c r="A49" s="5">
        <v>24</v>
      </c>
      <c r="B49" s="5">
        <v>30.252028895770835</v>
      </c>
      <c r="C49" s="5">
        <v>-0.25202889577083454</v>
      </c>
      <c r="D49" s="5">
        <v>-2.8791190493070759E-2</v>
      </c>
      <c r="F49" s="5">
        <v>81.034482758620683</v>
      </c>
      <c r="G49" s="5">
        <v>44</v>
      </c>
    </row>
    <row r="50" spans="1:7" x14ac:dyDescent="0.25">
      <c r="A50" s="5">
        <v>25</v>
      </c>
      <c r="B50" s="5">
        <v>21.498427900354493</v>
      </c>
      <c r="C50" s="5">
        <v>18.501572099645507</v>
      </c>
      <c r="D50" s="5">
        <v>2.1135762433627279</v>
      </c>
      <c r="F50" s="5">
        <v>84.482758620689651</v>
      </c>
      <c r="G50" s="5">
        <v>48</v>
      </c>
    </row>
    <row r="51" spans="1:7" x14ac:dyDescent="0.25">
      <c r="A51" s="5">
        <v>26</v>
      </c>
      <c r="B51" s="5">
        <v>36.611757285181653</v>
      </c>
      <c r="C51" s="5">
        <v>-7.6117572851816533</v>
      </c>
      <c r="D51" s="5">
        <v>-0.8695493162179101</v>
      </c>
      <c r="F51" s="5">
        <v>87.931034482758605</v>
      </c>
      <c r="G51" s="5">
        <v>48</v>
      </c>
    </row>
    <row r="52" spans="1:7" x14ac:dyDescent="0.25">
      <c r="A52" s="5">
        <v>27</v>
      </c>
      <c r="B52" s="5">
        <v>24.466977352641919</v>
      </c>
      <c r="C52" s="5">
        <v>4.5330226473580808</v>
      </c>
      <c r="D52" s="5">
        <v>0.51784188535334408</v>
      </c>
      <c r="F52" s="5">
        <v>91.379310344827573</v>
      </c>
      <c r="G52" s="5">
        <v>51</v>
      </c>
    </row>
    <row r="53" spans="1:7" x14ac:dyDescent="0.25">
      <c r="A53" s="5">
        <v>28</v>
      </c>
      <c r="B53" s="5">
        <v>35.513309082875224</v>
      </c>
      <c r="C53" s="5">
        <v>-8.5133090828752245</v>
      </c>
      <c r="D53" s="5">
        <v>-0.97254048104992996</v>
      </c>
      <c r="F53" s="5">
        <v>94.827586206896541</v>
      </c>
      <c r="G53" s="5">
        <v>54</v>
      </c>
    </row>
    <row r="54" spans="1:7" ht="15.75" thickBot="1" x14ac:dyDescent="0.3">
      <c r="A54" s="6">
        <v>29</v>
      </c>
      <c r="B54" s="6">
        <v>36.239517909307729</v>
      </c>
      <c r="C54" s="6">
        <v>3.7604820906922711</v>
      </c>
      <c r="D54" s="6">
        <v>0.42958866239428772</v>
      </c>
      <c r="F54" s="6">
        <v>98.275862068965509</v>
      </c>
      <c r="G54" s="6">
        <v>64</v>
      </c>
    </row>
  </sheetData>
  <sortState ref="G26:G54">
    <sortCondition ref="G26"/>
  </sortState>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
  <sheetViews>
    <sheetView workbookViewId="0">
      <selection activeCell="A18" sqref="A18"/>
    </sheetView>
  </sheetViews>
  <sheetFormatPr defaultRowHeight="15" x14ac:dyDescent="0.25"/>
  <sheetData>
    <row r="1" spans="1:9" x14ac:dyDescent="0.25">
      <c r="A1" t="s">
        <v>160</v>
      </c>
    </row>
    <row r="2" spans="1:9" ht="15.75" thickBot="1" x14ac:dyDescent="0.3"/>
    <row r="3" spans="1:9" x14ac:dyDescent="0.25">
      <c r="A3" s="8" t="s">
        <v>161</v>
      </c>
      <c r="B3" s="8"/>
    </row>
    <row r="4" spans="1:9" x14ac:dyDescent="0.25">
      <c r="A4" s="5" t="s">
        <v>162</v>
      </c>
      <c r="B4" s="5">
        <v>0.83144500878576866</v>
      </c>
    </row>
    <row r="5" spans="1:9" x14ac:dyDescent="0.25">
      <c r="A5" s="5" t="s">
        <v>163</v>
      </c>
      <c r="B5" s="5">
        <v>0.6913008026347669</v>
      </c>
    </row>
    <row r="6" spans="1:9" x14ac:dyDescent="0.25">
      <c r="A6" s="5" t="s">
        <v>164</v>
      </c>
      <c r="B6" s="5">
        <v>0.66755471052974902</v>
      </c>
    </row>
    <row r="7" spans="1:9" x14ac:dyDescent="0.25">
      <c r="A7" s="5" t="s">
        <v>165</v>
      </c>
      <c r="B7" s="5">
        <v>7.1110978444271744</v>
      </c>
    </row>
    <row r="8" spans="1:9" ht="15.75" thickBot="1" x14ac:dyDescent="0.3">
      <c r="A8" s="6" t="s">
        <v>166</v>
      </c>
      <c r="B8" s="6">
        <v>29</v>
      </c>
    </row>
    <row r="10" spans="1:9" ht="15.75" thickBot="1" x14ac:dyDescent="0.3">
      <c r="A10" t="s">
        <v>167</v>
      </c>
    </row>
    <row r="11" spans="1:9" x14ac:dyDescent="0.25">
      <c r="A11" s="7"/>
      <c r="B11" s="7" t="s">
        <v>171</v>
      </c>
      <c r="C11" s="7" t="s">
        <v>172</v>
      </c>
      <c r="D11" s="7" t="s">
        <v>173</v>
      </c>
      <c r="E11" s="7" t="s">
        <v>174</v>
      </c>
      <c r="F11" s="7" t="s">
        <v>175</v>
      </c>
    </row>
    <row r="12" spans="1:9" x14ac:dyDescent="0.25">
      <c r="A12" s="5" t="s">
        <v>168</v>
      </c>
      <c r="B12" s="5">
        <v>2</v>
      </c>
      <c r="C12" s="5">
        <v>2944.2739563801842</v>
      </c>
      <c r="D12" s="5">
        <v>1472.1369781900921</v>
      </c>
      <c r="E12" s="5">
        <v>29.112192422124227</v>
      </c>
      <c r="F12" s="5">
        <v>2.3118598561716585E-7</v>
      </c>
    </row>
    <row r="13" spans="1:9" x14ac:dyDescent="0.25">
      <c r="A13" s="5" t="s">
        <v>169</v>
      </c>
      <c r="B13" s="5">
        <v>26</v>
      </c>
      <c r="C13" s="5">
        <v>1314.7605263784371</v>
      </c>
      <c r="D13" s="5">
        <v>50.567712553016811</v>
      </c>
      <c r="E13" s="5"/>
      <c r="F13" s="5"/>
    </row>
    <row r="14" spans="1:9" ht="15.75" thickBot="1" x14ac:dyDescent="0.3">
      <c r="A14" s="6" t="s">
        <v>119</v>
      </c>
      <c r="B14" s="6">
        <v>28</v>
      </c>
      <c r="C14" s="6">
        <v>4259.0344827586214</v>
      </c>
      <c r="D14" s="6"/>
      <c r="E14" s="6"/>
      <c r="F14" s="6"/>
    </row>
    <row r="15" spans="1:9" ht="15.75" thickBot="1" x14ac:dyDescent="0.3"/>
    <row r="16" spans="1:9" x14ac:dyDescent="0.25">
      <c r="A16" s="7"/>
      <c r="B16" s="7" t="s">
        <v>176</v>
      </c>
      <c r="C16" s="7" t="s">
        <v>165</v>
      </c>
      <c r="D16" s="7" t="s">
        <v>177</v>
      </c>
      <c r="E16" s="7" t="s">
        <v>178</v>
      </c>
      <c r="F16" s="7" t="s">
        <v>179</v>
      </c>
      <c r="G16" s="7" t="s">
        <v>180</v>
      </c>
      <c r="H16" s="7" t="s">
        <v>181</v>
      </c>
      <c r="I16" s="7" t="s">
        <v>182</v>
      </c>
    </row>
    <row r="17" spans="1:9" x14ac:dyDescent="0.25">
      <c r="A17" s="5" t="s">
        <v>170</v>
      </c>
      <c r="B17" s="5">
        <v>30.677379457446779</v>
      </c>
      <c r="C17" s="5">
        <v>3.9696304780070175</v>
      </c>
      <c r="D17" s="5">
        <v>7.7280189245344033</v>
      </c>
      <c r="E17" s="5">
        <v>3.3625363091259897E-8</v>
      </c>
      <c r="F17" s="5">
        <v>22.517687149369372</v>
      </c>
      <c r="G17" s="5">
        <v>38.837071765524186</v>
      </c>
      <c r="H17" s="5">
        <v>22.517687149369372</v>
      </c>
      <c r="I17" s="5">
        <v>38.837071765524186</v>
      </c>
    </row>
    <row r="18" spans="1:9" x14ac:dyDescent="0.25">
      <c r="A18" s="5" t="s">
        <v>41</v>
      </c>
      <c r="B18" s="5">
        <v>0.37513657458725785</v>
      </c>
      <c r="C18" s="5">
        <v>7.0183427838508852E-2</v>
      </c>
      <c r="D18" s="5">
        <v>5.3450876672829688</v>
      </c>
      <c r="E18" s="5">
        <v>1.3547934327005744E-5</v>
      </c>
      <c r="F18" s="5">
        <v>0.23087247256033516</v>
      </c>
      <c r="G18" s="5">
        <v>0.51940067661418055</v>
      </c>
      <c r="H18" s="5">
        <v>0.23087247256033516</v>
      </c>
      <c r="I18" s="5">
        <v>0.51940067661418055</v>
      </c>
    </row>
    <row r="19" spans="1:9" ht="15.75" thickBot="1" x14ac:dyDescent="0.3">
      <c r="A19" s="6" t="s">
        <v>42</v>
      </c>
      <c r="B19" s="6">
        <v>-2.6799907121144396E-3</v>
      </c>
      <c r="C19" s="6">
        <v>6.5633994035346136E-4</v>
      </c>
      <c r="D19" s="6">
        <v>-4.0832357553483236</v>
      </c>
      <c r="E19" s="6">
        <v>3.7617151139625403E-4</v>
      </c>
      <c r="F19" s="6">
        <v>-4.0291167812680868E-3</v>
      </c>
      <c r="G19" s="6">
        <v>-1.3308646429607924E-3</v>
      </c>
      <c r="H19" s="6">
        <v>-4.0291167812680868E-3</v>
      </c>
      <c r="I19" s="6">
        <v>-1.3308646429607924E-3</v>
      </c>
    </row>
    <row r="23" spans="1:9" x14ac:dyDescent="0.25">
      <c r="A23" t="s">
        <v>183</v>
      </c>
      <c r="F23" t="s">
        <v>188</v>
      </c>
    </row>
    <row r="24" spans="1:9" ht="15.75" thickBot="1" x14ac:dyDescent="0.3"/>
    <row r="25" spans="1:9" x14ac:dyDescent="0.25">
      <c r="A25" s="7" t="s">
        <v>184</v>
      </c>
      <c r="B25" s="7" t="s">
        <v>185</v>
      </c>
      <c r="C25" s="7" t="s">
        <v>186</v>
      </c>
      <c r="D25" s="7" t="s">
        <v>187</v>
      </c>
      <c r="F25" s="7" t="s">
        <v>189</v>
      </c>
      <c r="G25" s="7" t="s">
        <v>21</v>
      </c>
    </row>
    <row r="26" spans="1:9" x14ac:dyDescent="0.25">
      <c r="A26" s="5">
        <v>1</v>
      </c>
      <c r="B26" s="5">
        <v>31.474935712764392</v>
      </c>
      <c r="C26" s="5">
        <v>3.5250642872356082</v>
      </c>
      <c r="D26" s="5">
        <v>0.51442578512776183</v>
      </c>
      <c r="F26" s="5">
        <v>1.7241379310344827</v>
      </c>
      <c r="G26" s="5">
        <v>6</v>
      </c>
    </row>
    <row r="27" spans="1:9" x14ac:dyDescent="0.25">
      <c r="A27" s="5">
        <v>2</v>
      </c>
      <c r="B27" s="5">
        <v>46.871136851777166</v>
      </c>
      <c r="C27" s="5">
        <v>1.128863148222834</v>
      </c>
      <c r="D27" s="5">
        <v>0.16473921154548138</v>
      </c>
      <c r="F27" s="5">
        <v>5.1724137931034484</v>
      </c>
      <c r="G27" s="5">
        <v>13</v>
      </c>
    </row>
    <row r="28" spans="1:9" x14ac:dyDescent="0.25">
      <c r="A28" s="5">
        <v>3</v>
      </c>
      <c r="B28" s="5">
        <v>46.276936840014677</v>
      </c>
      <c r="C28" s="5">
        <v>1.7230631599853226</v>
      </c>
      <c r="D28" s="5">
        <v>0.25145303650484246</v>
      </c>
      <c r="F28" s="5">
        <v>8.6206896551724128</v>
      </c>
      <c r="G28" s="5">
        <v>21</v>
      </c>
    </row>
    <row r="29" spans="1:9" x14ac:dyDescent="0.25">
      <c r="A29" s="5">
        <v>4</v>
      </c>
      <c r="B29" s="5">
        <v>51.545034441193877</v>
      </c>
      <c r="C29" s="5">
        <v>2.4549655588061228</v>
      </c>
      <c r="D29" s="5">
        <v>0.35826228464072402</v>
      </c>
      <c r="F29" s="5">
        <v>12.068965517241379</v>
      </c>
      <c r="G29" s="5">
        <v>22</v>
      </c>
    </row>
    <row r="30" spans="1:9" x14ac:dyDescent="0.25">
      <c r="A30" s="5">
        <v>5</v>
      </c>
      <c r="B30" s="5">
        <v>28.291634810196932</v>
      </c>
      <c r="C30" s="5">
        <v>5.7083651898030681</v>
      </c>
      <c r="D30" s="5">
        <v>0.83304303277353453</v>
      </c>
      <c r="F30" s="5">
        <v>15.517241379310343</v>
      </c>
      <c r="G30" s="5">
        <v>23</v>
      </c>
    </row>
    <row r="31" spans="1:9" x14ac:dyDescent="0.25">
      <c r="A31" s="5">
        <v>6</v>
      </c>
      <c r="B31" s="5">
        <v>31.713697174066755</v>
      </c>
      <c r="C31" s="5">
        <v>1.2863028259332445</v>
      </c>
      <c r="D31" s="5">
        <v>0.1877149711960816</v>
      </c>
      <c r="F31" s="5">
        <v>18.96551724137931</v>
      </c>
      <c r="G31" s="5">
        <v>24</v>
      </c>
    </row>
    <row r="32" spans="1:9" x14ac:dyDescent="0.25">
      <c r="A32" s="5">
        <v>7</v>
      </c>
      <c r="B32" s="5">
        <v>42.327394669195797</v>
      </c>
      <c r="C32" s="5">
        <v>1.6726053308042026</v>
      </c>
      <c r="D32" s="5">
        <v>0.2440895372102819</v>
      </c>
      <c r="F32" s="5">
        <v>22.413793103448278</v>
      </c>
      <c r="G32" s="5">
        <v>27</v>
      </c>
    </row>
    <row r="33" spans="1:7" x14ac:dyDescent="0.25">
      <c r="A33" s="5">
        <v>8</v>
      </c>
      <c r="B33" s="5">
        <v>27.709393449471698</v>
      </c>
      <c r="C33" s="5">
        <v>0.29060655052830242</v>
      </c>
      <c r="D33" s="5">
        <v>4.2409298309855362E-2</v>
      </c>
      <c r="F33" s="5">
        <v>25.862068965517242</v>
      </c>
      <c r="G33" s="5">
        <v>27</v>
      </c>
    </row>
    <row r="34" spans="1:7" x14ac:dyDescent="0.25">
      <c r="A34" s="5">
        <v>9</v>
      </c>
      <c r="B34" s="5">
        <v>19.83554967472509</v>
      </c>
      <c r="C34" s="5">
        <v>-13.83554967472509</v>
      </c>
      <c r="D34" s="5">
        <v>-2.0190733910490226</v>
      </c>
      <c r="F34" s="5">
        <v>29.310344827586206</v>
      </c>
      <c r="G34" s="5">
        <v>28</v>
      </c>
    </row>
    <row r="35" spans="1:7" x14ac:dyDescent="0.25">
      <c r="A35" s="5">
        <v>10</v>
      </c>
      <c r="B35" s="5">
        <v>49.881077047025506</v>
      </c>
      <c r="C35" s="5">
        <v>1.1189229529744935</v>
      </c>
      <c r="D35" s="5">
        <v>0.16328860176129475</v>
      </c>
      <c r="F35" s="5">
        <v>32.758620689655167</v>
      </c>
      <c r="G35" s="5">
        <v>28</v>
      </c>
    </row>
    <row r="36" spans="1:7" x14ac:dyDescent="0.25">
      <c r="A36" s="5">
        <v>11</v>
      </c>
      <c r="B36" s="5">
        <v>24.59594004321287</v>
      </c>
      <c r="C36" s="5">
        <v>-0.59594004321287031</v>
      </c>
      <c r="D36" s="5">
        <v>-8.6967754241800255E-2</v>
      </c>
      <c r="F36" s="5">
        <v>36.206896551724135</v>
      </c>
      <c r="G36" s="5">
        <v>29</v>
      </c>
    </row>
    <row r="37" spans="1:7" x14ac:dyDescent="0.25">
      <c r="A37" s="5">
        <v>12</v>
      </c>
      <c r="B37" s="5">
        <v>46.589334013798194</v>
      </c>
      <c r="C37" s="5">
        <v>-6.5893340137981937</v>
      </c>
      <c r="D37" s="5">
        <v>-0.96160610057283757</v>
      </c>
      <c r="F37" s="5">
        <v>39.655172413793103</v>
      </c>
      <c r="G37" s="5">
        <v>29</v>
      </c>
    </row>
    <row r="38" spans="1:7" x14ac:dyDescent="0.25">
      <c r="A38" s="5">
        <v>13</v>
      </c>
      <c r="B38" s="5">
        <v>32.777305586167117</v>
      </c>
      <c r="C38" s="5">
        <v>-3.7773055861671168</v>
      </c>
      <c r="D38" s="5">
        <v>-0.55123629911309591</v>
      </c>
      <c r="F38" s="5">
        <v>43.103448275862071</v>
      </c>
      <c r="G38" s="5">
        <v>29</v>
      </c>
    </row>
    <row r="39" spans="1:7" x14ac:dyDescent="0.25">
      <c r="A39" s="5">
        <v>14</v>
      </c>
      <c r="B39" s="5">
        <v>43.543209638418674</v>
      </c>
      <c r="C39" s="5">
        <v>-2.5432096384186735</v>
      </c>
      <c r="D39" s="5">
        <v>-0.37114007245921582</v>
      </c>
      <c r="F39" s="5">
        <v>46.551724137931032</v>
      </c>
      <c r="G39" s="5">
        <v>30</v>
      </c>
    </row>
    <row r="40" spans="1:7" x14ac:dyDescent="0.25">
      <c r="A40" s="5">
        <v>15</v>
      </c>
      <c r="B40" s="5">
        <v>35.054651590333251</v>
      </c>
      <c r="C40" s="5">
        <v>-14.054651590333251</v>
      </c>
      <c r="D40" s="5">
        <v>-2.0510477511671792</v>
      </c>
      <c r="F40" s="5">
        <v>50</v>
      </c>
      <c r="G40" s="5">
        <v>32</v>
      </c>
    </row>
    <row r="41" spans="1:7" x14ac:dyDescent="0.25">
      <c r="A41" s="5">
        <v>16</v>
      </c>
      <c r="B41" s="5">
        <v>24.480483004711278</v>
      </c>
      <c r="C41" s="5">
        <v>3.519516995288722</v>
      </c>
      <c r="D41" s="5">
        <v>0.51361624811436812</v>
      </c>
      <c r="F41" s="5">
        <v>53.448275862068961</v>
      </c>
      <c r="G41" s="5">
        <v>33</v>
      </c>
    </row>
    <row r="42" spans="1:7" x14ac:dyDescent="0.25">
      <c r="A42" s="5">
        <v>17</v>
      </c>
      <c r="B42" s="5">
        <v>43.704468806950395</v>
      </c>
      <c r="C42" s="5">
        <v>20.295531193049605</v>
      </c>
      <c r="D42" s="5">
        <v>2.9618025992817021</v>
      </c>
      <c r="F42" s="5">
        <v>56.896551724137929</v>
      </c>
      <c r="G42" s="5">
        <v>34</v>
      </c>
    </row>
    <row r="43" spans="1:7" x14ac:dyDescent="0.25">
      <c r="A43" s="5">
        <v>18</v>
      </c>
      <c r="B43" s="5">
        <v>20.588111426426508</v>
      </c>
      <c r="C43" s="5">
        <v>6.4118885735734921</v>
      </c>
      <c r="D43" s="5">
        <v>0.9357108253475116</v>
      </c>
      <c r="F43" s="5">
        <v>60.344827586206897</v>
      </c>
      <c r="G43" s="5">
        <v>34</v>
      </c>
    </row>
    <row r="44" spans="1:7" x14ac:dyDescent="0.25">
      <c r="A44" s="5">
        <v>19</v>
      </c>
      <c r="B44" s="5">
        <v>21.017419366256682</v>
      </c>
      <c r="C44" s="5">
        <v>1.9825806337433178</v>
      </c>
      <c r="D44" s="5">
        <v>0.28932538983347472</v>
      </c>
      <c r="F44" s="5">
        <v>63.793103448275858</v>
      </c>
      <c r="G44" s="5">
        <v>35</v>
      </c>
    </row>
    <row r="45" spans="1:7" x14ac:dyDescent="0.25">
      <c r="A45" s="5">
        <v>20</v>
      </c>
      <c r="B45" s="5">
        <v>20.492955025607056</v>
      </c>
      <c r="C45" s="5">
        <v>-7.4929550256070563</v>
      </c>
      <c r="D45" s="5">
        <v>-1.0934748866658861</v>
      </c>
      <c r="F45" s="5">
        <v>67.241379310344811</v>
      </c>
      <c r="G45" s="5">
        <v>40</v>
      </c>
    </row>
    <row r="46" spans="1:7" x14ac:dyDescent="0.25">
      <c r="A46" s="5">
        <v>21</v>
      </c>
      <c r="B46" s="5">
        <v>26.669979503910891</v>
      </c>
      <c r="C46" s="5">
        <v>7.3300204960891087</v>
      </c>
      <c r="D46" s="5">
        <v>1.0696972427871063</v>
      </c>
      <c r="F46" s="5">
        <v>70.689655172413779</v>
      </c>
      <c r="G46" s="5">
        <v>40</v>
      </c>
    </row>
    <row r="47" spans="1:7" x14ac:dyDescent="0.25">
      <c r="A47" s="5">
        <v>22</v>
      </c>
      <c r="B47" s="5">
        <v>39.700233419974978</v>
      </c>
      <c r="C47" s="5">
        <v>-7.7002334199749782</v>
      </c>
      <c r="D47" s="5">
        <v>-1.1237237962102733</v>
      </c>
      <c r="F47" s="5">
        <v>74.137931034482747</v>
      </c>
      <c r="G47" s="5">
        <v>40</v>
      </c>
    </row>
    <row r="48" spans="1:7" x14ac:dyDescent="0.25">
      <c r="A48" s="5">
        <v>23</v>
      </c>
      <c r="B48" s="5">
        <v>13.502371296367837</v>
      </c>
      <c r="C48" s="5">
        <v>8.4976287036321629</v>
      </c>
      <c r="D48" s="5">
        <v>1.240090665415432</v>
      </c>
      <c r="F48" s="5">
        <v>77.586206896551715</v>
      </c>
      <c r="G48" s="5">
        <v>41</v>
      </c>
    </row>
    <row r="49" spans="1:7" x14ac:dyDescent="0.25">
      <c r="A49" s="5">
        <v>24</v>
      </c>
      <c r="B49" s="5">
        <v>33.430670406455043</v>
      </c>
      <c r="C49" s="5">
        <v>-3.4306704064550431</v>
      </c>
      <c r="D49" s="5">
        <v>-0.50065053387698855</v>
      </c>
      <c r="F49" s="5">
        <v>81.034482758620683</v>
      </c>
      <c r="G49" s="5">
        <v>44</v>
      </c>
    </row>
    <row r="50" spans="1:7" x14ac:dyDescent="0.25">
      <c r="A50" s="5">
        <v>25</v>
      </c>
      <c r="B50" s="5">
        <v>36.900046939022346</v>
      </c>
      <c r="C50" s="5">
        <v>3.0999530609776542</v>
      </c>
      <c r="D50" s="5">
        <v>0.45238771758775931</v>
      </c>
      <c r="F50" s="5">
        <v>84.482758620689651</v>
      </c>
      <c r="G50" s="5">
        <v>48</v>
      </c>
    </row>
    <row r="51" spans="1:7" x14ac:dyDescent="0.25">
      <c r="A51" s="5">
        <v>26</v>
      </c>
      <c r="B51" s="5">
        <v>26.181189917500582</v>
      </c>
      <c r="C51" s="5">
        <v>2.818810082499418</v>
      </c>
      <c r="D51" s="5">
        <v>0.4113594736602586</v>
      </c>
      <c r="F51" s="5">
        <v>87.931034482758605</v>
      </c>
      <c r="G51" s="5">
        <v>48</v>
      </c>
    </row>
    <row r="52" spans="1:7" x14ac:dyDescent="0.25">
      <c r="A52" s="5">
        <v>27</v>
      </c>
      <c r="B52" s="5">
        <v>34.982298053617029</v>
      </c>
      <c r="C52" s="5">
        <v>-5.9822980536170292</v>
      </c>
      <c r="D52" s="5">
        <v>-0.87301907776371046</v>
      </c>
      <c r="F52" s="5">
        <v>91.379310344827573</v>
      </c>
      <c r="G52" s="5">
        <v>51</v>
      </c>
    </row>
    <row r="53" spans="1:7" x14ac:dyDescent="0.25">
      <c r="A53" s="5">
        <v>28</v>
      </c>
      <c r="B53" s="5">
        <v>31.082712767142475</v>
      </c>
      <c r="C53" s="5">
        <v>-4.0827127671424748</v>
      </c>
      <c r="D53" s="5">
        <v>-0.59580550865228188</v>
      </c>
      <c r="F53" s="5">
        <v>94.827586206896541</v>
      </c>
      <c r="G53" s="5">
        <v>54</v>
      </c>
    </row>
    <row r="54" spans="1:7" ht="15.75" thickBot="1" x14ac:dyDescent="0.3">
      <c r="A54" s="6">
        <v>29</v>
      </c>
      <c r="B54" s="6">
        <v>42.779828523694775</v>
      </c>
      <c r="C54" s="6">
        <v>-2.7798285236947748</v>
      </c>
      <c r="D54" s="6">
        <v>-0.40567074932516045</v>
      </c>
      <c r="F54" s="6">
        <v>98.275862068965509</v>
      </c>
      <c r="G54" s="6">
        <v>64</v>
      </c>
    </row>
  </sheetData>
  <sortState ref="G26:G54">
    <sortCondition ref="G26"/>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topLeftCell="B1" workbookViewId="0">
      <selection activeCell="C18" sqref="C18"/>
    </sheetView>
  </sheetViews>
  <sheetFormatPr defaultRowHeight="15" x14ac:dyDescent="0.25"/>
  <cols>
    <col min="1" max="1" width="18.140625" customWidth="1"/>
  </cols>
  <sheetData>
    <row r="1" spans="1:9" x14ac:dyDescent="0.25">
      <c r="A1" t="s">
        <v>160</v>
      </c>
    </row>
    <row r="2" spans="1:9" ht="15.75" thickBot="1" x14ac:dyDescent="0.3"/>
    <row r="3" spans="1:9" x14ac:dyDescent="0.25">
      <c r="A3" s="8" t="s">
        <v>161</v>
      </c>
      <c r="B3" s="8"/>
    </row>
    <row r="4" spans="1:9" x14ac:dyDescent="0.25">
      <c r="A4" s="5" t="s">
        <v>162</v>
      </c>
      <c r="B4" s="5">
        <v>0.646856512243566</v>
      </c>
    </row>
    <row r="5" spans="1:9" x14ac:dyDescent="0.25">
      <c r="A5" s="5" t="s">
        <v>163</v>
      </c>
      <c r="B5" s="5">
        <v>0.41842334743191067</v>
      </c>
    </row>
    <row r="6" spans="1:9" x14ac:dyDescent="0.25">
      <c r="A6" s="5" t="s">
        <v>164</v>
      </c>
      <c r="B6" s="5">
        <v>0.39688347141087033</v>
      </c>
    </row>
    <row r="7" spans="1:9" x14ac:dyDescent="0.25">
      <c r="A7" s="5" t="s">
        <v>165</v>
      </c>
      <c r="B7" s="5">
        <v>9.5780517187973242</v>
      </c>
    </row>
    <row r="8" spans="1:9" ht="15.75" thickBot="1" x14ac:dyDescent="0.3">
      <c r="A8" s="6" t="s">
        <v>166</v>
      </c>
      <c r="B8" s="6">
        <v>29</v>
      </c>
    </row>
    <row r="10" spans="1:9" ht="15.75" thickBot="1" x14ac:dyDescent="0.3">
      <c r="A10" t="s">
        <v>167</v>
      </c>
    </row>
    <row r="11" spans="1:9" x14ac:dyDescent="0.25">
      <c r="A11" s="7"/>
      <c r="B11" s="7" t="s">
        <v>171</v>
      </c>
      <c r="C11" s="7" t="s">
        <v>172</v>
      </c>
      <c r="D11" s="7" t="s">
        <v>173</v>
      </c>
      <c r="E11" s="7" t="s">
        <v>174</v>
      </c>
      <c r="F11" s="7" t="s">
        <v>175</v>
      </c>
    </row>
    <row r="12" spans="1:9" x14ac:dyDescent="0.25">
      <c r="A12" s="5" t="s">
        <v>168</v>
      </c>
      <c r="B12" s="5">
        <v>1</v>
      </c>
      <c r="C12" s="5">
        <v>1782.0794651037986</v>
      </c>
      <c r="D12" s="5">
        <v>1782.0794651037986</v>
      </c>
      <c r="E12" s="5">
        <v>19.425522552831364</v>
      </c>
      <c r="F12" s="5">
        <v>1.4953332810244921E-4</v>
      </c>
    </row>
    <row r="13" spans="1:9" x14ac:dyDescent="0.25">
      <c r="A13" s="5" t="s">
        <v>169</v>
      </c>
      <c r="B13" s="5">
        <v>27</v>
      </c>
      <c r="C13" s="5">
        <v>2476.9550176548228</v>
      </c>
      <c r="D13" s="5">
        <v>91.739074727956393</v>
      </c>
      <c r="E13" s="5"/>
      <c r="F13" s="5"/>
    </row>
    <row r="14" spans="1:9" ht="15.75" thickBot="1" x14ac:dyDescent="0.3">
      <c r="A14" s="6" t="s">
        <v>119</v>
      </c>
      <c r="B14" s="6">
        <v>28</v>
      </c>
      <c r="C14" s="6">
        <v>4259.0344827586214</v>
      </c>
      <c r="D14" s="6"/>
      <c r="E14" s="6"/>
      <c r="F14" s="6"/>
    </row>
    <row r="15" spans="1:9" ht="15.75" thickBot="1" x14ac:dyDescent="0.3"/>
    <row r="16" spans="1:9" x14ac:dyDescent="0.25">
      <c r="A16" s="7"/>
      <c r="B16" s="7" t="s">
        <v>176</v>
      </c>
      <c r="C16" s="7" t="s">
        <v>165</v>
      </c>
      <c r="D16" s="7" t="s">
        <v>177</v>
      </c>
      <c r="E16" s="7" t="s">
        <v>178</v>
      </c>
      <c r="F16" s="7" t="s">
        <v>179</v>
      </c>
      <c r="G16" s="7" t="s">
        <v>180</v>
      </c>
      <c r="H16" s="7" t="s">
        <v>181</v>
      </c>
      <c r="I16" s="7" t="s">
        <v>182</v>
      </c>
    </row>
    <row r="17" spans="1:9" x14ac:dyDescent="0.25">
      <c r="A17" s="5" t="s">
        <v>170</v>
      </c>
      <c r="B17" s="5">
        <v>83.719744503857925</v>
      </c>
      <c r="C17" s="5">
        <v>11.512968113168952</v>
      </c>
      <c r="D17" s="5">
        <v>7.271777675480247</v>
      </c>
      <c r="E17" s="5">
        <v>8.0360817901783342E-8</v>
      </c>
      <c r="F17" s="5">
        <v>60.097085193993408</v>
      </c>
      <c r="G17" s="5">
        <v>107.34240381372244</v>
      </c>
      <c r="H17" s="5">
        <v>60.097085193993408</v>
      </c>
      <c r="I17" s="5">
        <v>107.34240381372244</v>
      </c>
    </row>
    <row r="18" spans="1:9" ht="60.75" thickBot="1" x14ac:dyDescent="0.3">
      <c r="A18" s="36" t="s">
        <v>14</v>
      </c>
      <c r="B18" s="6">
        <v>-0.67725932389802024</v>
      </c>
      <c r="C18" s="6">
        <v>0.15366276287050784</v>
      </c>
      <c r="D18" s="6">
        <v>-4.4074394553789791</v>
      </c>
      <c r="E18" s="6">
        <v>1.4953332810244976E-4</v>
      </c>
      <c r="F18" s="6">
        <v>-0.99254927000240212</v>
      </c>
      <c r="G18" s="6">
        <v>-0.36196937779363841</v>
      </c>
      <c r="H18" s="6">
        <v>-0.99254927000240212</v>
      </c>
      <c r="I18" s="6">
        <v>-0.36196937779363841</v>
      </c>
    </row>
    <row r="22" spans="1:9" x14ac:dyDescent="0.25">
      <c r="A22" t="s">
        <v>183</v>
      </c>
      <c r="F22" t="s">
        <v>188</v>
      </c>
    </row>
    <row r="23" spans="1:9" ht="15.75" thickBot="1" x14ac:dyDescent="0.3"/>
    <row r="24" spans="1:9" x14ac:dyDescent="0.25">
      <c r="A24" s="7" t="s">
        <v>184</v>
      </c>
      <c r="B24" s="7" t="s">
        <v>185</v>
      </c>
      <c r="C24" s="7" t="s">
        <v>186</v>
      </c>
      <c r="D24" s="7" t="s">
        <v>187</v>
      </c>
      <c r="F24" s="7" t="s">
        <v>189</v>
      </c>
      <c r="G24" s="7" t="s">
        <v>21</v>
      </c>
    </row>
    <row r="25" spans="1:9" x14ac:dyDescent="0.25">
      <c r="A25" s="5">
        <v>1</v>
      </c>
      <c r="B25" s="5">
        <v>41.120133030672456</v>
      </c>
      <c r="C25" s="5">
        <v>-6.1201330306724557</v>
      </c>
      <c r="D25" s="5">
        <v>-0.65070001707282099</v>
      </c>
      <c r="F25" s="5">
        <v>1.7241379310344827</v>
      </c>
      <c r="G25" s="5">
        <v>6</v>
      </c>
    </row>
    <row r="26" spans="1:9" x14ac:dyDescent="0.25">
      <c r="A26" s="5">
        <v>2</v>
      </c>
      <c r="B26" s="5">
        <v>35.092525047980075</v>
      </c>
      <c r="C26" s="5">
        <v>12.907474952019925</v>
      </c>
      <c r="D26" s="5">
        <v>1.3723384981263287</v>
      </c>
      <c r="F26" s="5">
        <v>5.1724137931034484</v>
      </c>
      <c r="G26" s="5">
        <v>13</v>
      </c>
    </row>
    <row r="27" spans="1:9" x14ac:dyDescent="0.25">
      <c r="A27" s="5">
        <v>3</v>
      </c>
      <c r="B27" s="5">
        <v>50.12768203851612</v>
      </c>
      <c r="C27" s="5">
        <v>-2.1276820385161201</v>
      </c>
      <c r="D27" s="5">
        <v>-0.22621775243271999</v>
      </c>
      <c r="F27" s="5">
        <v>8.6206896551724128</v>
      </c>
      <c r="G27" s="5">
        <v>21</v>
      </c>
    </row>
    <row r="28" spans="1:9" x14ac:dyDescent="0.25">
      <c r="A28" s="5">
        <v>4</v>
      </c>
      <c r="B28" s="5">
        <v>38.817451329419185</v>
      </c>
      <c r="C28" s="5">
        <v>15.182548670580815</v>
      </c>
      <c r="D28" s="5">
        <v>1.6142271139603603</v>
      </c>
      <c r="F28" s="5">
        <v>12.068965517241379</v>
      </c>
      <c r="G28" s="5">
        <v>22</v>
      </c>
    </row>
    <row r="29" spans="1:9" x14ac:dyDescent="0.25">
      <c r="A29" s="5">
        <v>5</v>
      </c>
      <c r="B29" s="5">
        <v>34.347539791692249</v>
      </c>
      <c r="C29" s="5">
        <v>-0.34753979169224891</v>
      </c>
      <c r="D29" s="5">
        <v>-3.6950855031133725E-2</v>
      </c>
      <c r="F29" s="5">
        <v>15.517241379310343</v>
      </c>
      <c r="G29" s="5">
        <v>23</v>
      </c>
    </row>
    <row r="30" spans="1:9" x14ac:dyDescent="0.25">
      <c r="A30" s="5">
        <v>6</v>
      </c>
      <c r="B30" s="5">
        <v>32.654391481947194</v>
      </c>
      <c r="C30" s="5">
        <v>0.34560851805280635</v>
      </c>
      <c r="D30" s="5">
        <v>3.6745519659523433E-2</v>
      </c>
      <c r="F30" s="5">
        <v>18.96551724137931</v>
      </c>
      <c r="G30" s="5">
        <v>24</v>
      </c>
    </row>
    <row r="31" spans="1:9" x14ac:dyDescent="0.25">
      <c r="A31" s="5">
        <v>7</v>
      </c>
      <c r="B31" s="5">
        <v>43.761444393874733</v>
      </c>
      <c r="C31" s="5">
        <v>0.23855560612526716</v>
      </c>
      <c r="D31" s="5">
        <v>2.5363523341823936E-2</v>
      </c>
      <c r="F31" s="5">
        <v>22.413793103448278</v>
      </c>
      <c r="G31" s="5">
        <v>27</v>
      </c>
    </row>
    <row r="32" spans="1:9" x14ac:dyDescent="0.25">
      <c r="A32" s="5">
        <v>8</v>
      </c>
      <c r="B32" s="5">
        <v>35.160250980369874</v>
      </c>
      <c r="C32" s="5">
        <v>-7.1602509803698737</v>
      </c>
      <c r="D32" s="5">
        <v>-0.76128662756541887</v>
      </c>
      <c r="F32" s="5">
        <v>25.862068965517242</v>
      </c>
      <c r="G32" s="5">
        <v>27</v>
      </c>
    </row>
    <row r="33" spans="1:7" x14ac:dyDescent="0.25">
      <c r="A33" s="5">
        <v>9</v>
      </c>
      <c r="B33" s="5">
        <v>17.416056694241746</v>
      </c>
      <c r="C33" s="5">
        <v>-11.416056694241746</v>
      </c>
      <c r="D33" s="5">
        <v>-1.2137690877989282</v>
      </c>
      <c r="F33" s="5">
        <v>29.310344827586206</v>
      </c>
      <c r="G33" s="5">
        <v>28</v>
      </c>
    </row>
    <row r="34" spans="1:7" x14ac:dyDescent="0.25">
      <c r="A34" s="5">
        <v>10</v>
      </c>
      <c r="B34" s="5">
        <v>43.490540664315525</v>
      </c>
      <c r="C34" s="5">
        <v>7.5094593356844754</v>
      </c>
      <c r="D34" s="5">
        <v>0.79841488631835256</v>
      </c>
      <c r="F34" s="5">
        <v>32.758620689655167</v>
      </c>
      <c r="G34" s="5">
        <v>28</v>
      </c>
    </row>
    <row r="35" spans="1:7" x14ac:dyDescent="0.25">
      <c r="A35" s="5">
        <v>11</v>
      </c>
      <c r="B35" s="5">
        <v>29.335820794846903</v>
      </c>
      <c r="C35" s="5">
        <v>-5.335820794846903</v>
      </c>
      <c r="D35" s="5">
        <v>-0.56731098244165146</v>
      </c>
      <c r="F35" s="5">
        <v>36.206896551724135</v>
      </c>
      <c r="G35" s="5">
        <v>29</v>
      </c>
    </row>
    <row r="36" spans="1:7" x14ac:dyDescent="0.25">
      <c r="A36" s="5">
        <v>12</v>
      </c>
      <c r="B36" s="5">
        <v>38.072466073131359</v>
      </c>
      <c r="C36" s="5">
        <v>1.9275339268686409</v>
      </c>
      <c r="D36" s="5">
        <v>0.20493776080289788</v>
      </c>
      <c r="F36" s="5">
        <v>39.655172413793103</v>
      </c>
      <c r="G36" s="5">
        <v>29</v>
      </c>
    </row>
    <row r="37" spans="1:7" x14ac:dyDescent="0.25">
      <c r="A37" s="5">
        <v>13</v>
      </c>
      <c r="B37" s="5">
        <v>28.590835538559077</v>
      </c>
      <c r="C37" s="5">
        <v>0.40916446144092333</v>
      </c>
      <c r="D37" s="5">
        <v>4.3502865168266881E-2</v>
      </c>
      <c r="F37" s="5">
        <v>43.103448275862071</v>
      </c>
      <c r="G37" s="5">
        <v>29</v>
      </c>
    </row>
    <row r="38" spans="1:7" x14ac:dyDescent="0.25">
      <c r="A38" s="5">
        <v>14</v>
      </c>
      <c r="B38" s="5">
        <v>45.454592703619781</v>
      </c>
      <c r="C38" s="5">
        <v>-4.454592703619781</v>
      </c>
      <c r="D38" s="5">
        <v>-0.47361773572091265</v>
      </c>
      <c r="F38" s="5">
        <v>46.551724137931032</v>
      </c>
      <c r="G38" s="5">
        <v>30</v>
      </c>
    </row>
    <row r="39" spans="1:7" x14ac:dyDescent="0.25">
      <c r="A39" s="5">
        <v>15</v>
      </c>
      <c r="B39" s="5">
        <v>29.945354186355111</v>
      </c>
      <c r="C39" s="5">
        <v>-8.9453541863551109</v>
      </c>
      <c r="D39" s="5">
        <v>-0.95108098020283416</v>
      </c>
      <c r="F39" s="5">
        <v>50</v>
      </c>
      <c r="G39" s="5">
        <v>32</v>
      </c>
    </row>
    <row r="40" spans="1:7" x14ac:dyDescent="0.25">
      <c r="A40" s="5">
        <v>16</v>
      </c>
      <c r="B40" s="5">
        <v>39.562436585707005</v>
      </c>
      <c r="C40" s="5">
        <v>-11.562436585707005</v>
      </c>
      <c r="D40" s="5">
        <v>-1.2293323766029782</v>
      </c>
      <c r="F40" s="5">
        <v>53.448275862068961</v>
      </c>
      <c r="G40" s="5">
        <v>33</v>
      </c>
    </row>
    <row r="41" spans="1:7" x14ac:dyDescent="0.25">
      <c r="A41" s="5">
        <v>17</v>
      </c>
      <c r="B41" s="5">
        <v>42.406925746078691</v>
      </c>
      <c r="C41" s="5">
        <v>21.593074253921309</v>
      </c>
      <c r="D41" s="5">
        <v>2.2958020218291662</v>
      </c>
      <c r="F41" s="5">
        <v>56.896551724137929</v>
      </c>
      <c r="G41" s="5">
        <v>34</v>
      </c>
    </row>
    <row r="42" spans="1:7" x14ac:dyDescent="0.25">
      <c r="A42" s="5">
        <v>18</v>
      </c>
      <c r="B42" s="5">
        <v>35.634332507098485</v>
      </c>
      <c r="C42" s="5">
        <v>-8.6343325070984847</v>
      </c>
      <c r="D42" s="5">
        <v>-0.91801277547786797</v>
      </c>
      <c r="F42" s="5">
        <v>60.344827586206897</v>
      </c>
      <c r="G42" s="5">
        <v>34</v>
      </c>
    </row>
    <row r="43" spans="1:7" x14ac:dyDescent="0.25">
      <c r="A43" s="5">
        <v>19</v>
      </c>
      <c r="B43" s="5">
        <v>39.291532856147803</v>
      </c>
      <c r="C43" s="5">
        <v>-16.291532856147803</v>
      </c>
      <c r="D43" s="5">
        <v>-1.7321356667426908</v>
      </c>
      <c r="F43" s="5">
        <v>63.793103448275858</v>
      </c>
      <c r="G43" s="5">
        <v>35</v>
      </c>
    </row>
    <row r="44" spans="1:7" x14ac:dyDescent="0.25">
      <c r="A44" s="5">
        <v>20</v>
      </c>
      <c r="B44" s="5">
        <v>23.443664676934127</v>
      </c>
      <c r="C44" s="5">
        <v>-10.443664676934127</v>
      </c>
      <c r="D44" s="5">
        <v>-1.110383181137677</v>
      </c>
      <c r="F44" s="5">
        <v>67.241379310344811</v>
      </c>
      <c r="G44" s="5">
        <v>40</v>
      </c>
    </row>
    <row r="45" spans="1:7" x14ac:dyDescent="0.25">
      <c r="A45" s="5">
        <v>21</v>
      </c>
      <c r="B45" s="5">
        <v>23.985472136052536</v>
      </c>
      <c r="C45" s="5">
        <v>10.014527863947464</v>
      </c>
      <c r="D45" s="5">
        <v>1.064756831164968</v>
      </c>
      <c r="F45" s="5">
        <v>70.689655172413779</v>
      </c>
      <c r="G45" s="5">
        <v>40</v>
      </c>
    </row>
    <row r="46" spans="1:7" x14ac:dyDescent="0.25">
      <c r="A46" s="5">
        <v>22</v>
      </c>
      <c r="B46" s="5">
        <v>36.988851154894526</v>
      </c>
      <c r="C46" s="5">
        <v>-4.988851154894526</v>
      </c>
      <c r="D46" s="5">
        <v>-0.53042074663970928</v>
      </c>
      <c r="F46" s="5">
        <v>74.137931034482747</v>
      </c>
      <c r="G46" s="5">
        <v>40</v>
      </c>
    </row>
    <row r="47" spans="1:7" x14ac:dyDescent="0.25">
      <c r="A47" s="5">
        <v>23</v>
      </c>
      <c r="B47" s="5">
        <v>26.152701972526202</v>
      </c>
      <c r="C47" s="5">
        <v>-4.1527019725262022</v>
      </c>
      <c r="D47" s="5">
        <v>-0.44152034455437877</v>
      </c>
      <c r="F47" s="5">
        <v>77.586206896551715</v>
      </c>
      <c r="G47" s="5">
        <v>41</v>
      </c>
    </row>
    <row r="48" spans="1:7" x14ac:dyDescent="0.25">
      <c r="A48" s="5">
        <v>24</v>
      </c>
      <c r="B48" s="5">
        <v>27.642672485101848</v>
      </c>
      <c r="C48" s="5">
        <v>2.3573275148981523</v>
      </c>
      <c r="D48" s="5">
        <v>0.25063393990014593</v>
      </c>
      <c r="F48" s="5">
        <v>81.034482758620683</v>
      </c>
      <c r="G48" s="5">
        <v>44</v>
      </c>
    </row>
    <row r="49" spans="1:7" x14ac:dyDescent="0.25">
      <c r="A49" s="5">
        <v>25</v>
      </c>
      <c r="B49" s="5">
        <v>20.39599771939303</v>
      </c>
      <c r="C49" s="5">
        <v>19.60400228060697</v>
      </c>
      <c r="D49" s="5">
        <v>2.0843214607844827</v>
      </c>
      <c r="F49" s="5">
        <v>84.482758620689651</v>
      </c>
      <c r="G49" s="5">
        <v>48</v>
      </c>
    </row>
    <row r="50" spans="1:7" x14ac:dyDescent="0.25">
      <c r="A50" s="5">
        <v>26</v>
      </c>
      <c r="B50" s="5">
        <v>28.861739268118285</v>
      </c>
      <c r="C50" s="5">
        <v>0.13826073188171506</v>
      </c>
      <c r="D50" s="5">
        <v>1.4700049842878591E-2</v>
      </c>
      <c r="F50" s="5">
        <v>87.931034482758605</v>
      </c>
      <c r="G50" s="5">
        <v>48</v>
      </c>
    </row>
    <row r="51" spans="1:7" x14ac:dyDescent="0.25">
      <c r="A51" s="5">
        <v>27</v>
      </c>
      <c r="B51" s="5">
        <v>25.069087054289376</v>
      </c>
      <c r="C51" s="5">
        <v>3.9309129457106238</v>
      </c>
      <c r="D51" s="5">
        <v>0.41793946439831392</v>
      </c>
      <c r="F51" s="5">
        <v>91.379310344827573</v>
      </c>
      <c r="G51" s="5">
        <v>51</v>
      </c>
    </row>
    <row r="52" spans="1:7" x14ac:dyDescent="0.25">
      <c r="A52" s="5">
        <v>28</v>
      </c>
      <c r="B52" s="5">
        <v>29.26809486245709</v>
      </c>
      <c r="C52" s="5">
        <v>-2.2680948624570902</v>
      </c>
      <c r="D52" s="5">
        <v>-0.24114661533124318</v>
      </c>
      <c r="F52" s="5">
        <v>94.827586206896541</v>
      </c>
      <c r="G52" s="5">
        <v>54</v>
      </c>
    </row>
    <row r="53" spans="1:7" ht="15.75" thickBot="1" x14ac:dyDescent="0.3">
      <c r="A53" s="6">
        <v>29</v>
      </c>
      <c r="B53" s="6">
        <v>31.909406225659374</v>
      </c>
      <c r="C53" s="6">
        <v>8.0905937743406255</v>
      </c>
      <c r="D53" s="6">
        <v>0.86020180945548119</v>
      </c>
      <c r="F53" s="6">
        <v>98.275862068965509</v>
      </c>
      <c r="G53" s="6">
        <v>64</v>
      </c>
    </row>
  </sheetData>
  <sortState ref="G25:G53">
    <sortCondition ref="G25"/>
  </sortState>
  <pageMargins left="0.7" right="0.7" top="0.75" bottom="0.75" header="0.3" footer="0.3"/>
  <pageSetup paperSize="9" orientation="portrait" horizontalDpi="0" verticalDpi="0"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6"/>
  <sheetViews>
    <sheetView workbookViewId="0">
      <selection activeCell="I25" sqref="I25"/>
    </sheetView>
  </sheetViews>
  <sheetFormatPr defaultRowHeight="15" x14ac:dyDescent="0.25"/>
  <sheetData>
    <row r="1" spans="1:9" x14ac:dyDescent="0.25">
      <c r="A1" s="25" t="s">
        <v>160</v>
      </c>
      <c r="B1" s="21"/>
      <c r="C1" s="21"/>
      <c r="D1" s="21"/>
      <c r="E1" s="21"/>
      <c r="F1" s="21"/>
      <c r="G1" s="21"/>
      <c r="H1" s="21"/>
      <c r="I1" s="22"/>
    </row>
    <row r="2" spans="1:9" ht="15.75" thickBot="1" x14ac:dyDescent="0.3">
      <c r="A2" s="26"/>
      <c r="B2" s="20"/>
      <c r="C2" s="20"/>
      <c r="D2" s="20"/>
      <c r="E2" s="20"/>
      <c r="F2" s="20"/>
      <c r="G2" s="20"/>
      <c r="H2" s="20"/>
      <c r="I2" s="23"/>
    </row>
    <row r="3" spans="1:9" x14ac:dyDescent="0.25">
      <c r="A3" s="27" t="s">
        <v>161</v>
      </c>
      <c r="B3" s="8"/>
      <c r="C3" s="20"/>
      <c r="D3" s="20"/>
      <c r="E3" s="20"/>
      <c r="F3" s="20"/>
      <c r="G3" s="20"/>
      <c r="H3" s="20"/>
      <c r="I3" s="23"/>
    </row>
    <row r="4" spans="1:9" x14ac:dyDescent="0.25">
      <c r="A4" s="28" t="s">
        <v>162</v>
      </c>
      <c r="B4" s="5">
        <v>0.89762457268275486</v>
      </c>
      <c r="C4" s="20"/>
      <c r="D4" s="20"/>
      <c r="E4" s="20"/>
      <c r="F4" s="20"/>
      <c r="G4" s="20"/>
      <c r="H4" s="20"/>
      <c r="I4" s="23"/>
    </row>
    <row r="5" spans="1:9" x14ac:dyDescent="0.25">
      <c r="A5" s="28" t="s">
        <v>163</v>
      </c>
      <c r="B5" s="5">
        <v>0.80572987348389835</v>
      </c>
      <c r="C5" s="20"/>
      <c r="D5" s="20"/>
      <c r="E5" s="20"/>
      <c r="F5" s="20"/>
      <c r="G5" s="20"/>
      <c r="H5" s="20"/>
      <c r="I5" s="23"/>
    </row>
    <row r="6" spans="1:9" x14ac:dyDescent="0.25">
      <c r="A6" s="28" t="s">
        <v>164</v>
      </c>
      <c r="B6" s="5">
        <v>0.77335151906454813</v>
      </c>
      <c r="C6" s="20"/>
      <c r="D6" s="20"/>
      <c r="E6" s="20"/>
      <c r="F6" s="20"/>
      <c r="G6" s="20"/>
      <c r="H6" s="20"/>
      <c r="I6" s="23"/>
    </row>
    <row r="7" spans="1:9" x14ac:dyDescent="0.25">
      <c r="A7" s="28" t="s">
        <v>165</v>
      </c>
      <c r="B7" s="5">
        <v>5.8715527751820638</v>
      </c>
      <c r="C7" s="20"/>
      <c r="D7" s="20"/>
      <c r="E7" s="20"/>
      <c r="F7" s="20"/>
      <c r="G7" s="20"/>
      <c r="H7" s="20"/>
      <c r="I7" s="23"/>
    </row>
    <row r="8" spans="1:9" ht="15.75" thickBot="1" x14ac:dyDescent="0.3">
      <c r="A8" s="29" t="s">
        <v>166</v>
      </c>
      <c r="B8" s="6">
        <v>29</v>
      </c>
      <c r="C8" s="20"/>
      <c r="D8" s="20"/>
      <c r="E8" s="20"/>
      <c r="F8" s="20"/>
      <c r="G8" s="20"/>
      <c r="H8" s="20"/>
      <c r="I8" s="23"/>
    </row>
    <row r="9" spans="1:9" x14ac:dyDescent="0.25">
      <c r="A9" s="26"/>
      <c r="B9" s="20"/>
      <c r="C9" s="20"/>
      <c r="D9" s="20"/>
      <c r="E9" s="20"/>
      <c r="F9" s="20"/>
      <c r="G9" s="20"/>
      <c r="H9" s="20"/>
      <c r="I9" s="23"/>
    </row>
    <row r="10" spans="1:9" ht="15.75" thickBot="1" x14ac:dyDescent="0.3">
      <c r="A10" s="26" t="s">
        <v>167</v>
      </c>
      <c r="B10" s="20"/>
      <c r="C10" s="20"/>
      <c r="D10" s="20"/>
      <c r="E10" s="20"/>
      <c r="F10" s="20"/>
      <c r="G10" s="20"/>
      <c r="H10" s="20"/>
      <c r="I10" s="23"/>
    </row>
    <row r="11" spans="1:9" x14ac:dyDescent="0.25">
      <c r="A11" s="30"/>
      <c r="B11" s="7" t="s">
        <v>171</v>
      </c>
      <c r="C11" s="7" t="s">
        <v>172</v>
      </c>
      <c r="D11" s="7" t="s">
        <v>173</v>
      </c>
      <c r="E11" s="7" t="s">
        <v>174</v>
      </c>
      <c r="F11" s="7" t="s">
        <v>175</v>
      </c>
      <c r="G11" s="20"/>
      <c r="H11" s="20"/>
      <c r="I11" s="23"/>
    </row>
    <row r="12" spans="1:9" x14ac:dyDescent="0.25">
      <c r="A12" s="28" t="s">
        <v>168</v>
      </c>
      <c r="B12" s="5">
        <v>4</v>
      </c>
      <c r="C12" s="5">
        <v>3431.6313149566645</v>
      </c>
      <c r="D12" s="5">
        <v>857.90782873916612</v>
      </c>
      <c r="E12" s="5">
        <v>24.884830867203373</v>
      </c>
      <c r="F12" s="5">
        <v>3.0830896959632623E-8</v>
      </c>
      <c r="G12" s="20"/>
      <c r="H12" s="20"/>
      <c r="I12" s="23"/>
    </row>
    <row r="13" spans="1:9" x14ac:dyDescent="0.25">
      <c r="A13" s="28" t="s">
        <v>169</v>
      </c>
      <c r="B13" s="5">
        <v>24</v>
      </c>
      <c r="C13" s="5">
        <v>827.40316780195678</v>
      </c>
      <c r="D13" s="5">
        <v>34.475131991748199</v>
      </c>
      <c r="E13" s="5"/>
      <c r="F13" s="5"/>
      <c r="G13" s="20"/>
      <c r="H13" s="20"/>
      <c r="I13" s="23"/>
    </row>
    <row r="14" spans="1:9" ht="15.75" thickBot="1" x14ac:dyDescent="0.3">
      <c r="A14" s="29" t="s">
        <v>119</v>
      </c>
      <c r="B14" s="6">
        <v>28</v>
      </c>
      <c r="C14" s="6">
        <v>4259.0344827586214</v>
      </c>
      <c r="D14" s="6"/>
      <c r="E14" s="6"/>
      <c r="F14" s="6"/>
      <c r="G14" s="20"/>
      <c r="H14" s="20"/>
      <c r="I14" s="23"/>
    </row>
    <row r="15" spans="1:9" ht="15.75" thickBot="1" x14ac:dyDescent="0.3">
      <c r="A15" s="26"/>
      <c r="B15" s="20"/>
      <c r="C15" s="20"/>
      <c r="D15" s="20"/>
      <c r="E15" s="20"/>
      <c r="F15" s="20"/>
      <c r="G15" s="20"/>
      <c r="H15" s="20"/>
      <c r="I15" s="23"/>
    </row>
    <row r="16" spans="1:9" x14ac:dyDescent="0.25">
      <c r="A16" s="30"/>
      <c r="B16" s="7" t="s">
        <v>176</v>
      </c>
      <c r="C16" s="7" t="s">
        <v>165</v>
      </c>
      <c r="D16" s="7" t="s">
        <v>177</v>
      </c>
      <c r="E16" s="7" t="s">
        <v>178</v>
      </c>
      <c r="F16" s="7" t="s">
        <v>179</v>
      </c>
      <c r="G16" s="7" t="s">
        <v>180</v>
      </c>
      <c r="H16" s="7" t="s">
        <v>181</v>
      </c>
      <c r="I16" s="31" t="s">
        <v>182</v>
      </c>
    </row>
    <row r="17" spans="1:13" x14ac:dyDescent="0.25">
      <c r="A17" s="28" t="s">
        <v>170</v>
      </c>
      <c r="B17" s="5">
        <v>60.582392303195945</v>
      </c>
      <c r="C17" s="5">
        <v>8.7001092523620933</v>
      </c>
      <c r="D17" s="5">
        <v>6.9634059235230561</v>
      </c>
      <c r="E17" s="5">
        <v>3.3570699353825601E-7</v>
      </c>
      <c r="F17" s="5">
        <v>42.626249331239144</v>
      </c>
      <c r="G17" s="5">
        <v>78.538535275152753</v>
      </c>
      <c r="H17" s="5">
        <v>42.626249331239144</v>
      </c>
      <c r="I17" s="32">
        <v>78.538535275152753</v>
      </c>
    </row>
    <row r="18" spans="1:13" x14ac:dyDescent="0.25">
      <c r="A18" s="28" t="s">
        <v>109</v>
      </c>
      <c r="B18" s="5">
        <v>-0.21401223893497359</v>
      </c>
      <c r="C18" s="5">
        <v>8.4767938332005119E-2</v>
      </c>
      <c r="D18" s="5">
        <v>-2.5246837795767267</v>
      </c>
      <c r="E18" s="5">
        <v>1.8601355349616114E-2</v>
      </c>
      <c r="F18" s="5">
        <v>-0.38896466493057213</v>
      </c>
      <c r="G18" s="5">
        <v>-3.9059812939375077E-2</v>
      </c>
      <c r="H18" s="5">
        <v>-0.38896466493057213</v>
      </c>
      <c r="I18" s="32">
        <v>-3.9059812939375077E-2</v>
      </c>
    </row>
    <row r="19" spans="1:13" x14ac:dyDescent="0.25">
      <c r="A19" s="28" t="s">
        <v>41</v>
      </c>
      <c r="B19" s="5">
        <v>0.26469990709227875</v>
      </c>
      <c r="C19" s="5">
        <v>6.5240551456305543E-2</v>
      </c>
      <c r="D19" s="5">
        <v>4.0572910740884813</v>
      </c>
      <c r="E19" s="5">
        <v>4.5584620052021706E-4</v>
      </c>
      <c r="F19" s="5">
        <v>0.13005002678179056</v>
      </c>
      <c r="G19" s="5">
        <v>0.39934978740276694</v>
      </c>
      <c r="H19" s="5">
        <v>0.13005002678179056</v>
      </c>
      <c r="I19" s="32">
        <v>0.39934978740276694</v>
      </c>
    </row>
    <row r="20" spans="1:13" x14ac:dyDescent="0.25">
      <c r="A20" s="28" t="s">
        <v>42</v>
      </c>
      <c r="B20" s="5">
        <v>-2.4503107740436771E-3</v>
      </c>
      <c r="C20" s="5">
        <v>5.8971473431167979E-4</v>
      </c>
      <c r="D20" s="5">
        <v>-4.1550780936543861</v>
      </c>
      <c r="E20" s="5">
        <v>3.5582713219526669E-4</v>
      </c>
      <c r="F20" s="5">
        <v>-3.6674221659604061E-3</v>
      </c>
      <c r="G20" s="5">
        <v>-1.2331993821269481E-3</v>
      </c>
      <c r="H20" s="5">
        <v>-3.6674221659604061E-3</v>
      </c>
      <c r="I20" s="32">
        <v>-1.2331993821269481E-3</v>
      </c>
    </row>
    <row r="21" spans="1:13" ht="15.75" thickBot="1" x14ac:dyDescent="0.3">
      <c r="A21" s="29" t="s">
        <v>45</v>
      </c>
      <c r="B21" s="6">
        <v>-0.19944945424733207</v>
      </c>
      <c r="C21" s="6">
        <v>7.3732670081735258E-2</v>
      </c>
      <c r="D21" s="6">
        <v>-2.7050350140071604</v>
      </c>
      <c r="E21" s="6">
        <v>1.2363090432520736E-2</v>
      </c>
      <c r="F21" s="6">
        <v>-0.35162620597401922</v>
      </c>
      <c r="G21" s="6">
        <v>-4.7272702520644916E-2</v>
      </c>
      <c r="H21" s="6">
        <v>-0.35162620597401922</v>
      </c>
      <c r="I21" s="33">
        <v>-4.7272702520644916E-2</v>
      </c>
    </row>
    <row r="25" spans="1:13" x14ac:dyDescent="0.25">
      <c r="A25" t="s">
        <v>183</v>
      </c>
      <c r="F25" t="s">
        <v>188</v>
      </c>
    </row>
    <row r="26" spans="1:13" ht="15.75" thickBot="1" x14ac:dyDescent="0.3"/>
    <row r="27" spans="1:13" x14ac:dyDescent="0.25">
      <c r="A27" s="7" t="s">
        <v>184</v>
      </c>
      <c r="B27" s="7" t="s">
        <v>185</v>
      </c>
      <c r="C27" s="7" t="s">
        <v>186</v>
      </c>
      <c r="D27" s="7" t="s">
        <v>187</v>
      </c>
      <c r="F27" s="7" t="s">
        <v>189</v>
      </c>
      <c r="G27" s="7" t="s">
        <v>21</v>
      </c>
      <c r="M27" t="s">
        <v>207</v>
      </c>
    </row>
    <row r="28" spans="1:13" x14ac:dyDescent="0.25">
      <c r="A28" s="5">
        <v>1</v>
      </c>
      <c r="B28" s="5">
        <v>33.932593193194549</v>
      </c>
      <c r="C28" s="5">
        <v>1.067406806805451</v>
      </c>
      <c r="D28" s="5">
        <v>0.19635881113257878</v>
      </c>
      <c r="F28" s="5">
        <v>1.7241379310344827</v>
      </c>
      <c r="G28" s="5">
        <v>6</v>
      </c>
      <c r="M28">
        <f>C28^2</f>
        <v>1.1393572912146093</v>
      </c>
    </row>
    <row r="29" spans="1:13" x14ac:dyDescent="0.25">
      <c r="A29" s="5">
        <v>2</v>
      </c>
      <c r="B29" s="5">
        <v>46.287864116444936</v>
      </c>
      <c r="C29" s="5">
        <v>1.7121358835550637</v>
      </c>
      <c r="D29" s="5">
        <v>0.3149623596634748</v>
      </c>
      <c r="F29" s="5">
        <v>5.1724137931034484</v>
      </c>
      <c r="G29" s="5">
        <v>13</v>
      </c>
      <c r="M29">
        <f t="shared" ref="M29:M56" si="0">C29^2</f>
        <v>2.9314092837568788</v>
      </c>
    </row>
    <row r="30" spans="1:13" x14ac:dyDescent="0.25">
      <c r="A30" s="5">
        <v>3</v>
      </c>
      <c r="B30" s="5">
        <v>49.147405767598272</v>
      </c>
      <c r="C30" s="5">
        <v>-1.1474057675982721</v>
      </c>
      <c r="D30" s="5">
        <v>-0.21107531915273348</v>
      </c>
      <c r="F30" s="5">
        <v>8.6206896551724128</v>
      </c>
      <c r="G30" s="5">
        <v>21</v>
      </c>
      <c r="M30">
        <f t="shared" si="0"/>
        <v>1.3165399955177799</v>
      </c>
    </row>
    <row r="31" spans="1:13" x14ac:dyDescent="0.25">
      <c r="A31" s="5">
        <v>4</v>
      </c>
      <c r="B31" s="5">
        <v>53.843335111973261</v>
      </c>
      <c r="C31" s="5">
        <v>0.15666488802673939</v>
      </c>
      <c r="D31" s="5">
        <v>2.8819875386794307E-2</v>
      </c>
      <c r="F31" s="5">
        <v>12.068965517241379</v>
      </c>
      <c r="G31" s="5">
        <v>22</v>
      </c>
      <c r="M31">
        <f t="shared" si="0"/>
        <v>2.4543887140430792E-2</v>
      </c>
    </row>
    <row r="32" spans="1:13" x14ac:dyDescent="0.25">
      <c r="A32" s="5">
        <v>5</v>
      </c>
      <c r="B32" s="5">
        <v>29.762004826236339</v>
      </c>
      <c r="C32" s="5">
        <v>4.237995173763661</v>
      </c>
      <c r="D32" s="5">
        <v>0.77961625183594374</v>
      </c>
      <c r="F32" s="5">
        <v>15.517241379310343</v>
      </c>
      <c r="G32" s="5">
        <v>23</v>
      </c>
      <c r="M32">
        <f t="shared" si="0"/>
        <v>17.960603092844082</v>
      </c>
    </row>
    <row r="33" spans="1:13" x14ac:dyDescent="0.25">
      <c r="A33" s="5">
        <v>6</v>
      </c>
      <c r="B33" s="5">
        <v>33.609724822427665</v>
      </c>
      <c r="C33" s="5">
        <v>-0.60972482242766546</v>
      </c>
      <c r="D33" s="5">
        <v>-0.112164210014955</v>
      </c>
      <c r="F33" s="5">
        <v>18.96551724137931</v>
      </c>
      <c r="G33" s="5">
        <v>24</v>
      </c>
      <c r="M33">
        <f t="shared" si="0"/>
        <v>0.37176435908444816</v>
      </c>
    </row>
    <row r="34" spans="1:13" x14ac:dyDescent="0.25">
      <c r="A34" s="5">
        <v>7</v>
      </c>
      <c r="B34" s="5">
        <v>48.098097707325344</v>
      </c>
      <c r="C34" s="5">
        <v>-4.0980977073253442</v>
      </c>
      <c r="D34" s="5">
        <v>-0.75388089019580151</v>
      </c>
      <c r="F34" s="5">
        <v>22.413793103448278</v>
      </c>
      <c r="G34" s="5">
        <v>27</v>
      </c>
      <c r="M34">
        <f t="shared" si="0"/>
        <v>16.794404818785242</v>
      </c>
    </row>
    <row r="35" spans="1:13" x14ac:dyDescent="0.25">
      <c r="A35" s="5">
        <v>8</v>
      </c>
      <c r="B35" s="5">
        <v>27.42280062161959</v>
      </c>
      <c r="C35" s="5">
        <v>0.57719937838040991</v>
      </c>
      <c r="D35" s="5">
        <v>0.10618087031357873</v>
      </c>
      <c r="F35" s="5">
        <v>25.862068965517242</v>
      </c>
      <c r="G35" s="5">
        <v>27</v>
      </c>
      <c r="M35">
        <f t="shared" si="0"/>
        <v>0.3331591224027316</v>
      </c>
    </row>
    <row r="36" spans="1:13" x14ac:dyDescent="0.25">
      <c r="A36" s="5">
        <v>9</v>
      </c>
      <c r="B36" s="5">
        <v>11.769881475374682</v>
      </c>
      <c r="C36" s="5">
        <v>-5.7698814753746817</v>
      </c>
      <c r="D36" s="5">
        <v>-1.0614201255388473</v>
      </c>
      <c r="F36" s="5">
        <v>29.310344827586206</v>
      </c>
      <c r="G36" s="5">
        <v>28</v>
      </c>
      <c r="M36">
        <f t="shared" si="0"/>
        <v>33.291532239871913</v>
      </c>
    </row>
    <row r="37" spans="1:13" x14ac:dyDescent="0.25">
      <c r="A37" s="5">
        <v>10</v>
      </c>
      <c r="B37" s="5">
        <v>51.099308422317421</v>
      </c>
      <c r="C37" s="5">
        <v>-9.9308422317420764E-2</v>
      </c>
      <c r="D37" s="5">
        <v>-1.8268652230222233E-2</v>
      </c>
      <c r="F37" s="5">
        <v>32.758620689655167</v>
      </c>
      <c r="G37" s="5">
        <v>28</v>
      </c>
      <c r="M37">
        <f t="shared" si="0"/>
        <v>9.862162743175194E-3</v>
      </c>
    </row>
    <row r="38" spans="1:13" x14ac:dyDescent="0.25">
      <c r="A38" s="5">
        <v>11</v>
      </c>
      <c r="B38" s="5">
        <v>26.571804011839589</v>
      </c>
      <c r="C38" s="5">
        <v>-2.5718040118395891</v>
      </c>
      <c r="D38" s="5">
        <v>-0.47310582526841666</v>
      </c>
      <c r="F38" s="5">
        <v>36.206896551724135</v>
      </c>
      <c r="G38" s="5">
        <v>29</v>
      </c>
      <c r="M38">
        <f t="shared" si="0"/>
        <v>6.6141758753142055</v>
      </c>
    </row>
    <row r="39" spans="1:13" x14ac:dyDescent="0.25">
      <c r="A39" s="5">
        <v>12</v>
      </c>
      <c r="B39" s="5">
        <v>44.02477937878772</v>
      </c>
      <c r="C39" s="5">
        <v>-4.02477937878772</v>
      </c>
      <c r="D39" s="5">
        <v>-0.74039334286699787</v>
      </c>
      <c r="F39" s="5">
        <v>39.655172413793103</v>
      </c>
      <c r="G39" s="5">
        <v>29</v>
      </c>
      <c r="M39">
        <f t="shared" si="0"/>
        <v>16.198849047914866</v>
      </c>
    </row>
    <row r="40" spans="1:13" x14ac:dyDescent="0.25">
      <c r="A40" s="5">
        <v>13</v>
      </c>
      <c r="B40" s="5">
        <v>30.71539748925187</v>
      </c>
      <c r="C40" s="5">
        <v>-1.7153974892518704</v>
      </c>
      <c r="D40" s="5">
        <v>-0.31556236053748549</v>
      </c>
      <c r="F40" s="5">
        <v>43.103448275862071</v>
      </c>
      <c r="G40" s="5">
        <v>29</v>
      </c>
      <c r="M40">
        <f t="shared" si="0"/>
        <v>2.942588546131621</v>
      </c>
    </row>
    <row r="41" spans="1:13" x14ac:dyDescent="0.25">
      <c r="A41" s="5">
        <v>14</v>
      </c>
      <c r="B41" s="5">
        <v>42.339847760007686</v>
      </c>
      <c r="C41" s="5">
        <v>-1.3398477600076859</v>
      </c>
      <c r="D41" s="5">
        <v>-0.24647670557876603</v>
      </c>
      <c r="F41" s="5">
        <v>46.551724137931032</v>
      </c>
      <c r="G41" s="5">
        <v>30</v>
      </c>
      <c r="M41">
        <f t="shared" si="0"/>
        <v>1.7951920199976135</v>
      </c>
    </row>
    <row r="42" spans="1:13" x14ac:dyDescent="0.25">
      <c r="A42" s="5">
        <v>15</v>
      </c>
      <c r="B42" s="5">
        <v>29.260809085950918</v>
      </c>
      <c r="C42" s="5">
        <v>-8.2608090859509176</v>
      </c>
      <c r="D42" s="5">
        <v>-1.5196480299438198</v>
      </c>
      <c r="F42" s="5">
        <v>50</v>
      </c>
      <c r="G42" s="5">
        <v>32</v>
      </c>
      <c r="M42">
        <f t="shared" si="0"/>
        <v>68.240966754529239</v>
      </c>
    </row>
    <row r="43" spans="1:13" x14ac:dyDescent="0.25">
      <c r="A43" s="5">
        <v>16</v>
      </c>
      <c r="B43" s="5">
        <v>25.482071773343545</v>
      </c>
      <c r="C43" s="5">
        <v>2.5179282266564549</v>
      </c>
      <c r="D43" s="5">
        <v>0.46319490371540972</v>
      </c>
      <c r="F43" s="5">
        <v>53.448275862068961</v>
      </c>
      <c r="G43" s="5">
        <v>33</v>
      </c>
      <c r="M43">
        <f t="shared" si="0"/>
        <v>6.3399625545933196</v>
      </c>
    </row>
    <row r="44" spans="1:13" x14ac:dyDescent="0.25">
      <c r="A44" s="5">
        <v>17</v>
      </c>
      <c r="B44" s="5">
        <v>47.217942842103852</v>
      </c>
      <c r="C44" s="5">
        <v>16.782057157896148</v>
      </c>
      <c r="D44" s="5">
        <v>3.0872060875700265</v>
      </c>
      <c r="F44" s="5">
        <v>56.896551724137929</v>
      </c>
      <c r="G44" s="5">
        <v>34</v>
      </c>
      <c r="M44">
        <f t="shared" si="0"/>
        <v>281.63744245089333</v>
      </c>
    </row>
    <row r="45" spans="1:13" x14ac:dyDescent="0.25">
      <c r="A45" s="5">
        <v>18</v>
      </c>
      <c r="B45" s="5">
        <v>25.145249422361687</v>
      </c>
      <c r="C45" s="5">
        <v>1.8547505776383133</v>
      </c>
      <c r="D45" s="5">
        <v>0.3411975790771799</v>
      </c>
      <c r="F45" s="5">
        <v>60.344827586206897</v>
      </c>
      <c r="G45" s="5">
        <v>34</v>
      </c>
      <c r="M45">
        <f t="shared" si="0"/>
        <v>3.4400997052496569</v>
      </c>
    </row>
    <row r="46" spans="1:13" x14ac:dyDescent="0.25">
      <c r="A46" s="5">
        <v>19</v>
      </c>
      <c r="B46" s="5">
        <v>26.916290101982007</v>
      </c>
      <c r="C46" s="5">
        <v>-3.9162901019820069</v>
      </c>
      <c r="D46" s="5">
        <v>-0.72043579221397325</v>
      </c>
      <c r="F46" s="5">
        <v>63.793103448275858</v>
      </c>
      <c r="G46" s="5">
        <v>35</v>
      </c>
      <c r="M46">
        <f t="shared" si="0"/>
        <v>15.337328162882239</v>
      </c>
    </row>
    <row r="47" spans="1:13" x14ac:dyDescent="0.25">
      <c r="A47" s="5">
        <v>20</v>
      </c>
      <c r="B47" s="5">
        <v>14.051226465997736</v>
      </c>
      <c r="C47" s="5">
        <v>-1.0512264659977362</v>
      </c>
      <c r="D47" s="5">
        <v>-0.19338229602656079</v>
      </c>
      <c r="F47" s="5">
        <v>67.241379310344811</v>
      </c>
      <c r="G47" s="5">
        <v>40</v>
      </c>
      <c r="M47">
        <f t="shared" si="0"/>
        <v>1.1050770828140895</v>
      </c>
    </row>
    <row r="48" spans="1:13" x14ac:dyDescent="0.25">
      <c r="A48" s="5">
        <v>21</v>
      </c>
      <c r="B48" s="5">
        <v>24.839433757522666</v>
      </c>
      <c r="C48" s="5">
        <v>9.1605662424773335</v>
      </c>
      <c r="D48" s="5">
        <v>1.6851662226676534</v>
      </c>
      <c r="F48" s="5">
        <v>70.689655172413779</v>
      </c>
      <c r="G48" s="5">
        <v>40</v>
      </c>
      <c r="M48">
        <f t="shared" si="0"/>
        <v>83.915973882815294</v>
      </c>
    </row>
    <row r="49" spans="1:13" x14ac:dyDescent="0.25">
      <c r="A49" s="5">
        <v>22</v>
      </c>
      <c r="B49" s="5">
        <v>35.912202942115975</v>
      </c>
      <c r="C49" s="5">
        <v>-3.9122029421159752</v>
      </c>
      <c r="D49" s="5">
        <v>-0.71968392343527898</v>
      </c>
      <c r="F49" s="5">
        <v>74.137931034482747</v>
      </c>
      <c r="G49" s="5">
        <v>40</v>
      </c>
      <c r="M49">
        <f t="shared" si="0"/>
        <v>15.305331860300893</v>
      </c>
    </row>
    <row r="50" spans="1:13" x14ac:dyDescent="0.25">
      <c r="A50" s="5">
        <v>23</v>
      </c>
      <c r="B50" s="5">
        <v>15.542068944462077</v>
      </c>
      <c r="C50" s="5">
        <v>6.457931055537923</v>
      </c>
      <c r="D50" s="5">
        <v>1.1879928592892222</v>
      </c>
      <c r="F50" s="5">
        <v>77.586206896551715</v>
      </c>
      <c r="G50" s="5">
        <v>41</v>
      </c>
      <c r="M50">
        <f t="shared" si="0"/>
        <v>41.704873518081151</v>
      </c>
    </row>
    <row r="51" spans="1:13" x14ac:dyDescent="0.25">
      <c r="A51" s="5">
        <v>24</v>
      </c>
      <c r="B51" s="5">
        <v>36.895002031413767</v>
      </c>
      <c r="C51" s="5">
        <v>-6.8950020314137674</v>
      </c>
      <c r="D51" s="5">
        <v>-1.2683958852549158</v>
      </c>
      <c r="F51" s="5">
        <v>81.034482758620683</v>
      </c>
      <c r="G51" s="5">
        <v>44</v>
      </c>
      <c r="M51">
        <f t="shared" si="0"/>
        <v>47.541053013199978</v>
      </c>
    </row>
    <row r="52" spans="1:13" x14ac:dyDescent="0.25">
      <c r="A52" s="5">
        <v>25</v>
      </c>
      <c r="B52" s="5">
        <v>30.034095815907442</v>
      </c>
      <c r="C52" s="5">
        <v>9.9659041840925582</v>
      </c>
      <c r="D52" s="5">
        <v>1.8333151755947878</v>
      </c>
      <c r="F52" s="5">
        <v>84.482758620689651</v>
      </c>
      <c r="G52" s="5">
        <v>48</v>
      </c>
      <c r="M52">
        <f t="shared" si="0"/>
        <v>99.319246206513554</v>
      </c>
    </row>
    <row r="53" spans="1:13" x14ac:dyDescent="0.25">
      <c r="A53" s="5">
        <v>26</v>
      </c>
      <c r="B53" s="5">
        <v>32.516611233063635</v>
      </c>
      <c r="C53" s="5">
        <v>-3.5166112330636352</v>
      </c>
      <c r="D53" s="5">
        <v>-0.64691137112610086</v>
      </c>
      <c r="F53" s="5">
        <v>87.931034482758605</v>
      </c>
      <c r="G53" s="5">
        <v>48</v>
      </c>
      <c r="M53">
        <f t="shared" si="0"/>
        <v>12.366554564509341</v>
      </c>
    </row>
    <row r="54" spans="1:13" x14ac:dyDescent="0.25">
      <c r="A54" s="5">
        <v>27</v>
      </c>
      <c r="B54" s="5">
        <v>26.250699855400114</v>
      </c>
      <c r="C54" s="5">
        <v>2.7493001445998857</v>
      </c>
      <c r="D54" s="5">
        <v>0.50575779018678779</v>
      </c>
      <c r="F54" s="5">
        <v>91.379310344827573</v>
      </c>
      <c r="G54" s="5">
        <v>51</v>
      </c>
      <c r="M54">
        <f t="shared" si="0"/>
        <v>7.5586512850969525</v>
      </c>
    </row>
    <row r="55" spans="1:13" x14ac:dyDescent="0.25">
      <c r="A55" s="5">
        <v>28</v>
      </c>
      <c r="B55" s="5">
        <v>33.06968945571635</v>
      </c>
      <c r="C55" s="5">
        <v>-6.0696894557163503</v>
      </c>
      <c r="D55" s="5">
        <v>-1.1165724238122081</v>
      </c>
      <c r="F55" s="5">
        <v>94.827586206896541</v>
      </c>
      <c r="G55" s="5">
        <v>54</v>
      </c>
      <c r="M55">
        <f t="shared" si="0"/>
        <v>36.841130088834248</v>
      </c>
    </row>
    <row r="56" spans="1:13" ht="15.75" thickBot="1" x14ac:dyDescent="0.3">
      <c r="A56" s="6">
        <v>29</v>
      </c>
      <c r="B56" s="6">
        <v>42.241761568259221</v>
      </c>
      <c r="C56" s="6">
        <v>-2.2417615682592213</v>
      </c>
      <c r="D56" s="6">
        <v>-0.41239163323633971</v>
      </c>
      <c r="F56" s="6">
        <v>98.275862068965509</v>
      </c>
      <c r="G56" s="6">
        <v>64</v>
      </c>
      <c r="M56">
        <f t="shared" si="0"/>
        <v>5.0254949289240436</v>
      </c>
    </row>
  </sheetData>
  <sortState ref="G28:G56">
    <sortCondition ref="G28"/>
  </sortState>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
  <sheetViews>
    <sheetView workbookViewId="0">
      <selection activeCell="A20" sqref="A18:A20"/>
    </sheetView>
  </sheetViews>
  <sheetFormatPr defaultRowHeight="15" x14ac:dyDescent="0.25"/>
  <sheetData>
    <row r="1" spans="1:9" x14ac:dyDescent="0.25">
      <c r="A1" t="s">
        <v>160</v>
      </c>
    </row>
    <row r="2" spans="1:9" ht="15.75" thickBot="1" x14ac:dyDescent="0.3"/>
    <row r="3" spans="1:9" x14ac:dyDescent="0.25">
      <c r="A3" s="8" t="s">
        <v>161</v>
      </c>
      <c r="B3" s="8"/>
    </row>
    <row r="4" spans="1:9" x14ac:dyDescent="0.25">
      <c r="A4" s="5" t="s">
        <v>162</v>
      </c>
      <c r="B4" s="5">
        <v>0.86840931452607395</v>
      </c>
    </row>
    <row r="5" spans="1:9" x14ac:dyDescent="0.25">
      <c r="A5" s="5" t="s">
        <v>163</v>
      </c>
      <c r="B5" s="5">
        <v>0.75413473755564564</v>
      </c>
    </row>
    <row r="6" spans="1:9" x14ac:dyDescent="0.25">
      <c r="A6" s="5" t="s">
        <v>164</v>
      </c>
      <c r="B6" s="5">
        <v>0.72463090606232317</v>
      </c>
    </row>
    <row r="7" spans="1:9" x14ac:dyDescent="0.25">
      <c r="A7" s="5" t="s">
        <v>165</v>
      </c>
      <c r="B7" s="5">
        <v>6.4719352001175139</v>
      </c>
    </row>
    <row r="8" spans="1:9" ht="15.75" thickBot="1" x14ac:dyDescent="0.3">
      <c r="A8" s="6" t="s">
        <v>166</v>
      </c>
      <c r="B8" s="6">
        <v>29</v>
      </c>
    </row>
    <row r="10" spans="1:9" ht="15.75" thickBot="1" x14ac:dyDescent="0.3">
      <c r="A10" t="s">
        <v>167</v>
      </c>
    </row>
    <row r="11" spans="1:9" x14ac:dyDescent="0.25">
      <c r="A11" s="7"/>
      <c r="B11" s="7" t="s">
        <v>171</v>
      </c>
      <c r="C11" s="7" t="s">
        <v>172</v>
      </c>
      <c r="D11" s="7" t="s">
        <v>173</v>
      </c>
      <c r="E11" s="7" t="s">
        <v>174</v>
      </c>
      <c r="F11" s="7" t="s">
        <v>175</v>
      </c>
    </row>
    <row r="12" spans="1:9" x14ac:dyDescent="0.25">
      <c r="A12" s="5" t="s">
        <v>168</v>
      </c>
      <c r="B12" s="5">
        <v>3</v>
      </c>
      <c r="C12" s="5">
        <v>3211.8858518956181</v>
      </c>
      <c r="D12" s="5">
        <v>1070.6286172985394</v>
      </c>
      <c r="E12" s="5">
        <v>25.560569573017187</v>
      </c>
      <c r="F12" s="5">
        <v>8.733672722447449E-8</v>
      </c>
    </row>
    <row r="13" spans="1:9" x14ac:dyDescent="0.25">
      <c r="A13" s="5" t="s">
        <v>169</v>
      </c>
      <c r="B13" s="5">
        <v>25</v>
      </c>
      <c r="C13" s="5">
        <v>1047.1486308630033</v>
      </c>
      <c r="D13" s="5">
        <v>41.885945234520129</v>
      </c>
      <c r="E13" s="5"/>
      <c r="F13" s="5"/>
    </row>
    <row r="14" spans="1:9" ht="15.75" thickBot="1" x14ac:dyDescent="0.3">
      <c r="A14" s="6" t="s">
        <v>119</v>
      </c>
      <c r="B14" s="6">
        <v>28</v>
      </c>
      <c r="C14" s="6">
        <v>4259.0344827586214</v>
      </c>
      <c r="D14" s="6"/>
      <c r="E14" s="6"/>
      <c r="F14" s="6"/>
    </row>
    <row r="15" spans="1:9" ht="15.75" thickBot="1" x14ac:dyDescent="0.3"/>
    <row r="16" spans="1:9" x14ac:dyDescent="0.25">
      <c r="A16" s="7"/>
      <c r="B16" s="7" t="s">
        <v>176</v>
      </c>
      <c r="C16" s="7" t="s">
        <v>165</v>
      </c>
      <c r="D16" s="7" t="s">
        <v>177</v>
      </c>
      <c r="E16" s="7" t="s">
        <v>178</v>
      </c>
      <c r="F16" s="7" t="s">
        <v>179</v>
      </c>
      <c r="G16" s="7" t="s">
        <v>180</v>
      </c>
      <c r="H16" s="7" t="s">
        <v>181</v>
      </c>
      <c r="I16" s="7" t="s">
        <v>182</v>
      </c>
    </row>
    <row r="17" spans="1:9" x14ac:dyDescent="0.25">
      <c r="A17" s="5" t="s">
        <v>170</v>
      </c>
      <c r="B17" s="5">
        <v>49.52782915337842</v>
      </c>
      <c r="C17" s="5">
        <v>8.2866994464844126</v>
      </c>
      <c r="D17" s="5">
        <v>5.9767859897936004</v>
      </c>
      <c r="E17" s="5">
        <v>3.0592033549974778E-6</v>
      </c>
      <c r="F17" s="5">
        <v>32.461052168264359</v>
      </c>
      <c r="G17" s="5">
        <v>66.59460613849248</v>
      </c>
      <c r="H17" s="5">
        <v>32.461052168264359</v>
      </c>
      <c r="I17" s="5">
        <v>66.59460613849248</v>
      </c>
    </row>
    <row r="18" spans="1:9" x14ac:dyDescent="0.25">
      <c r="A18" s="5" t="s">
        <v>41</v>
      </c>
      <c r="B18" s="5">
        <v>0.32562857104001236</v>
      </c>
      <c r="C18" s="5">
        <v>6.6810692391509385E-2</v>
      </c>
      <c r="D18" s="5">
        <v>4.8738990629199757</v>
      </c>
      <c r="E18" s="5">
        <v>5.1661057675872235E-5</v>
      </c>
      <c r="F18" s="5">
        <v>0.18802937432355737</v>
      </c>
      <c r="G18" s="5">
        <v>0.46322776775646735</v>
      </c>
      <c r="H18" s="5">
        <v>0.18802937432355737</v>
      </c>
      <c r="I18" s="5">
        <v>0.46322776775646735</v>
      </c>
    </row>
    <row r="19" spans="1:9" x14ac:dyDescent="0.25">
      <c r="A19" s="5" t="s">
        <v>42</v>
      </c>
      <c r="B19" s="5">
        <v>-2.9736276050563344E-3</v>
      </c>
      <c r="C19" s="5">
        <v>6.0853776946461521E-4</v>
      </c>
      <c r="D19" s="5">
        <v>-4.8865128086831797</v>
      </c>
      <c r="E19" s="5">
        <v>5.000022460822298E-5</v>
      </c>
      <c r="F19" s="5">
        <v>-4.2269346020752082E-3</v>
      </c>
      <c r="G19" s="5">
        <v>-1.7203206080374609E-3</v>
      </c>
      <c r="H19" s="5">
        <v>-4.2269346020752082E-3</v>
      </c>
      <c r="I19" s="5">
        <v>-1.7203206080374609E-3</v>
      </c>
    </row>
    <row r="20" spans="1:9" ht="15.75" thickBot="1" x14ac:dyDescent="0.3">
      <c r="A20" s="6" t="s">
        <v>45</v>
      </c>
      <c r="B20" s="6">
        <v>-0.20532565340618483</v>
      </c>
      <c r="C20" s="6">
        <v>8.123153625995029E-2</v>
      </c>
      <c r="D20" s="6">
        <v>-2.5276593655587041</v>
      </c>
      <c r="E20" s="6">
        <v>1.8175914150300631E-2</v>
      </c>
      <c r="F20" s="6">
        <v>-0.37262513403292985</v>
      </c>
      <c r="G20" s="6">
        <v>-3.8026172779439787E-2</v>
      </c>
      <c r="H20" s="6">
        <v>-0.37262513403292985</v>
      </c>
      <c r="I20" s="6">
        <v>-3.8026172779439787E-2</v>
      </c>
    </row>
    <row r="24" spans="1:9" x14ac:dyDescent="0.25">
      <c r="A24" t="s">
        <v>183</v>
      </c>
      <c r="F24" t="s">
        <v>188</v>
      </c>
    </row>
    <row r="25" spans="1:9" ht="15.75" thickBot="1" x14ac:dyDescent="0.3"/>
    <row r="26" spans="1:9" x14ac:dyDescent="0.25">
      <c r="A26" s="7" t="s">
        <v>184</v>
      </c>
      <c r="B26" s="7" t="s">
        <v>185</v>
      </c>
      <c r="C26" s="7" t="s">
        <v>186</v>
      </c>
      <c r="D26" s="7" t="s">
        <v>187</v>
      </c>
      <c r="F26" s="7" t="s">
        <v>189</v>
      </c>
      <c r="G26" s="7" t="s">
        <v>21</v>
      </c>
    </row>
    <row r="27" spans="1:9" x14ac:dyDescent="0.25">
      <c r="A27" s="5">
        <v>1</v>
      </c>
      <c r="B27" s="5">
        <v>30.028320617857663</v>
      </c>
      <c r="C27" s="5">
        <v>4.9716793821423373</v>
      </c>
      <c r="D27" s="5">
        <v>0.81297644903842914</v>
      </c>
      <c r="F27" s="5">
        <v>1.7241379310344827</v>
      </c>
      <c r="G27" s="5">
        <v>6</v>
      </c>
    </row>
    <row r="28" spans="1:9" x14ac:dyDescent="0.25">
      <c r="A28" s="5">
        <v>2</v>
      </c>
      <c r="B28" s="5">
        <v>47.010541956415757</v>
      </c>
      <c r="C28" s="5">
        <v>0.98945804358424283</v>
      </c>
      <c r="D28" s="5">
        <v>0.1617976592849002</v>
      </c>
      <c r="F28" s="5">
        <v>5.1724137931034484</v>
      </c>
      <c r="G28" s="5">
        <v>13</v>
      </c>
    </row>
    <row r="29" spans="1:9" x14ac:dyDescent="0.25">
      <c r="A29" s="5">
        <v>3</v>
      </c>
      <c r="B29" s="5">
        <v>48.852898454003366</v>
      </c>
      <c r="C29" s="5">
        <v>-0.85289845400336617</v>
      </c>
      <c r="D29" s="5">
        <v>-0.13946723093540211</v>
      </c>
      <c r="F29" s="5">
        <v>8.6206896551724128</v>
      </c>
      <c r="G29" s="5">
        <v>21</v>
      </c>
    </row>
    <row r="30" spans="1:9" x14ac:dyDescent="0.25">
      <c r="A30" s="5">
        <v>4</v>
      </c>
      <c r="B30" s="5">
        <v>52.269610831629691</v>
      </c>
      <c r="C30" s="5">
        <v>1.7303891683703085</v>
      </c>
      <c r="D30" s="5">
        <v>0.28295582506973072</v>
      </c>
      <c r="F30" s="5">
        <v>12.068965517241379</v>
      </c>
      <c r="G30" s="5">
        <v>22</v>
      </c>
    </row>
    <row r="31" spans="1:9" x14ac:dyDescent="0.25">
      <c r="A31" s="5">
        <v>5</v>
      </c>
      <c r="B31" s="5">
        <v>27.861869414105609</v>
      </c>
      <c r="C31" s="5">
        <v>6.1381305858943911</v>
      </c>
      <c r="D31" s="5">
        <v>1.0037162946143756</v>
      </c>
      <c r="F31" s="5">
        <v>15.517241379310343</v>
      </c>
      <c r="G31" s="5">
        <v>23</v>
      </c>
    </row>
    <row r="32" spans="1:9" x14ac:dyDescent="0.25">
      <c r="A32" s="5">
        <v>6</v>
      </c>
      <c r="B32" s="5">
        <v>32.925737472821041</v>
      </c>
      <c r="C32" s="5">
        <v>7.4262527178959203E-2</v>
      </c>
      <c r="D32" s="5">
        <v>1.2143519523689512E-2</v>
      </c>
      <c r="F32" s="5">
        <v>18.96551724137931</v>
      </c>
      <c r="G32" s="5">
        <v>24</v>
      </c>
    </row>
    <row r="33" spans="1:7" x14ac:dyDescent="0.25">
      <c r="A33" s="5">
        <v>7</v>
      </c>
      <c r="B33" s="5">
        <v>45.975245417736943</v>
      </c>
      <c r="C33" s="5">
        <v>-1.975245417736943</v>
      </c>
      <c r="D33" s="5">
        <v>-0.32299508521389086</v>
      </c>
      <c r="F33" s="5">
        <v>22.413793103448278</v>
      </c>
      <c r="G33" s="5">
        <v>27</v>
      </c>
    </row>
    <row r="34" spans="1:7" x14ac:dyDescent="0.25">
      <c r="A34" s="5">
        <v>8</v>
      </c>
      <c r="B34" s="5">
        <v>25.069296334387129</v>
      </c>
      <c r="C34" s="5">
        <v>2.9307036656128709</v>
      </c>
      <c r="D34" s="5">
        <v>0.47923304704881853</v>
      </c>
      <c r="F34" s="5">
        <v>25.862068965517242</v>
      </c>
      <c r="G34" s="5">
        <v>27</v>
      </c>
    </row>
    <row r="35" spans="1:7" x14ac:dyDescent="0.25">
      <c r="A35" s="5">
        <v>9</v>
      </c>
      <c r="B35" s="5">
        <v>15.137615124823043</v>
      </c>
      <c r="C35" s="5">
        <v>-9.1376151248230428</v>
      </c>
      <c r="D35" s="5">
        <v>-1.4941964929479035</v>
      </c>
      <c r="F35" s="5">
        <v>29.310344827586206</v>
      </c>
      <c r="G35" s="5">
        <v>28</v>
      </c>
    </row>
    <row r="36" spans="1:7" x14ac:dyDescent="0.25">
      <c r="A36" s="5">
        <v>10</v>
      </c>
      <c r="B36" s="5">
        <v>48.70900056049031</v>
      </c>
      <c r="C36" s="5">
        <v>2.2909994395096902</v>
      </c>
      <c r="D36" s="5">
        <v>0.37462765514839791</v>
      </c>
      <c r="F36" s="5">
        <v>32.758620689655167</v>
      </c>
      <c r="G36" s="5">
        <v>28</v>
      </c>
    </row>
    <row r="37" spans="1:7" x14ac:dyDescent="0.25">
      <c r="A37" s="5">
        <v>11</v>
      </c>
      <c r="B37" s="5">
        <v>23.450851760016601</v>
      </c>
      <c r="C37" s="5">
        <v>0.54914823998339912</v>
      </c>
      <c r="D37" s="5">
        <v>8.9797541599520914E-2</v>
      </c>
      <c r="F37" s="5">
        <v>36.206896551724135</v>
      </c>
      <c r="G37" s="5">
        <v>29</v>
      </c>
    </row>
    <row r="38" spans="1:7" x14ac:dyDescent="0.25">
      <c r="A38" s="5">
        <v>12</v>
      </c>
      <c r="B38" s="5">
        <v>43.070075978632119</v>
      </c>
      <c r="C38" s="5">
        <v>-3.0700759786321186</v>
      </c>
      <c r="D38" s="5">
        <v>-0.50202341614213597</v>
      </c>
      <c r="F38" s="5">
        <v>39.655172413793103</v>
      </c>
      <c r="G38" s="5">
        <v>29</v>
      </c>
    </row>
    <row r="39" spans="1:7" x14ac:dyDescent="0.25">
      <c r="A39" s="5">
        <v>13</v>
      </c>
      <c r="B39" s="5">
        <v>31.545207053426459</v>
      </c>
      <c r="C39" s="5">
        <v>-2.5452070534264593</v>
      </c>
      <c r="D39" s="5">
        <v>-0.41619606441125212</v>
      </c>
      <c r="F39" s="5">
        <v>43.103448275862071</v>
      </c>
      <c r="G39" s="5">
        <v>29</v>
      </c>
    </row>
    <row r="40" spans="1:7" x14ac:dyDescent="0.25">
      <c r="A40" s="5">
        <v>14</v>
      </c>
      <c r="B40" s="5">
        <v>41.472725651971658</v>
      </c>
      <c r="C40" s="5">
        <v>-0.47272565197165761</v>
      </c>
      <c r="D40" s="5">
        <v>-7.7300805697508621E-2</v>
      </c>
      <c r="F40" s="5">
        <v>46.551724137931032</v>
      </c>
      <c r="G40" s="5">
        <v>30</v>
      </c>
    </row>
    <row r="41" spans="1:7" x14ac:dyDescent="0.25">
      <c r="A41" s="5">
        <v>15</v>
      </c>
      <c r="B41" s="5">
        <v>31.384457809625872</v>
      </c>
      <c r="C41" s="5">
        <v>-10.384457809625872</v>
      </c>
      <c r="D41" s="5">
        <v>-1.6980820737521414</v>
      </c>
      <c r="F41" s="5">
        <v>50</v>
      </c>
      <c r="G41" s="5">
        <v>32</v>
      </c>
    </row>
    <row r="42" spans="1:7" x14ac:dyDescent="0.25">
      <c r="A42" s="5">
        <v>16</v>
      </c>
      <c r="B42" s="5">
        <v>22.759217461074194</v>
      </c>
      <c r="C42" s="5">
        <v>5.2407825389258065</v>
      </c>
      <c r="D42" s="5">
        <v>0.85698059975109731</v>
      </c>
      <c r="F42" s="5">
        <v>53.448275862068961</v>
      </c>
      <c r="G42" s="5">
        <v>33</v>
      </c>
    </row>
    <row r="43" spans="1:7" x14ac:dyDescent="0.25">
      <c r="A43" s="5">
        <v>17</v>
      </c>
      <c r="B43" s="5">
        <v>45.648445666597496</v>
      </c>
      <c r="C43" s="5">
        <v>18.351554333402504</v>
      </c>
      <c r="D43" s="5">
        <v>3.0008736142346493</v>
      </c>
      <c r="F43" s="5">
        <v>56.896551724137929</v>
      </c>
      <c r="G43" s="5">
        <v>34</v>
      </c>
    </row>
    <row r="44" spans="1:7" x14ac:dyDescent="0.25">
      <c r="A44" s="5">
        <v>18</v>
      </c>
      <c r="B44" s="5">
        <v>20.292109983533283</v>
      </c>
      <c r="C44" s="5">
        <v>6.7078900164667168</v>
      </c>
      <c r="D44" s="5">
        <v>1.0968842089285222</v>
      </c>
      <c r="F44" s="5">
        <v>60.344827586206897</v>
      </c>
      <c r="G44" s="5">
        <v>34</v>
      </c>
    </row>
    <row r="45" spans="1:7" x14ac:dyDescent="0.25">
      <c r="A45" s="5">
        <v>19</v>
      </c>
      <c r="B45" s="5">
        <v>26.213418071420495</v>
      </c>
      <c r="C45" s="5">
        <v>-3.2134180714204952</v>
      </c>
      <c r="D45" s="5">
        <v>-0.52546292956116425</v>
      </c>
      <c r="F45" s="5">
        <v>63.793103448275858</v>
      </c>
      <c r="G45" s="5">
        <v>35</v>
      </c>
    </row>
    <row r="46" spans="1:7" x14ac:dyDescent="0.25">
      <c r="A46" s="5">
        <v>20</v>
      </c>
      <c r="B46" s="5">
        <v>17.660961665962766</v>
      </c>
      <c r="C46" s="5">
        <v>-4.6609616659627662</v>
      </c>
      <c r="D46" s="5">
        <v>-0.76216742332765453</v>
      </c>
      <c r="F46" s="5">
        <v>67.241379310344811</v>
      </c>
      <c r="G46" s="5">
        <v>40</v>
      </c>
    </row>
    <row r="47" spans="1:7" x14ac:dyDescent="0.25">
      <c r="A47" s="5">
        <v>21</v>
      </c>
      <c r="B47" s="5">
        <v>28.207477216537519</v>
      </c>
      <c r="C47" s="5">
        <v>5.7925227834624806</v>
      </c>
      <c r="D47" s="5">
        <v>0.94720198981220283</v>
      </c>
      <c r="F47" s="5">
        <v>70.689655172413779</v>
      </c>
      <c r="G47" s="5">
        <v>40</v>
      </c>
    </row>
    <row r="48" spans="1:7" x14ac:dyDescent="0.25">
      <c r="A48" s="5">
        <v>22</v>
      </c>
      <c r="B48" s="5">
        <v>37.049916572232888</v>
      </c>
      <c r="C48" s="5">
        <v>-5.0499165722328883</v>
      </c>
      <c r="D48" s="5">
        <v>-0.82576991138658906</v>
      </c>
      <c r="F48" s="5">
        <v>74.137931034482747</v>
      </c>
      <c r="G48" s="5">
        <v>40</v>
      </c>
    </row>
    <row r="49" spans="1:7" x14ac:dyDescent="0.25">
      <c r="A49" s="5">
        <v>23</v>
      </c>
      <c r="B49" s="5">
        <v>13.909023315711748</v>
      </c>
      <c r="C49" s="5">
        <v>8.0909766842882522</v>
      </c>
      <c r="D49" s="5">
        <v>1.3230486096251384</v>
      </c>
      <c r="F49" s="5">
        <v>77.586206896551715</v>
      </c>
      <c r="G49" s="5">
        <v>41</v>
      </c>
    </row>
    <row r="50" spans="1:7" x14ac:dyDescent="0.25">
      <c r="A50" s="5">
        <v>24</v>
      </c>
      <c r="B50" s="5">
        <v>39.491959523597949</v>
      </c>
      <c r="C50" s="5">
        <v>-9.4919595235979486</v>
      </c>
      <c r="D50" s="5">
        <v>-1.5521394190519893</v>
      </c>
      <c r="F50" s="5">
        <v>81.034482758620683</v>
      </c>
      <c r="G50" s="5">
        <v>44</v>
      </c>
    </row>
    <row r="51" spans="1:7" x14ac:dyDescent="0.25">
      <c r="A51" s="5">
        <v>25</v>
      </c>
      <c r="B51" s="5">
        <v>35.681714792864852</v>
      </c>
      <c r="C51" s="5">
        <v>4.3182852071351476</v>
      </c>
      <c r="D51" s="5">
        <v>0.70613245621626064</v>
      </c>
      <c r="F51" s="5">
        <v>84.482758620689651</v>
      </c>
      <c r="G51" s="5">
        <v>48</v>
      </c>
    </row>
    <row r="52" spans="1:7" x14ac:dyDescent="0.25">
      <c r="A52" s="5">
        <v>26</v>
      </c>
      <c r="B52" s="5">
        <v>35.113199206040207</v>
      </c>
      <c r="C52" s="5">
        <v>-6.1131992060402069</v>
      </c>
      <c r="D52" s="5">
        <v>-0.99963947808910136</v>
      </c>
      <c r="F52" s="5">
        <v>87.931034482758605</v>
      </c>
      <c r="G52" s="5">
        <v>48</v>
      </c>
    </row>
    <row r="53" spans="1:7" x14ac:dyDescent="0.25">
      <c r="A53" s="5">
        <v>27</v>
      </c>
      <c r="B53" s="5">
        <v>32.196138103302737</v>
      </c>
      <c r="C53" s="5">
        <v>-3.1961381033027365</v>
      </c>
      <c r="D53" s="5">
        <v>-0.52263728332775428</v>
      </c>
      <c r="F53" s="5">
        <v>91.379310344827573</v>
      </c>
      <c r="G53" s="5">
        <v>51</v>
      </c>
    </row>
    <row r="54" spans="1:7" x14ac:dyDescent="0.25">
      <c r="A54" s="5">
        <v>28</v>
      </c>
      <c r="B54" s="5">
        <v>30.618155868620107</v>
      </c>
      <c r="C54" s="5">
        <v>-3.6181558686201072</v>
      </c>
      <c r="D54" s="5">
        <v>-0.59164625955240546</v>
      </c>
      <c r="F54" s="5">
        <v>94.827586206896541</v>
      </c>
      <c r="G54" s="5">
        <v>54</v>
      </c>
    </row>
    <row r="55" spans="1:7" ht="15.75" thickBot="1" x14ac:dyDescent="0.3">
      <c r="A55" s="6">
        <v>29</v>
      </c>
      <c r="B55" s="6">
        <v>44.394808114560604</v>
      </c>
      <c r="C55" s="6">
        <v>-4.3948081145606039</v>
      </c>
      <c r="D55" s="6">
        <v>-0.71864559649885795</v>
      </c>
      <c r="F55" s="6">
        <v>98.275862068965509</v>
      </c>
      <c r="G55" s="6">
        <v>64</v>
      </c>
    </row>
  </sheetData>
  <sortState ref="G27:G55">
    <sortCondition ref="G27"/>
  </sortState>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topLeftCell="A2" workbookViewId="0">
      <selection activeCell="A20" sqref="A20"/>
    </sheetView>
  </sheetViews>
  <sheetFormatPr defaultRowHeight="15" x14ac:dyDescent="0.25"/>
  <cols>
    <col min="1" max="1" width="13.28515625" customWidth="1"/>
    <col min="2" max="2" width="12.28515625" customWidth="1"/>
  </cols>
  <sheetData>
    <row r="1" spans="1:9" x14ac:dyDescent="0.25">
      <c r="A1" t="s">
        <v>160</v>
      </c>
    </row>
    <row r="2" spans="1:9" ht="15.75" thickBot="1" x14ac:dyDescent="0.3"/>
    <row r="3" spans="1:9" x14ac:dyDescent="0.25">
      <c r="A3" s="8" t="s">
        <v>161</v>
      </c>
      <c r="B3" s="8"/>
    </row>
    <row r="4" spans="1:9" x14ac:dyDescent="0.25">
      <c r="A4" s="5" t="s">
        <v>162</v>
      </c>
      <c r="B4" s="5">
        <v>0.89762457268275486</v>
      </c>
    </row>
    <row r="5" spans="1:9" x14ac:dyDescent="0.25">
      <c r="A5" s="5" t="s">
        <v>163</v>
      </c>
      <c r="B5" s="5">
        <v>0.80572987348389835</v>
      </c>
    </row>
    <row r="6" spans="1:9" x14ac:dyDescent="0.25">
      <c r="A6" s="5" t="s">
        <v>164</v>
      </c>
      <c r="B6" s="5">
        <v>0.77335151906454813</v>
      </c>
    </row>
    <row r="7" spans="1:9" x14ac:dyDescent="0.25">
      <c r="A7" s="5" t="s">
        <v>165</v>
      </c>
      <c r="B7" s="5">
        <v>5.8715527751820638</v>
      </c>
    </row>
    <row r="8" spans="1:9" ht="15.75" thickBot="1" x14ac:dyDescent="0.3">
      <c r="A8" s="6" t="s">
        <v>166</v>
      </c>
      <c r="B8" s="6">
        <v>29</v>
      </c>
    </row>
    <row r="10" spans="1:9" ht="15.75" thickBot="1" x14ac:dyDescent="0.3">
      <c r="A10" t="s">
        <v>167</v>
      </c>
    </row>
    <row r="11" spans="1:9" x14ac:dyDescent="0.25">
      <c r="A11" s="7"/>
      <c r="B11" s="7" t="s">
        <v>171</v>
      </c>
      <c r="C11" s="7" t="s">
        <v>172</v>
      </c>
      <c r="D11" s="7" t="s">
        <v>173</v>
      </c>
      <c r="E11" s="7" t="s">
        <v>174</v>
      </c>
      <c r="F11" s="7" t="s">
        <v>175</v>
      </c>
    </row>
    <row r="12" spans="1:9" x14ac:dyDescent="0.25">
      <c r="A12" s="5" t="s">
        <v>168</v>
      </c>
      <c r="B12" s="5">
        <v>4</v>
      </c>
      <c r="C12" s="5">
        <v>3431.6313149566645</v>
      </c>
      <c r="D12" s="5">
        <v>857.90782873916612</v>
      </c>
      <c r="E12" s="5">
        <v>24.884830867203373</v>
      </c>
      <c r="F12" s="5">
        <v>3.0830896959632623E-8</v>
      </c>
    </row>
    <row r="13" spans="1:9" x14ac:dyDescent="0.25">
      <c r="A13" s="5" t="s">
        <v>169</v>
      </c>
      <c r="B13" s="5">
        <v>24</v>
      </c>
      <c r="C13" s="5">
        <v>827.40316780195678</v>
      </c>
      <c r="D13" s="5">
        <v>34.475131991748199</v>
      </c>
      <c r="E13" s="5"/>
      <c r="F13" s="5"/>
    </row>
    <row r="14" spans="1:9" ht="15.75" thickBot="1" x14ac:dyDescent="0.3">
      <c r="A14" s="6" t="s">
        <v>119</v>
      </c>
      <c r="B14" s="6">
        <v>28</v>
      </c>
      <c r="C14" s="6">
        <v>4259.0344827586214</v>
      </c>
      <c r="D14" s="6"/>
      <c r="E14" s="6"/>
      <c r="F14" s="6"/>
    </row>
    <row r="15" spans="1:9" ht="15.75" thickBot="1" x14ac:dyDescent="0.3"/>
    <row r="16" spans="1:9" x14ac:dyDescent="0.25">
      <c r="A16" s="7"/>
      <c r="B16" s="7" t="s">
        <v>176</v>
      </c>
      <c r="C16" s="7" t="s">
        <v>165</v>
      </c>
      <c r="D16" s="7" t="s">
        <v>177</v>
      </c>
      <c r="E16" s="7" t="s">
        <v>178</v>
      </c>
      <c r="F16" s="7" t="s">
        <v>179</v>
      </c>
      <c r="G16" s="7" t="s">
        <v>180</v>
      </c>
      <c r="H16" s="7" t="s">
        <v>181</v>
      </c>
      <c r="I16" s="7" t="s">
        <v>182</v>
      </c>
    </row>
    <row r="17" spans="1:9" x14ac:dyDescent="0.25">
      <c r="A17" s="5" t="s">
        <v>170</v>
      </c>
      <c r="B17" s="5">
        <v>60.582392303195945</v>
      </c>
      <c r="C17" s="5">
        <v>8.7001092523620933</v>
      </c>
      <c r="D17" s="5">
        <v>6.9634059235230561</v>
      </c>
      <c r="E17" s="5">
        <v>3.3570699353825601E-7</v>
      </c>
      <c r="F17" s="5">
        <v>42.626249331239144</v>
      </c>
      <c r="G17" s="5">
        <v>78.538535275152753</v>
      </c>
      <c r="H17" s="5">
        <v>42.626249331239144</v>
      </c>
      <c r="I17" s="5">
        <v>78.538535275152753</v>
      </c>
    </row>
    <row r="18" spans="1:9" x14ac:dyDescent="0.25">
      <c r="A18" s="5" t="s">
        <v>109</v>
      </c>
      <c r="B18" s="5">
        <v>-0.21401223893497359</v>
      </c>
      <c r="C18" s="5">
        <v>8.4767938332005119E-2</v>
      </c>
      <c r="D18" s="5">
        <v>-2.5246837795767267</v>
      </c>
      <c r="E18" s="5">
        <v>1.8601355349616114E-2</v>
      </c>
      <c r="F18" s="5">
        <v>-0.38896466493057213</v>
      </c>
      <c r="G18" s="5">
        <v>-3.9059812939375077E-2</v>
      </c>
      <c r="H18" s="5">
        <v>-0.38896466493057213</v>
      </c>
      <c r="I18" s="5">
        <v>-3.9059812939375077E-2</v>
      </c>
    </row>
    <row r="19" spans="1:9" x14ac:dyDescent="0.25">
      <c r="A19" s="5" t="s">
        <v>42</v>
      </c>
      <c r="B19" s="5">
        <v>-2.4503107740436771E-3</v>
      </c>
      <c r="C19" s="5">
        <v>5.8971473431167979E-4</v>
      </c>
      <c r="D19" s="5">
        <v>-4.1550780936543861</v>
      </c>
      <c r="E19" s="5">
        <v>3.5582713219526669E-4</v>
      </c>
      <c r="F19" s="5">
        <v>-3.6674221659604061E-3</v>
      </c>
      <c r="G19" s="5">
        <v>-1.2331993821269481E-3</v>
      </c>
      <c r="H19" s="5">
        <v>-3.6674221659604061E-3</v>
      </c>
      <c r="I19" s="5">
        <v>-1.2331993821269481E-3</v>
      </c>
    </row>
    <row r="20" spans="1:9" x14ac:dyDescent="0.25">
      <c r="A20" s="5" t="s">
        <v>45</v>
      </c>
      <c r="B20" s="5">
        <v>-0.19944945424733207</v>
      </c>
      <c r="C20" s="5">
        <v>7.3732670081735258E-2</v>
      </c>
      <c r="D20" s="5">
        <v>-2.7050350140071604</v>
      </c>
      <c r="E20" s="5">
        <v>1.2363090432520736E-2</v>
      </c>
      <c r="F20" s="5">
        <v>-0.35162620597401922</v>
      </c>
      <c r="G20" s="5">
        <v>-4.7272702520644916E-2</v>
      </c>
      <c r="H20" s="5">
        <v>-0.35162620597401922</v>
      </c>
      <c r="I20" s="5">
        <v>-4.7272702520644916E-2</v>
      </c>
    </row>
    <row r="21" spans="1:9" ht="15.75" thickBot="1" x14ac:dyDescent="0.3">
      <c r="A21" s="6" t="s">
        <v>41</v>
      </c>
      <c r="B21" s="6">
        <v>0.26469990709227875</v>
      </c>
      <c r="C21" s="6">
        <v>6.5240551456305543E-2</v>
      </c>
      <c r="D21" s="6">
        <v>4.0572910740884813</v>
      </c>
      <c r="E21" s="6">
        <v>4.5584620052021706E-4</v>
      </c>
      <c r="F21" s="6">
        <v>0.13005002678179056</v>
      </c>
      <c r="G21" s="6">
        <v>0.39934978740276694</v>
      </c>
      <c r="H21" s="6">
        <v>0.13005002678179056</v>
      </c>
      <c r="I21" s="6">
        <v>0.39934978740276694</v>
      </c>
    </row>
    <row r="25" spans="1:9" x14ac:dyDescent="0.25">
      <c r="A25" t="s">
        <v>183</v>
      </c>
    </row>
    <row r="26" spans="1:9" ht="15.75" thickBot="1" x14ac:dyDescent="0.3"/>
    <row r="27" spans="1:9" x14ac:dyDescent="0.25">
      <c r="A27" s="7" t="s">
        <v>184</v>
      </c>
      <c r="B27" s="7" t="s">
        <v>185</v>
      </c>
      <c r="C27" s="7" t="s">
        <v>186</v>
      </c>
      <c r="D27" s="7" t="s">
        <v>187</v>
      </c>
    </row>
    <row r="28" spans="1:9" x14ac:dyDescent="0.25">
      <c r="A28" s="5">
        <v>1</v>
      </c>
      <c r="B28" s="5">
        <v>33.932593193194556</v>
      </c>
      <c r="C28" s="5">
        <v>1.0674068068054439</v>
      </c>
      <c r="D28" s="5">
        <v>0.19635881113257744</v>
      </c>
    </row>
    <row r="29" spans="1:9" x14ac:dyDescent="0.25">
      <c r="A29" s="5">
        <v>2</v>
      </c>
      <c r="B29" s="5">
        <v>46.287864116444936</v>
      </c>
      <c r="C29" s="5">
        <v>1.7121358835550637</v>
      </c>
      <c r="D29" s="5">
        <v>0.3149623596634748</v>
      </c>
    </row>
    <row r="30" spans="1:9" x14ac:dyDescent="0.25">
      <c r="A30" s="5">
        <v>3</v>
      </c>
      <c r="B30" s="5">
        <v>49.147405767598272</v>
      </c>
      <c r="C30" s="5">
        <v>-1.1474057675982721</v>
      </c>
      <c r="D30" s="5">
        <v>-0.21107531915273342</v>
      </c>
    </row>
    <row r="31" spans="1:9" x14ac:dyDescent="0.25">
      <c r="A31" s="5">
        <v>4</v>
      </c>
      <c r="B31" s="5">
        <v>53.843335111973261</v>
      </c>
      <c r="C31" s="5">
        <v>0.15666488802673939</v>
      </c>
      <c r="D31" s="5">
        <v>2.88198753867943E-2</v>
      </c>
    </row>
    <row r="32" spans="1:9" x14ac:dyDescent="0.25">
      <c r="A32" s="5">
        <v>5</v>
      </c>
      <c r="B32" s="5">
        <v>29.762004826236343</v>
      </c>
      <c r="C32" s="5">
        <v>4.2379951737636574</v>
      </c>
      <c r="D32" s="5">
        <v>0.77961625183594296</v>
      </c>
    </row>
    <row r="33" spans="1:4" x14ac:dyDescent="0.25">
      <c r="A33" s="5">
        <v>6</v>
      </c>
      <c r="B33" s="5">
        <v>33.609724822427665</v>
      </c>
      <c r="C33" s="5">
        <v>-0.60972482242766546</v>
      </c>
      <c r="D33" s="5">
        <v>-0.11216421001495497</v>
      </c>
    </row>
    <row r="34" spans="1:4" x14ac:dyDescent="0.25">
      <c r="A34" s="5">
        <v>7</v>
      </c>
      <c r="B34" s="5">
        <v>48.098097707325351</v>
      </c>
      <c r="C34" s="5">
        <v>-4.0980977073253513</v>
      </c>
      <c r="D34" s="5">
        <v>-0.75388089019580273</v>
      </c>
    </row>
    <row r="35" spans="1:4" x14ac:dyDescent="0.25">
      <c r="A35" s="5">
        <v>8</v>
      </c>
      <c r="B35" s="5">
        <v>27.42280062161959</v>
      </c>
      <c r="C35" s="5">
        <v>0.57719937838040991</v>
      </c>
      <c r="D35" s="5">
        <v>0.10618087031357872</v>
      </c>
    </row>
    <row r="36" spans="1:4" x14ac:dyDescent="0.25">
      <c r="A36" s="5">
        <v>9</v>
      </c>
      <c r="B36" s="5">
        <v>11.769881475374682</v>
      </c>
      <c r="C36" s="5">
        <v>-5.7698814753746817</v>
      </c>
      <c r="D36" s="5">
        <v>-1.0614201255388473</v>
      </c>
    </row>
    <row r="37" spans="1:4" x14ac:dyDescent="0.25">
      <c r="A37" s="5">
        <v>10</v>
      </c>
      <c r="B37" s="5">
        <v>51.099308422317421</v>
      </c>
      <c r="C37" s="5">
        <v>-9.9308422317420764E-2</v>
      </c>
      <c r="D37" s="5">
        <v>-1.826865223022223E-2</v>
      </c>
    </row>
    <row r="38" spans="1:4" x14ac:dyDescent="0.25">
      <c r="A38" s="5">
        <v>11</v>
      </c>
      <c r="B38" s="5">
        <v>26.571804011839589</v>
      </c>
      <c r="C38" s="5">
        <v>-2.5718040118395891</v>
      </c>
      <c r="D38" s="5">
        <v>-0.47310582526841655</v>
      </c>
    </row>
    <row r="39" spans="1:4" x14ac:dyDescent="0.25">
      <c r="A39" s="5">
        <v>12</v>
      </c>
      <c r="B39" s="5">
        <v>44.024779378787727</v>
      </c>
      <c r="C39" s="5">
        <v>-4.0247793787877271</v>
      </c>
      <c r="D39" s="5">
        <v>-0.74039334286699909</v>
      </c>
    </row>
    <row r="40" spans="1:4" x14ac:dyDescent="0.25">
      <c r="A40" s="5">
        <v>13</v>
      </c>
      <c r="B40" s="5">
        <v>30.715397489251874</v>
      </c>
      <c r="C40" s="5">
        <v>-1.715397489251874</v>
      </c>
      <c r="D40" s="5">
        <v>-0.3155623605374861</v>
      </c>
    </row>
    <row r="41" spans="1:4" x14ac:dyDescent="0.25">
      <c r="A41" s="5">
        <v>14</v>
      </c>
      <c r="B41" s="5">
        <v>42.339847760007679</v>
      </c>
      <c r="C41" s="5">
        <v>-1.3398477600076788</v>
      </c>
      <c r="D41" s="5">
        <v>-0.24647670557876467</v>
      </c>
    </row>
    <row r="42" spans="1:4" x14ac:dyDescent="0.25">
      <c r="A42" s="5">
        <v>15</v>
      </c>
      <c r="B42" s="5">
        <v>29.260809085950914</v>
      </c>
      <c r="C42" s="5">
        <v>-8.260809085950914</v>
      </c>
      <c r="D42" s="5">
        <v>-1.5196480299438186</v>
      </c>
    </row>
    <row r="43" spans="1:4" x14ac:dyDescent="0.25">
      <c r="A43" s="5">
        <v>16</v>
      </c>
      <c r="B43" s="5">
        <v>25.482071773343545</v>
      </c>
      <c r="C43" s="5">
        <v>2.5179282266564549</v>
      </c>
      <c r="D43" s="5">
        <v>0.46319490371540967</v>
      </c>
    </row>
    <row r="44" spans="1:4" x14ac:dyDescent="0.25">
      <c r="A44" s="5">
        <v>17</v>
      </c>
      <c r="B44" s="5">
        <v>47.217942842103852</v>
      </c>
      <c r="C44" s="5">
        <v>16.782057157896148</v>
      </c>
      <c r="D44" s="5">
        <v>3.087206087570026</v>
      </c>
    </row>
    <row r="45" spans="1:4" x14ac:dyDescent="0.25">
      <c r="A45" s="5">
        <v>18</v>
      </c>
      <c r="B45" s="5">
        <v>25.145249422361687</v>
      </c>
      <c r="C45" s="5">
        <v>1.8547505776383133</v>
      </c>
      <c r="D45" s="5">
        <v>0.34119757907717985</v>
      </c>
    </row>
    <row r="46" spans="1:4" x14ac:dyDescent="0.25">
      <c r="A46" s="5">
        <v>19</v>
      </c>
      <c r="B46" s="5">
        <v>26.916290101982003</v>
      </c>
      <c r="C46" s="5">
        <v>-3.9162901019820033</v>
      </c>
      <c r="D46" s="5">
        <v>-0.72043579221397247</v>
      </c>
    </row>
    <row r="47" spans="1:4" x14ac:dyDescent="0.25">
      <c r="A47" s="5">
        <v>20</v>
      </c>
      <c r="B47" s="5">
        <v>14.051226465997738</v>
      </c>
      <c r="C47" s="5">
        <v>-1.0512264659977379</v>
      </c>
      <c r="D47" s="5">
        <v>-0.1933822960265611</v>
      </c>
    </row>
    <row r="48" spans="1:4" x14ac:dyDescent="0.25">
      <c r="A48" s="5">
        <v>21</v>
      </c>
      <c r="B48" s="5">
        <v>24.839433757522677</v>
      </c>
      <c r="C48" s="5">
        <v>9.1605662424773229</v>
      </c>
      <c r="D48" s="5">
        <v>1.6851662226676511</v>
      </c>
    </row>
    <row r="49" spans="1:4" x14ac:dyDescent="0.25">
      <c r="A49" s="5">
        <v>22</v>
      </c>
      <c r="B49" s="5">
        <v>35.912202942115975</v>
      </c>
      <c r="C49" s="5">
        <v>-3.9122029421159752</v>
      </c>
      <c r="D49" s="5">
        <v>-0.71968392343527887</v>
      </c>
    </row>
    <row r="50" spans="1:4" x14ac:dyDescent="0.25">
      <c r="A50" s="5">
        <v>23</v>
      </c>
      <c r="B50" s="5">
        <v>15.542068944462075</v>
      </c>
      <c r="C50" s="5">
        <v>6.4579310555379248</v>
      </c>
      <c r="D50" s="5">
        <v>1.1879928592892224</v>
      </c>
    </row>
    <row r="51" spans="1:4" x14ac:dyDescent="0.25">
      <c r="A51" s="5">
        <v>24</v>
      </c>
      <c r="B51" s="5">
        <v>36.895002031413767</v>
      </c>
      <c r="C51" s="5">
        <v>-6.8950020314137674</v>
      </c>
      <c r="D51" s="5">
        <v>-1.2683958852549155</v>
      </c>
    </row>
    <row r="52" spans="1:4" x14ac:dyDescent="0.25">
      <c r="A52" s="5">
        <v>25</v>
      </c>
      <c r="B52" s="5">
        <v>30.034095815907435</v>
      </c>
      <c r="C52" s="5">
        <v>9.9659041840925653</v>
      </c>
      <c r="D52" s="5">
        <v>1.833315175594789</v>
      </c>
    </row>
    <row r="53" spans="1:4" x14ac:dyDescent="0.25">
      <c r="A53" s="5">
        <v>26</v>
      </c>
      <c r="B53" s="5">
        <v>32.516611233063635</v>
      </c>
      <c r="C53" s="5">
        <v>-3.5166112330636352</v>
      </c>
      <c r="D53" s="5">
        <v>-0.64691137112610075</v>
      </c>
    </row>
    <row r="54" spans="1:4" x14ac:dyDescent="0.25">
      <c r="A54" s="5">
        <v>27</v>
      </c>
      <c r="B54" s="5">
        <v>26.250699855400114</v>
      </c>
      <c r="C54" s="5">
        <v>2.7493001445998857</v>
      </c>
      <c r="D54" s="5">
        <v>0.50575779018678779</v>
      </c>
    </row>
    <row r="55" spans="1:4" x14ac:dyDescent="0.25">
      <c r="A55" s="5">
        <v>28</v>
      </c>
      <c r="B55" s="5">
        <v>33.069689455716357</v>
      </c>
      <c r="C55" s="5">
        <v>-6.0696894557163574</v>
      </c>
      <c r="D55" s="5">
        <v>-1.1165724238122092</v>
      </c>
    </row>
    <row r="56" spans="1:4" ht="15.75" thickBot="1" x14ac:dyDescent="0.3">
      <c r="A56" s="6">
        <v>29</v>
      </c>
      <c r="B56" s="6">
        <v>42.241761568259221</v>
      </c>
      <c r="C56" s="6">
        <v>-2.2417615682592213</v>
      </c>
      <c r="D56" s="6">
        <v>-0.41239163323633965</v>
      </c>
    </row>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3"/>
  <sheetViews>
    <sheetView topLeftCell="C33" workbookViewId="0">
      <selection sqref="A1:XFD1048576"/>
    </sheetView>
  </sheetViews>
  <sheetFormatPr defaultRowHeight="15" x14ac:dyDescent="0.25"/>
  <cols>
    <col min="1" max="1" width="17.7109375" style="34" bestFit="1" customWidth="1"/>
    <col min="2" max="2" width="13.140625" style="34" customWidth="1"/>
    <col min="3" max="3" width="10.42578125" style="34" customWidth="1"/>
    <col min="4" max="4" width="23.28515625" style="34" customWidth="1"/>
    <col min="5" max="5" width="22.28515625" style="34" customWidth="1"/>
    <col min="6" max="6" width="20.42578125" style="34" customWidth="1"/>
    <col min="7" max="7" width="19.7109375" style="34" customWidth="1"/>
    <col min="8" max="8" width="15.140625" style="34" customWidth="1"/>
    <col min="9" max="16384" width="9.140625" style="34"/>
  </cols>
  <sheetData>
    <row r="1" spans="1:12" ht="165" x14ac:dyDescent="0.25">
      <c r="A1" s="35" t="s">
        <v>0</v>
      </c>
      <c r="B1" s="35" t="s">
        <v>38</v>
      </c>
      <c r="C1" s="35" t="s">
        <v>14</v>
      </c>
      <c r="D1" s="35" t="s">
        <v>45</v>
      </c>
      <c r="E1" s="35" t="s">
        <v>109</v>
      </c>
      <c r="F1" s="35" t="s">
        <v>42</v>
      </c>
      <c r="G1" s="35" t="s">
        <v>41</v>
      </c>
      <c r="H1" s="35" t="s">
        <v>21</v>
      </c>
      <c r="I1" s="35" t="s">
        <v>218</v>
      </c>
    </row>
    <row r="2" spans="1:12" x14ac:dyDescent="0.25">
      <c r="A2" s="34" t="s">
        <v>124</v>
      </c>
      <c r="B2" s="34">
        <v>43.9</v>
      </c>
      <c r="C2" s="34">
        <v>62.9</v>
      </c>
      <c r="D2" s="34">
        <v>91.6</v>
      </c>
      <c r="E2" s="34">
        <v>36.200000000000003</v>
      </c>
      <c r="F2" s="34">
        <v>2138</v>
      </c>
      <c r="G2" s="34">
        <v>17.399999999999999</v>
      </c>
      <c r="H2" s="34">
        <v>35</v>
      </c>
      <c r="I2" s="34" t="s">
        <v>215</v>
      </c>
      <c r="J2" s="34">
        <f>COUNTIF(I2:I30,"B")</f>
        <v>14</v>
      </c>
      <c r="K2" s="34" t="s">
        <v>219</v>
      </c>
      <c r="L2" s="34" t="s">
        <v>215</v>
      </c>
    </row>
    <row r="3" spans="1:12" x14ac:dyDescent="0.25">
      <c r="A3" s="34" t="s">
        <v>125</v>
      </c>
      <c r="B3" s="34">
        <v>18.100000000000001</v>
      </c>
      <c r="C3" s="34">
        <v>71.8</v>
      </c>
      <c r="D3" s="34">
        <v>70.599999999999994</v>
      </c>
      <c r="E3" s="34">
        <v>46</v>
      </c>
      <c r="F3" s="34">
        <v>3210</v>
      </c>
      <c r="G3" s="34">
        <v>66.099999999999994</v>
      </c>
      <c r="H3" s="34">
        <v>48</v>
      </c>
      <c r="I3" s="34" t="s">
        <v>216</v>
      </c>
      <c r="J3" s="34">
        <f>COUNTIF(I2:I30,"A")</f>
        <v>5</v>
      </c>
      <c r="K3" s="34" t="s">
        <v>221</v>
      </c>
      <c r="L3" s="34" t="s">
        <v>217</v>
      </c>
    </row>
    <row r="4" spans="1:12" x14ac:dyDescent="0.25">
      <c r="A4" s="34" t="s">
        <v>126</v>
      </c>
      <c r="B4" s="34">
        <v>3.3</v>
      </c>
      <c r="C4" s="34">
        <v>49.6</v>
      </c>
      <c r="D4" s="34">
        <v>63.8</v>
      </c>
      <c r="E4" s="34">
        <v>40.9</v>
      </c>
      <c r="F4" s="34">
        <v>1724</v>
      </c>
      <c r="G4" s="34">
        <v>53.9</v>
      </c>
      <c r="H4" s="34">
        <v>48</v>
      </c>
      <c r="I4" s="34" t="s">
        <v>216</v>
      </c>
      <c r="J4" s="34">
        <f>COUNTIF(I2:I30,"C")</f>
        <v>10</v>
      </c>
      <c r="K4" s="34" t="s">
        <v>220</v>
      </c>
      <c r="L4" s="34" t="s">
        <v>216</v>
      </c>
    </row>
    <row r="5" spans="1:12" x14ac:dyDescent="0.25">
      <c r="A5" s="34" t="s">
        <v>213</v>
      </c>
      <c r="B5" s="34">
        <v>21.7</v>
      </c>
      <c r="C5" s="34">
        <v>66.3</v>
      </c>
      <c r="D5" s="34">
        <v>70.2</v>
      </c>
      <c r="E5" s="34">
        <v>31</v>
      </c>
      <c r="F5" s="34">
        <v>1480</v>
      </c>
      <c r="G5" s="34">
        <v>66.2</v>
      </c>
      <c r="H5" s="34">
        <v>54</v>
      </c>
      <c r="I5" s="34" t="s">
        <v>216</v>
      </c>
    </row>
    <row r="6" spans="1:12" x14ac:dyDescent="0.25">
      <c r="A6" s="34" t="s">
        <v>128</v>
      </c>
      <c r="B6" s="34">
        <v>30.7</v>
      </c>
      <c r="C6" s="34">
        <v>72.900000000000006</v>
      </c>
      <c r="D6" s="34">
        <v>88.7</v>
      </c>
      <c r="E6" s="34">
        <v>47.9</v>
      </c>
      <c r="F6" s="34">
        <v>2136</v>
      </c>
      <c r="G6" s="34">
        <v>8.9</v>
      </c>
      <c r="H6" s="34">
        <v>34</v>
      </c>
      <c r="I6" s="34" t="s">
        <v>215</v>
      </c>
    </row>
    <row r="7" spans="1:12" x14ac:dyDescent="0.25">
      <c r="A7" s="34" t="s">
        <v>129</v>
      </c>
      <c r="B7" s="34">
        <v>19.5</v>
      </c>
      <c r="C7" s="34">
        <v>75.400000000000006</v>
      </c>
      <c r="D7" s="34">
        <v>80.5</v>
      </c>
      <c r="E7" s="34">
        <v>50.5</v>
      </c>
      <c r="F7" s="34">
        <v>1503</v>
      </c>
      <c r="G7" s="34">
        <v>13.5</v>
      </c>
      <c r="H7" s="34">
        <v>33</v>
      </c>
      <c r="I7" s="34" t="s">
        <v>215</v>
      </c>
    </row>
    <row r="8" spans="1:12" x14ac:dyDescent="0.25">
      <c r="A8" s="34" t="s">
        <v>130</v>
      </c>
      <c r="B8" s="34">
        <v>8</v>
      </c>
      <c r="C8" s="34">
        <v>59</v>
      </c>
      <c r="D8" s="34">
        <v>61.9</v>
      </c>
      <c r="E8" s="34">
        <v>35.200000000000003</v>
      </c>
      <c r="F8" s="34">
        <v>1476</v>
      </c>
      <c r="G8" s="34">
        <v>41.6</v>
      </c>
      <c r="H8" s="34">
        <v>44</v>
      </c>
      <c r="I8" s="34" t="s">
        <v>216</v>
      </c>
    </row>
    <row r="9" spans="1:12" x14ac:dyDescent="0.25">
      <c r="A9" s="34" t="s">
        <v>131</v>
      </c>
      <c r="B9" s="34">
        <v>32.9</v>
      </c>
      <c r="C9" s="34">
        <v>71.7</v>
      </c>
      <c r="D9" s="34">
        <v>94.3</v>
      </c>
      <c r="E9" s="34">
        <v>47.1</v>
      </c>
      <c r="F9" s="34">
        <v>3893</v>
      </c>
      <c r="G9" s="34">
        <v>19.899999999999999</v>
      </c>
      <c r="H9" s="34">
        <v>28</v>
      </c>
      <c r="I9" s="34" t="s">
        <v>215</v>
      </c>
    </row>
    <row r="10" spans="1:12" x14ac:dyDescent="0.25">
      <c r="A10" s="34" t="s">
        <v>132</v>
      </c>
      <c r="B10" s="34">
        <v>61.2</v>
      </c>
      <c r="C10" s="34">
        <v>97.9</v>
      </c>
      <c r="D10" s="34">
        <v>99.9</v>
      </c>
      <c r="E10" s="34">
        <v>81.2</v>
      </c>
      <c r="F10" s="34">
        <v>6901</v>
      </c>
      <c r="G10" s="34">
        <v>20.399999999999999</v>
      </c>
      <c r="H10" s="34">
        <v>6</v>
      </c>
      <c r="I10" s="34" t="s">
        <v>217</v>
      </c>
    </row>
    <row r="11" spans="1:12" x14ac:dyDescent="0.25">
      <c r="A11" s="34" t="s">
        <v>133</v>
      </c>
      <c r="B11" s="34">
        <v>11.4</v>
      </c>
      <c r="C11" s="34">
        <v>59.4</v>
      </c>
      <c r="D11" s="34">
        <v>80.8</v>
      </c>
      <c r="E11" s="34">
        <v>28.7</v>
      </c>
      <c r="F11" s="34">
        <v>1387</v>
      </c>
      <c r="G11" s="34">
        <v>61.1</v>
      </c>
      <c r="H11" s="34">
        <v>51</v>
      </c>
      <c r="I11" s="34" t="s">
        <v>216</v>
      </c>
    </row>
    <row r="12" spans="1:12" x14ac:dyDescent="0.25">
      <c r="A12" s="34" t="s">
        <v>134</v>
      </c>
      <c r="B12" s="34">
        <v>32.4</v>
      </c>
      <c r="C12" s="34">
        <v>80.3</v>
      </c>
      <c r="D12" s="34">
        <v>90.3</v>
      </c>
      <c r="E12" s="34">
        <v>45.6</v>
      </c>
      <c r="F12" s="34">
        <v>3487</v>
      </c>
      <c r="G12" s="34">
        <v>8.6999999999999993</v>
      </c>
      <c r="H12" s="34">
        <v>24</v>
      </c>
      <c r="I12" s="34" t="s">
        <v>215</v>
      </c>
    </row>
    <row r="13" spans="1:12" x14ac:dyDescent="0.25">
      <c r="A13" s="34" t="s">
        <v>135</v>
      </c>
      <c r="B13" s="34">
        <v>23.1</v>
      </c>
      <c r="C13" s="34">
        <v>67.400000000000006</v>
      </c>
      <c r="D13" s="34">
        <v>85.4</v>
      </c>
      <c r="E13" s="34">
        <v>39.200000000000003</v>
      </c>
      <c r="F13" s="34">
        <v>4225</v>
      </c>
      <c r="G13" s="34">
        <v>72.599999999999994</v>
      </c>
      <c r="H13" s="34">
        <v>40</v>
      </c>
      <c r="I13" s="34" t="s">
        <v>216</v>
      </c>
    </row>
    <row r="14" spans="1:12" x14ac:dyDescent="0.25">
      <c r="A14" s="34" t="s">
        <v>136</v>
      </c>
      <c r="B14" s="34">
        <v>30.7</v>
      </c>
      <c r="C14" s="34">
        <v>81.400000000000006</v>
      </c>
      <c r="D14" s="34">
        <v>90.5</v>
      </c>
      <c r="E14" s="34">
        <v>57.2</v>
      </c>
      <c r="F14" s="34">
        <v>1890</v>
      </c>
      <c r="G14" s="34">
        <v>19.100000000000001</v>
      </c>
      <c r="H14" s="34">
        <v>29</v>
      </c>
      <c r="I14" s="34" t="s">
        <v>215</v>
      </c>
    </row>
    <row r="15" spans="1:12" x14ac:dyDescent="0.25">
      <c r="A15" s="34" t="s">
        <v>137</v>
      </c>
      <c r="B15" s="34">
        <v>9.6999999999999993</v>
      </c>
      <c r="C15" s="34">
        <v>56.5</v>
      </c>
      <c r="D15" s="34">
        <v>84</v>
      </c>
      <c r="E15" s="34">
        <v>41.4</v>
      </c>
      <c r="F15" s="34">
        <v>3052</v>
      </c>
      <c r="G15" s="34">
        <v>56.1</v>
      </c>
      <c r="H15" s="34">
        <v>41</v>
      </c>
      <c r="I15" s="34" t="s">
        <v>216</v>
      </c>
    </row>
    <row r="16" spans="1:12" x14ac:dyDescent="0.25">
      <c r="A16" s="34" t="s">
        <v>138</v>
      </c>
      <c r="B16" s="34">
        <v>45</v>
      </c>
      <c r="C16" s="34">
        <v>79.400000000000006</v>
      </c>
      <c r="D16" s="34">
        <v>99</v>
      </c>
      <c r="E16" s="34">
        <v>62</v>
      </c>
      <c r="F16" s="34">
        <v>2496</v>
      </c>
      <c r="G16" s="34">
        <v>29.5</v>
      </c>
      <c r="H16" s="34">
        <v>21</v>
      </c>
      <c r="I16" s="34" t="s">
        <v>217</v>
      </c>
    </row>
    <row r="17" spans="1:9" x14ac:dyDescent="0.25">
      <c r="A17" s="34" t="s">
        <v>139</v>
      </c>
      <c r="B17" s="34">
        <v>42.2</v>
      </c>
      <c r="C17" s="34">
        <v>65.2</v>
      </c>
      <c r="D17" s="34">
        <v>91.5</v>
      </c>
      <c r="E17" s="34">
        <v>47.8</v>
      </c>
      <c r="F17" s="34">
        <v>4020</v>
      </c>
      <c r="G17" s="34">
        <v>12.2</v>
      </c>
      <c r="H17" s="34">
        <v>28</v>
      </c>
      <c r="I17" s="34" t="s">
        <v>215</v>
      </c>
    </row>
    <row r="18" spans="1:9" x14ac:dyDescent="0.25">
      <c r="A18" s="34" t="s">
        <v>140</v>
      </c>
      <c r="B18" s="34">
        <v>5.9</v>
      </c>
      <c r="C18" s="34">
        <v>61</v>
      </c>
      <c r="D18" s="34">
        <v>67.8</v>
      </c>
      <c r="E18" s="34">
        <v>37.1</v>
      </c>
      <c r="F18" s="34">
        <v>1956</v>
      </c>
      <c r="G18" s="34">
        <v>48.7</v>
      </c>
      <c r="H18" s="34">
        <v>64</v>
      </c>
      <c r="I18" s="34" t="s">
        <v>216</v>
      </c>
    </row>
    <row r="19" spans="1:9" x14ac:dyDescent="0.25">
      <c r="A19" s="34" t="s">
        <v>141</v>
      </c>
      <c r="B19" s="34">
        <v>21.8</v>
      </c>
      <c r="C19" s="34">
        <v>71</v>
      </c>
      <c r="D19" s="34">
        <v>75.2</v>
      </c>
      <c r="E19" s="34">
        <v>41.9</v>
      </c>
      <c r="F19" s="34">
        <v>7782</v>
      </c>
      <c r="G19" s="34">
        <v>28.7</v>
      </c>
      <c r="H19" s="34">
        <v>27</v>
      </c>
      <c r="I19" s="34" t="s">
        <v>215</v>
      </c>
    </row>
    <row r="20" spans="1:9" x14ac:dyDescent="0.25">
      <c r="A20" s="34" t="s">
        <v>142</v>
      </c>
      <c r="B20" s="34">
        <v>3.6</v>
      </c>
      <c r="C20" s="34">
        <v>65.599999999999994</v>
      </c>
      <c r="D20" s="34">
        <v>52.3</v>
      </c>
      <c r="E20" s="34">
        <v>59.8</v>
      </c>
      <c r="F20" s="34">
        <v>6474</v>
      </c>
      <c r="G20" s="34">
        <v>20.5</v>
      </c>
      <c r="H20" s="34">
        <v>23</v>
      </c>
      <c r="I20" s="34" t="s">
        <v>217</v>
      </c>
    </row>
    <row r="21" spans="1:9" x14ac:dyDescent="0.25">
      <c r="A21" s="34" t="s">
        <v>144</v>
      </c>
      <c r="B21" s="34">
        <v>63.4</v>
      </c>
      <c r="C21" s="34">
        <v>89</v>
      </c>
      <c r="D21" s="34">
        <v>96.9</v>
      </c>
      <c r="E21" s="34">
        <v>80.900000000000006</v>
      </c>
      <c r="F21" s="34">
        <v>4836</v>
      </c>
      <c r="G21" s="34">
        <v>7.4</v>
      </c>
      <c r="H21" s="34">
        <v>13</v>
      </c>
      <c r="I21" s="34" t="s">
        <v>217</v>
      </c>
    </row>
    <row r="22" spans="1:9" x14ac:dyDescent="0.25">
      <c r="A22" s="34" t="s">
        <v>145</v>
      </c>
      <c r="B22" s="34">
        <v>36.9</v>
      </c>
      <c r="C22" s="34">
        <v>88.2</v>
      </c>
      <c r="D22" s="34">
        <v>76.400000000000006</v>
      </c>
      <c r="E22" s="34">
        <v>73.900000000000006</v>
      </c>
      <c r="F22" s="34">
        <v>3329</v>
      </c>
      <c r="G22" s="34">
        <v>13.1</v>
      </c>
      <c r="H22" s="34">
        <v>34</v>
      </c>
      <c r="I22" s="34" t="s">
        <v>215</v>
      </c>
    </row>
    <row r="23" spans="1:9" x14ac:dyDescent="0.25">
      <c r="A23" s="34" t="s">
        <v>146</v>
      </c>
      <c r="B23" s="34">
        <v>26.8</v>
      </c>
      <c r="C23" s="34">
        <v>69</v>
      </c>
      <c r="D23" s="34">
        <v>85.7</v>
      </c>
      <c r="E23" s="34">
        <v>54.2</v>
      </c>
      <c r="F23" s="34">
        <v>4192</v>
      </c>
      <c r="G23" s="34">
        <v>54</v>
      </c>
      <c r="H23" s="34">
        <v>32</v>
      </c>
      <c r="I23" s="34" t="s">
        <v>215</v>
      </c>
    </row>
    <row r="24" spans="1:9" x14ac:dyDescent="0.25">
      <c r="A24" s="34" t="s">
        <v>147</v>
      </c>
      <c r="B24" s="34">
        <v>33.9</v>
      </c>
      <c r="C24" s="34">
        <v>85</v>
      </c>
      <c r="D24" s="34">
        <v>69.099999999999994</v>
      </c>
      <c r="E24" s="34">
        <v>63.1</v>
      </c>
      <c r="F24" s="34">
        <v>10076</v>
      </c>
      <c r="G24" s="34">
        <v>26.2</v>
      </c>
      <c r="H24" s="34">
        <v>22</v>
      </c>
      <c r="I24" s="34" t="s">
        <v>217</v>
      </c>
    </row>
    <row r="25" spans="1:9" x14ac:dyDescent="0.25">
      <c r="A25" s="34" t="s">
        <v>148</v>
      </c>
      <c r="B25" s="34">
        <v>23.5</v>
      </c>
      <c r="C25" s="34">
        <v>82.8</v>
      </c>
      <c r="D25" s="34">
        <v>51.4</v>
      </c>
      <c r="E25" s="34">
        <v>64.3</v>
      </c>
      <c r="F25" s="34">
        <v>2892</v>
      </c>
      <c r="G25" s="34">
        <v>28</v>
      </c>
      <c r="H25" s="34">
        <v>30</v>
      </c>
      <c r="I25" s="34" t="s">
        <v>215</v>
      </c>
    </row>
    <row r="26" spans="1:9" x14ac:dyDescent="0.25">
      <c r="A26" s="34" t="s">
        <v>149</v>
      </c>
      <c r="B26" s="34">
        <v>38.5</v>
      </c>
      <c r="C26" s="34">
        <v>93.5</v>
      </c>
      <c r="D26" s="34">
        <v>80.099999999999994</v>
      </c>
      <c r="E26" s="34">
        <v>77.3</v>
      </c>
      <c r="F26" s="34">
        <v>4327</v>
      </c>
      <c r="G26" s="34">
        <v>47.5</v>
      </c>
      <c r="H26" s="34">
        <v>40</v>
      </c>
      <c r="I26" s="34" t="s">
        <v>216</v>
      </c>
    </row>
    <row r="27" spans="1:9" x14ac:dyDescent="0.25">
      <c r="A27" s="34" t="s">
        <v>150</v>
      </c>
      <c r="B27" s="34">
        <v>2.4</v>
      </c>
      <c r="C27" s="34">
        <v>81</v>
      </c>
      <c r="D27" s="34">
        <v>32.799999999999997</v>
      </c>
      <c r="E27" s="34">
        <v>70.5</v>
      </c>
      <c r="F27" s="34">
        <v>5835</v>
      </c>
      <c r="G27" s="34">
        <v>29.7</v>
      </c>
      <c r="H27" s="34">
        <v>29</v>
      </c>
      <c r="I27" s="34" t="s">
        <v>215</v>
      </c>
    </row>
    <row r="28" spans="1:9" x14ac:dyDescent="0.25">
      <c r="A28" s="34" t="s">
        <v>151</v>
      </c>
      <c r="B28" s="34">
        <v>39</v>
      </c>
      <c r="C28" s="34">
        <v>86.6</v>
      </c>
      <c r="D28" s="34">
        <v>94.7</v>
      </c>
      <c r="E28" s="34">
        <v>79.8</v>
      </c>
      <c r="F28" s="34">
        <v>2509</v>
      </c>
      <c r="G28" s="34">
        <v>29.4</v>
      </c>
      <c r="H28" s="34">
        <v>29</v>
      </c>
      <c r="I28" s="34" t="s">
        <v>215</v>
      </c>
    </row>
    <row r="29" spans="1:9" x14ac:dyDescent="0.25">
      <c r="A29" s="34" t="s">
        <v>152</v>
      </c>
      <c r="B29" s="34">
        <v>7.6</v>
      </c>
      <c r="C29" s="34">
        <v>80.400000000000006</v>
      </c>
      <c r="D29" s="34">
        <v>79.900000000000006</v>
      </c>
      <c r="E29" s="34">
        <v>43.9</v>
      </c>
      <c r="F29" s="34">
        <v>4412</v>
      </c>
      <c r="G29" s="34">
        <v>32.6</v>
      </c>
      <c r="H29" s="34">
        <v>27</v>
      </c>
      <c r="I29" s="34" t="s">
        <v>215</v>
      </c>
    </row>
    <row r="30" spans="1:9" x14ac:dyDescent="0.25">
      <c r="A30" s="34" t="s">
        <v>153</v>
      </c>
      <c r="B30" s="34">
        <v>11.5</v>
      </c>
      <c r="C30" s="34">
        <v>76.5</v>
      </c>
      <c r="D30" s="34">
        <v>68.599999999999994</v>
      </c>
      <c r="E30" s="34">
        <v>55.4</v>
      </c>
      <c r="F30" s="34">
        <v>2399</v>
      </c>
      <c r="G30" s="34">
        <v>49.4</v>
      </c>
      <c r="H30" s="34">
        <v>40</v>
      </c>
      <c r="I30" s="34" t="s">
        <v>216</v>
      </c>
    </row>
    <row r="32" spans="1:9" x14ac:dyDescent="0.25">
      <c r="A32" s="34" t="s">
        <v>160</v>
      </c>
    </row>
    <row r="34" spans="1:9" x14ac:dyDescent="0.25">
      <c r="A34" s="38" t="s">
        <v>161</v>
      </c>
      <c r="B34" s="38"/>
    </row>
    <row r="35" spans="1:9" x14ac:dyDescent="0.25">
      <c r="A35" s="39" t="s">
        <v>162</v>
      </c>
      <c r="B35" s="39">
        <v>0.71655464095720001</v>
      </c>
    </row>
    <row r="36" spans="1:9" x14ac:dyDescent="0.25">
      <c r="A36" s="39" t="s">
        <v>163</v>
      </c>
      <c r="B36" s="39">
        <v>0.51345055347730184</v>
      </c>
    </row>
    <row r="37" spans="1:9" x14ac:dyDescent="0.25">
      <c r="A37" s="39" t="s">
        <v>164</v>
      </c>
      <c r="B37" s="39">
        <v>0.45506461989457803</v>
      </c>
    </row>
    <row r="38" spans="1:9" x14ac:dyDescent="0.25">
      <c r="A38" s="39" t="s">
        <v>165</v>
      </c>
      <c r="B38" s="39">
        <v>9.1043525202120623</v>
      </c>
    </row>
    <row r="39" spans="1:9" x14ac:dyDescent="0.25">
      <c r="A39" s="39" t="s">
        <v>166</v>
      </c>
      <c r="B39" s="39">
        <v>29</v>
      </c>
    </row>
    <row r="41" spans="1:9" x14ac:dyDescent="0.25">
      <c r="A41" s="34" t="s">
        <v>167</v>
      </c>
    </row>
    <row r="42" spans="1:9" x14ac:dyDescent="0.25">
      <c r="A42" s="40"/>
      <c r="B42" s="40" t="s">
        <v>171</v>
      </c>
      <c r="C42" s="40" t="s">
        <v>172</v>
      </c>
      <c r="D42" s="40" t="s">
        <v>173</v>
      </c>
      <c r="E42" s="40" t="s">
        <v>174</v>
      </c>
      <c r="F42" s="40" t="s">
        <v>175</v>
      </c>
    </row>
    <row r="43" spans="1:9" x14ac:dyDescent="0.25">
      <c r="A43" s="39" t="s">
        <v>168</v>
      </c>
      <c r="B43" s="39">
        <v>3</v>
      </c>
      <c r="C43" s="39">
        <v>2186.8036124513283</v>
      </c>
      <c r="D43" s="39">
        <v>728.93453748377613</v>
      </c>
      <c r="E43" s="39">
        <v>8.794079703287137</v>
      </c>
      <c r="F43" s="39">
        <v>3.7365986915213924E-4</v>
      </c>
    </row>
    <row r="44" spans="1:9" x14ac:dyDescent="0.25">
      <c r="A44" s="39" t="s">
        <v>169</v>
      </c>
      <c r="B44" s="39">
        <v>25</v>
      </c>
      <c r="C44" s="39">
        <v>2072.2308703072931</v>
      </c>
      <c r="D44" s="39">
        <v>82.889234812291718</v>
      </c>
      <c r="E44" s="39"/>
      <c r="F44" s="39"/>
    </row>
    <row r="45" spans="1:9" x14ac:dyDescent="0.25">
      <c r="A45" s="39" t="s">
        <v>119</v>
      </c>
      <c r="B45" s="39">
        <v>28</v>
      </c>
      <c r="C45" s="39">
        <v>4259.0344827586214</v>
      </c>
      <c r="D45" s="39"/>
      <c r="E45" s="39"/>
      <c r="F45" s="39"/>
    </row>
    <row r="47" spans="1:9" x14ac:dyDescent="0.25">
      <c r="A47" s="40"/>
      <c r="B47" s="40" t="s">
        <v>176</v>
      </c>
      <c r="C47" s="40" t="s">
        <v>165</v>
      </c>
      <c r="D47" s="40" t="s">
        <v>177</v>
      </c>
      <c r="E47" s="40" t="s">
        <v>178</v>
      </c>
      <c r="F47" s="40" t="s">
        <v>179</v>
      </c>
      <c r="G47" s="40" t="s">
        <v>180</v>
      </c>
      <c r="H47" s="40" t="s">
        <v>181</v>
      </c>
      <c r="I47" s="40" t="s">
        <v>182</v>
      </c>
    </row>
    <row r="48" spans="1:9" x14ac:dyDescent="0.25">
      <c r="A48" s="39" t="s">
        <v>170</v>
      </c>
      <c r="B48" s="39">
        <v>84.53225080168653</v>
      </c>
      <c r="C48" s="39">
        <v>13.555396895376347</v>
      </c>
      <c r="D48" s="39">
        <v>6.2360587044500262</v>
      </c>
      <c r="E48" s="39">
        <v>1.5961573033214173E-6</v>
      </c>
      <c r="F48" s="39">
        <v>56.614388297786583</v>
      </c>
      <c r="G48" s="39">
        <v>112.45011330558648</v>
      </c>
      <c r="H48" s="39">
        <v>56.614388297786583</v>
      </c>
      <c r="I48" s="39">
        <v>112.45011330558648</v>
      </c>
    </row>
    <row r="49" spans="1:9" x14ac:dyDescent="0.25">
      <c r="A49" s="39" t="s">
        <v>14</v>
      </c>
      <c r="B49" s="39">
        <v>-0.22802458310163035</v>
      </c>
      <c r="C49" s="39">
        <v>0.28259082719763495</v>
      </c>
      <c r="D49" s="39">
        <v>-0.80690723532281272</v>
      </c>
      <c r="E49" s="39">
        <v>0.42733024419681476</v>
      </c>
      <c r="F49" s="39">
        <v>-0.81003128636960464</v>
      </c>
      <c r="G49" s="39">
        <v>0.35398212016634401</v>
      </c>
      <c r="H49" s="39">
        <v>-0.81003128636960464</v>
      </c>
      <c r="I49" s="39">
        <v>0.35398212016634401</v>
      </c>
    </row>
    <row r="50" spans="1:9" x14ac:dyDescent="0.25">
      <c r="A50" s="39" t="s">
        <v>45</v>
      </c>
      <c r="B50" s="39">
        <v>-0.19654478274325909</v>
      </c>
      <c r="C50" s="39">
        <v>0.11324853817374511</v>
      </c>
      <c r="D50" s="39">
        <v>-1.7355171723428471</v>
      </c>
      <c r="E50" s="39">
        <v>9.4961647035824034E-2</v>
      </c>
      <c r="F50" s="39">
        <v>-0.42978451315504068</v>
      </c>
      <c r="G50" s="39">
        <v>3.6694947668522493E-2</v>
      </c>
      <c r="H50" s="39">
        <v>-0.42978451315504068</v>
      </c>
      <c r="I50" s="39">
        <v>3.6694947668522493E-2</v>
      </c>
    </row>
    <row r="51" spans="1:9" x14ac:dyDescent="0.25">
      <c r="A51" s="39" t="s">
        <v>109</v>
      </c>
      <c r="B51" s="39">
        <v>-0.35130631118489797</v>
      </c>
      <c r="C51" s="39">
        <v>0.20908669543570924</v>
      </c>
      <c r="D51" s="39">
        <v>-1.6801944784330811</v>
      </c>
      <c r="E51" s="39">
        <v>0.10537459029572906</v>
      </c>
      <c r="F51" s="39">
        <v>-0.78192842130252815</v>
      </c>
      <c r="G51" s="39">
        <v>7.9315798932732162E-2</v>
      </c>
      <c r="H51" s="39">
        <v>-0.78192842130252815</v>
      </c>
      <c r="I51" s="39">
        <v>7.9315798932732162E-2</v>
      </c>
    </row>
    <row r="54" spans="1:9" x14ac:dyDescent="0.25">
      <c r="A54" s="34" t="s">
        <v>243</v>
      </c>
    </row>
    <row r="55" spans="1:9" x14ac:dyDescent="0.25">
      <c r="A55" s="34" t="s">
        <v>160</v>
      </c>
    </row>
    <row r="57" spans="1:9" x14ac:dyDescent="0.25">
      <c r="A57" s="38" t="s">
        <v>161</v>
      </c>
      <c r="B57" s="38"/>
    </row>
    <row r="58" spans="1:9" x14ac:dyDescent="0.25">
      <c r="A58" s="39" t="s">
        <v>162</v>
      </c>
      <c r="B58" s="39">
        <v>0.34335361647257179</v>
      </c>
    </row>
    <row r="59" spans="1:9" x14ac:dyDescent="0.25">
      <c r="A59" s="39" t="s">
        <v>163</v>
      </c>
      <c r="B59" s="39">
        <v>0.11789170594479394</v>
      </c>
    </row>
    <row r="60" spans="1:9" x14ac:dyDescent="0.25">
      <c r="A60" s="39" t="s">
        <v>164</v>
      </c>
      <c r="B60" s="39">
        <v>8.3964463865747546E-2</v>
      </c>
    </row>
    <row r="61" spans="1:9" x14ac:dyDescent="0.25">
      <c r="A61" s="39" t="s">
        <v>165</v>
      </c>
      <c r="B61" s="39">
        <v>12.017780903448163</v>
      </c>
    </row>
    <row r="62" spans="1:9" x14ac:dyDescent="0.25">
      <c r="A62" s="39" t="s">
        <v>166</v>
      </c>
      <c r="B62" s="39">
        <v>28</v>
      </c>
    </row>
    <row r="64" spans="1:9" x14ac:dyDescent="0.25">
      <c r="A64" s="34" t="s">
        <v>167</v>
      </c>
    </row>
    <row r="65" spans="1:9" x14ac:dyDescent="0.25">
      <c r="A65" s="40"/>
      <c r="B65" s="40" t="s">
        <v>171</v>
      </c>
      <c r="C65" s="40" t="s">
        <v>172</v>
      </c>
      <c r="D65" s="40" t="s">
        <v>173</v>
      </c>
      <c r="E65" s="40" t="s">
        <v>174</v>
      </c>
      <c r="F65" s="40" t="s">
        <v>175</v>
      </c>
    </row>
    <row r="66" spans="1:9" x14ac:dyDescent="0.25">
      <c r="A66" s="39" t="s">
        <v>168</v>
      </c>
      <c r="B66" s="39">
        <v>1</v>
      </c>
      <c r="C66" s="39">
        <v>501.8607817889183</v>
      </c>
      <c r="D66" s="39">
        <v>501.8607817889183</v>
      </c>
      <c r="E66" s="39">
        <v>3.4748390591289584</v>
      </c>
      <c r="F66" s="39">
        <v>7.3638237394690984E-2</v>
      </c>
    </row>
    <row r="67" spans="1:9" x14ac:dyDescent="0.25">
      <c r="A67" s="39" t="s">
        <v>169</v>
      </c>
      <c r="B67" s="39">
        <v>26</v>
      </c>
      <c r="C67" s="39">
        <v>3755.103503925367</v>
      </c>
      <c r="D67" s="39">
        <v>144.42705784328334</v>
      </c>
      <c r="E67" s="39"/>
      <c r="F67" s="39"/>
    </row>
    <row r="68" spans="1:9" x14ac:dyDescent="0.25">
      <c r="A68" s="39" t="s">
        <v>119</v>
      </c>
      <c r="B68" s="39">
        <v>27</v>
      </c>
      <c r="C68" s="39">
        <v>4256.9642857142853</v>
      </c>
      <c r="D68" s="39"/>
      <c r="E68" s="39"/>
      <c r="F68" s="39"/>
    </row>
    <row r="70" spans="1:9" x14ac:dyDescent="0.25">
      <c r="A70" s="40"/>
      <c r="B70" s="40" t="s">
        <v>176</v>
      </c>
      <c r="C70" s="40" t="s">
        <v>165</v>
      </c>
      <c r="D70" s="40" t="s">
        <v>177</v>
      </c>
      <c r="E70" s="40" t="s">
        <v>178</v>
      </c>
      <c r="F70" s="40" t="s">
        <v>179</v>
      </c>
      <c r="G70" s="40" t="s">
        <v>180</v>
      </c>
      <c r="H70" s="40" t="s">
        <v>181</v>
      </c>
      <c r="I70" s="40" t="s">
        <v>182</v>
      </c>
    </row>
    <row r="71" spans="1:9" x14ac:dyDescent="0.25">
      <c r="A71" s="39" t="s">
        <v>170</v>
      </c>
      <c r="B71" s="39">
        <v>54.603740026039965</v>
      </c>
      <c r="C71" s="39">
        <v>11.527966570214932</v>
      </c>
      <c r="D71" s="39">
        <v>4.7366324055034026</v>
      </c>
      <c r="E71" s="39">
        <v>6.7357475739700305E-5</v>
      </c>
      <c r="F71" s="39">
        <v>30.907665373272259</v>
      </c>
      <c r="G71" s="39">
        <v>78.299814678807678</v>
      </c>
      <c r="H71" s="39">
        <v>30.907665373272259</v>
      </c>
      <c r="I71" s="39">
        <v>78.299814678807678</v>
      </c>
    </row>
    <row r="72" spans="1:9" x14ac:dyDescent="0.25">
      <c r="A72" s="39">
        <v>91.6</v>
      </c>
      <c r="B72" s="39">
        <v>-0.2703133028131417</v>
      </c>
      <c r="C72" s="39">
        <v>0.14501070757719456</v>
      </c>
      <c r="D72" s="39">
        <v>-1.8640920200271689</v>
      </c>
      <c r="E72" s="39">
        <v>7.3638237394690373E-2</v>
      </c>
      <c r="F72" s="39">
        <v>-0.56838708115649828</v>
      </c>
      <c r="G72" s="39">
        <v>2.7760475530214879E-2</v>
      </c>
      <c r="H72" s="39">
        <v>-0.56838708115649828</v>
      </c>
      <c r="I72" s="39">
        <v>2.7760475530214879E-2</v>
      </c>
    </row>
    <row r="75" spans="1:9" x14ac:dyDescent="0.25">
      <c r="A75" s="34" t="s">
        <v>244</v>
      </c>
    </row>
    <row r="76" spans="1:9" x14ac:dyDescent="0.25">
      <c r="A76" s="34" t="s">
        <v>160</v>
      </c>
    </row>
    <row r="78" spans="1:9" x14ac:dyDescent="0.25">
      <c r="A78" s="38" t="s">
        <v>161</v>
      </c>
      <c r="B78" s="38"/>
    </row>
    <row r="79" spans="1:9" x14ac:dyDescent="0.25">
      <c r="A79" s="39" t="s">
        <v>162</v>
      </c>
      <c r="B79" s="39">
        <v>0.59337031107121596</v>
      </c>
    </row>
    <row r="80" spans="1:9" x14ac:dyDescent="0.25">
      <c r="A80" s="39" t="s">
        <v>163</v>
      </c>
      <c r="B80" s="39">
        <v>0.35208832606075163</v>
      </c>
    </row>
    <row r="81" spans="1:9" x14ac:dyDescent="0.25">
      <c r="A81" s="39" t="s">
        <v>164</v>
      </c>
      <c r="B81" s="39">
        <v>0.32809159739633503</v>
      </c>
    </row>
    <row r="82" spans="1:9" x14ac:dyDescent="0.25">
      <c r="A82" s="39" t="s">
        <v>165</v>
      </c>
      <c r="B82" s="39">
        <v>10.109544740251787</v>
      </c>
    </row>
    <row r="83" spans="1:9" x14ac:dyDescent="0.25">
      <c r="A83" s="39" t="s">
        <v>166</v>
      </c>
      <c r="B83" s="39">
        <v>29</v>
      </c>
    </row>
    <row r="85" spans="1:9" x14ac:dyDescent="0.25">
      <c r="A85" s="34" t="s">
        <v>167</v>
      </c>
    </row>
    <row r="86" spans="1:9" x14ac:dyDescent="0.25">
      <c r="A86" s="40"/>
      <c r="B86" s="40" t="s">
        <v>171</v>
      </c>
      <c r="C86" s="40" t="s">
        <v>172</v>
      </c>
      <c r="D86" s="40" t="s">
        <v>173</v>
      </c>
      <c r="E86" s="40" t="s">
        <v>174</v>
      </c>
      <c r="F86" s="40" t="s">
        <v>175</v>
      </c>
    </row>
    <row r="87" spans="1:9" x14ac:dyDescent="0.25">
      <c r="A87" s="39" t="s">
        <v>168</v>
      </c>
      <c r="B87" s="39">
        <v>1</v>
      </c>
      <c r="C87" s="39">
        <v>1499.5563216695023</v>
      </c>
      <c r="D87" s="39">
        <v>1499.5563216695023</v>
      </c>
      <c r="E87" s="39">
        <v>14.672346842961289</v>
      </c>
      <c r="F87" s="39">
        <v>6.9189531743465873E-4</v>
      </c>
    </row>
    <row r="88" spans="1:9" x14ac:dyDescent="0.25">
      <c r="A88" s="39" t="s">
        <v>169</v>
      </c>
      <c r="B88" s="39">
        <v>27</v>
      </c>
      <c r="C88" s="39">
        <v>2759.4781610891191</v>
      </c>
      <c r="D88" s="39">
        <v>102.20289485515256</v>
      </c>
      <c r="E88" s="39"/>
      <c r="F88" s="39"/>
    </row>
    <row r="89" spans="1:9" x14ac:dyDescent="0.25">
      <c r="A89" s="39" t="s">
        <v>119</v>
      </c>
      <c r="B89" s="39">
        <v>28</v>
      </c>
      <c r="C89" s="39">
        <v>4259.0344827586214</v>
      </c>
      <c r="D89" s="39"/>
      <c r="E89" s="39"/>
      <c r="F89" s="39"/>
    </row>
    <row r="91" spans="1:9" x14ac:dyDescent="0.25">
      <c r="A91" s="40"/>
      <c r="B91" s="40" t="s">
        <v>176</v>
      </c>
      <c r="C91" s="40" t="s">
        <v>165</v>
      </c>
      <c r="D91" s="40" t="s">
        <v>177</v>
      </c>
      <c r="E91" s="40" t="s">
        <v>178</v>
      </c>
      <c r="F91" s="40" t="s">
        <v>179</v>
      </c>
      <c r="G91" s="40" t="s">
        <v>180</v>
      </c>
      <c r="H91" s="40" t="s">
        <v>181</v>
      </c>
      <c r="I91" s="40" t="s">
        <v>182</v>
      </c>
    </row>
    <row r="92" spans="1:9" x14ac:dyDescent="0.25">
      <c r="A92" s="39" t="s">
        <v>170</v>
      </c>
      <c r="B92" s="39">
        <v>46.310598713431773</v>
      </c>
      <c r="C92" s="39">
        <v>3.8156640650535047</v>
      </c>
      <c r="D92" s="39">
        <v>12.136969587437301</v>
      </c>
      <c r="E92" s="39">
        <v>1.9132471855099078E-12</v>
      </c>
      <c r="F92" s="39">
        <v>38.481502744117776</v>
      </c>
      <c r="G92" s="39">
        <v>54.13969468274577</v>
      </c>
      <c r="H92" s="39">
        <v>38.481502744117776</v>
      </c>
      <c r="I92" s="39">
        <v>54.13969468274577</v>
      </c>
    </row>
    <row r="93" spans="1:9" x14ac:dyDescent="0.25">
      <c r="A93" s="39" t="s">
        <v>42</v>
      </c>
      <c r="B93" s="39">
        <v>-3.4799868224253926E-3</v>
      </c>
      <c r="C93" s="39">
        <v>9.0850601497554685E-4</v>
      </c>
      <c r="D93" s="39">
        <v>-3.8304499530683449</v>
      </c>
      <c r="E93" s="39">
        <v>6.9189531743465873E-4</v>
      </c>
      <c r="F93" s="39">
        <v>-5.3440871883581155E-3</v>
      </c>
      <c r="G93" s="39">
        <v>-1.6158864564926698E-3</v>
      </c>
      <c r="H93" s="39">
        <v>-5.3440871883581155E-3</v>
      </c>
      <c r="I93" s="39">
        <v>-1.6158864564926698E-3</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7"/>
  <sheetViews>
    <sheetView topLeftCell="H1" workbookViewId="0">
      <selection activeCell="U9" sqref="U9"/>
    </sheetView>
  </sheetViews>
  <sheetFormatPr defaultRowHeight="15" x14ac:dyDescent="0.25"/>
  <cols>
    <col min="1" max="1" width="22.28515625" customWidth="1"/>
    <col min="2" max="2" width="22.5703125" hidden="1" customWidth="1"/>
    <col min="3" max="3" width="15" hidden="1" customWidth="1"/>
    <col min="4" max="4" width="27.7109375" hidden="1" customWidth="1"/>
    <col min="5" max="7" width="0" hidden="1" customWidth="1"/>
    <col min="14" max="14" width="18.28515625" customWidth="1"/>
    <col min="15" max="15" width="11" customWidth="1"/>
    <col min="16" max="16" width="12.5703125" customWidth="1"/>
    <col min="19" max="19" width="12.7109375" customWidth="1"/>
  </cols>
  <sheetData>
    <row r="1" spans="1:19" ht="114.75" customHeight="1" x14ac:dyDescent="0.25">
      <c r="A1" s="3" t="s">
        <v>0</v>
      </c>
      <c r="B1" s="13" t="s">
        <v>109</v>
      </c>
      <c r="C1" s="13" t="s">
        <v>42</v>
      </c>
      <c r="D1" s="13" t="s">
        <v>45</v>
      </c>
      <c r="E1" s="13" t="s">
        <v>41</v>
      </c>
      <c r="F1" s="11" t="s">
        <v>21</v>
      </c>
      <c r="H1" s="18" t="s">
        <v>235</v>
      </c>
      <c r="I1" s="18" t="s">
        <v>236</v>
      </c>
      <c r="J1" s="18" t="s">
        <v>237</v>
      </c>
      <c r="K1" s="18" t="s">
        <v>238</v>
      </c>
      <c r="L1" s="18" t="s">
        <v>239</v>
      </c>
    </row>
    <row r="2" spans="1:19" x14ac:dyDescent="0.25">
      <c r="A2" s="9" t="s">
        <v>124</v>
      </c>
      <c r="B2" s="14">
        <v>36.200000000000003</v>
      </c>
      <c r="C2" s="14">
        <v>2138</v>
      </c>
      <c r="D2" s="14">
        <v>91.6</v>
      </c>
      <c r="E2" s="14">
        <v>17.399999999999999</v>
      </c>
      <c r="F2" s="12">
        <v>35</v>
      </c>
      <c r="H2">
        <f>STANDARDIZE(B2,AVERAGE($B$2:$B$30),_xlfn.STDEV.S($B$2:$B$30))</f>
        <v>-1.0839911696383187</v>
      </c>
      <c r="I2">
        <f>STANDARDIZE(C2,AVERAGE($C$2:$C$30),_xlfn.STDEV.S($C$2:$C$30))</f>
        <v>-0.72206322518619137</v>
      </c>
      <c r="J2">
        <f>STANDARDIZE(D2,AVERAGE($D$2:$D$30),_xlfn.STDEV.S($D$2:$D$30))</f>
        <v>0.83131405862783958</v>
      </c>
      <c r="K2">
        <f>STANDARDIZE(E2,AVERAGE($E$2:$E$30),_xlfn.STDEV.S($E$2:$E$30))</f>
        <v>-0.8377783135713891</v>
      </c>
      <c r="L2">
        <f>STANDARDIZE(F2,AVERAGE($F$2:$F$30),_xlfn.STDEV.S($F$2:$F$30))</f>
        <v>0.1146329044736198</v>
      </c>
      <c r="N2" t="s">
        <v>160</v>
      </c>
    </row>
    <row r="3" spans="1:19" ht="15.75" thickBot="1" x14ac:dyDescent="0.3">
      <c r="A3" s="9" t="s">
        <v>125</v>
      </c>
      <c r="B3" s="14">
        <v>46</v>
      </c>
      <c r="C3" s="14">
        <v>3210</v>
      </c>
      <c r="D3" s="14">
        <v>70.599999999999994</v>
      </c>
      <c r="E3" s="14">
        <v>66.099999999999994</v>
      </c>
      <c r="F3" s="12">
        <v>48</v>
      </c>
      <c r="H3">
        <f t="shared" ref="H3:H30" si="0">STANDARDIZE(B3,AVERAGE($B$2:$B$30),_xlfn.STDEV.S($B$2:$B$30))</f>
        <v>-0.45553280486636821</v>
      </c>
      <c r="I3">
        <f t="shared" ref="I3:I30" si="1">STANDARDIZE(C3,AVERAGE($C$2:$C$30),_xlfn.STDEV.S($C$2:$C$30))</f>
        <v>-0.21229823041865828</v>
      </c>
      <c r="J3">
        <f t="shared" ref="J3:J30" si="2">STANDARDIZE(D3,AVERAGE($D$2:$D$30),_xlfn.STDEV.S($D$2:$D$30))</f>
        <v>-0.49226832491295591</v>
      </c>
      <c r="K3">
        <f t="shared" ref="K3:K30" si="3">STANDARDIZE(E3,AVERAGE($E$2:$E$30),_xlfn.STDEV.S($E$2:$E$30))</f>
        <v>1.6385597196158694</v>
      </c>
      <c r="L3">
        <f t="shared" ref="L3:L30" si="4">STANDARDIZE(F3,AVERAGE($F$2:$F$30),_xlfn.STDEV.S($F$2:$F$30))</f>
        <v>1.1686964407310494</v>
      </c>
    </row>
    <row r="4" spans="1:19" x14ac:dyDescent="0.25">
      <c r="A4" s="9" t="s">
        <v>126</v>
      </c>
      <c r="B4" s="14">
        <v>40.9</v>
      </c>
      <c r="C4" s="14">
        <v>1724</v>
      </c>
      <c r="D4" s="14">
        <v>63.8</v>
      </c>
      <c r="E4" s="14">
        <v>53.9</v>
      </c>
      <c r="F4" s="12">
        <v>48</v>
      </c>
      <c r="H4">
        <f t="shared" si="0"/>
        <v>-0.78258766816605685</v>
      </c>
      <c r="I4">
        <f t="shared" si="1"/>
        <v>-0.91893142279230955</v>
      </c>
      <c r="J4">
        <f t="shared" si="2"/>
        <v>-0.92085690624997518</v>
      </c>
      <c r="K4">
        <f t="shared" si="3"/>
        <v>1.0182039905627986</v>
      </c>
      <c r="L4">
        <f t="shared" si="4"/>
        <v>1.1686964407310494</v>
      </c>
      <c r="N4" s="8" t="s">
        <v>161</v>
      </c>
      <c r="O4" s="8"/>
    </row>
    <row r="5" spans="1:19" x14ac:dyDescent="0.25">
      <c r="A5" s="9" t="s">
        <v>213</v>
      </c>
      <c r="B5" s="14">
        <v>31</v>
      </c>
      <c r="C5" s="14">
        <v>1480</v>
      </c>
      <c r="D5" s="14">
        <v>70.2</v>
      </c>
      <c r="E5" s="14">
        <v>66.2</v>
      </c>
      <c r="F5" s="12">
        <v>54</v>
      </c>
      <c r="H5">
        <f t="shared" si="0"/>
        <v>-1.4174588733948639</v>
      </c>
      <c r="I5">
        <f t="shared" si="1"/>
        <v>-1.0349600223476063</v>
      </c>
      <c r="J5">
        <f t="shared" si="2"/>
        <v>-0.51747941793278007</v>
      </c>
      <c r="K5">
        <f t="shared" si="3"/>
        <v>1.6436446026408951</v>
      </c>
      <c r="L5">
        <f t="shared" si="4"/>
        <v>1.6551873036190938</v>
      </c>
      <c r="N5" s="5" t="s">
        <v>162</v>
      </c>
      <c r="O5" s="5">
        <v>0.89762457268275486</v>
      </c>
    </row>
    <row r="6" spans="1:19" x14ac:dyDescent="0.25">
      <c r="A6" s="9" t="s">
        <v>128</v>
      </c>
      <c r="B6" s="14">
        <v>47.9</v>
      </c>
      <c r="C6" s="14">
        <v>2136</v>
      </c>
      <c r="D6" s="14">
        <v>88.7</v>
      </c>
      <c r="E6" s="14">
        <v>8.9</v>
      </c>
      <c r="F6" s="12">
        <v>34</v>
      </c>
      <c r="H6">
        <f t="shared" si="0"/>
        <v>-0.33368883618609219</v>
      </c>
      <c r="I6">
        <f t="shared" si="1"/>
        <v>-0.72301427928090689</v>
      </c>
      <c r="J6">
        <f t="shared" si="2"/>
        <v>0.64853363423411114</v>
      </c>
      <c r="K6">
        <f t="shared" si="3"/>
        <v>-1.2699933706985287</v>
      </c>
      <c r="L6">
        <f t="shared" si="4"/>
        <v>3.3551093992279069E-2</v>
      </c>
      <c r="N6" s="5" t="s">
        <v>163</v>
      </c>
      <c r="O6" s="5">
        <v>0.80572987348389835</v>
      </c>
    </row>
    <row r="7" spans="1:19" x14ac:dyDescent="0.25">
      <c r="A7" s="9" t="s">
        <v>129</v>
      </c>
      <c r="B7" s="14">
        <v>50.5</v>
      </c>
      <c r="C7" s="14">
        <v>1503</v>
      </c>
      <c r="D7" s="14">
        <v>80.5</v>
      </c>
      <c r="E7" s="14">
        <v>13.5</v>
      </c>
      <c r="F7" s="12">
        <v>33</v>
      </c>
      <c r="H7">
        <f t="shared" si="0"/>
        <v>-0.16695498430781952</v>
      </c>
      <c r="I7">
        <f t="shared" si="1"/>
        <v>-1.0240229002583774</v>
      </c>
      <c r="J7">
        <f t="shared" si="2"/>
        <v>0.13170622732770515</v>
      </c>
      <c r="K7">
        <f t="shared" si="3"/>
        <v>-1.0360887515473707</v>
      </c>
      <c r="L7">
        <f t="shared" si="4"/>
        <v>-4.7530716489061674E-2</v>
      </c>
      <c r="N7" s="5" t="s">
        <v>164</v>
      </c>
      <c r="O7" s="5">
        <v>0.77335151906454813</v>
      </c>
    </row>
    <row r="8" spans="1:19" x14ac:dyDescent="0.25">
      <c r="A8" s="9" t="s">
        <v>130</v>
      </c>
      <c r="B8" s="14">
        <v>35.200000000000003</v>
      </c>
      <c r="C8" s="14">
        <v>1476</v>
      </c>
      <c r="D8" s="14">
        <v>61.9</v>
      </c>
      <c r="E8" s="14">
        <v>41.6</v>
      </c>
      <c r="F8" s="12">
        <v>44</v>
      </c>
      <c r="H8">
        <f t="shared" si="0"/>
        <v>-1.148119574206885</v>
      </c>
      <c r="I8">
        <f t="shared" si="1"/>
        <v>-1.0368621305370374</v>
      </c>
      <c r="J8">
        <f t="shared" si="2"/>
        <v>-1.0406095980941423</v>
      </c>
      <c r="K8">
        <f t="shared" si="3"/>
        <v>0.39276337848470261</v>
      </c>
      <c r="L8">
        <f t="shared" si="4"/>
        <v>0.8443691988056865</v>
      </c>
      <c r="N8" s="5" t="s">
        <v>165</v>
      </c>
      <c r="O8" s="5">
        <v>0.47607612934850241</v>
      </c>
    </row>
    <row r="9" spans="1:19" ht="15.75" thickBot="1" x14ac:dyDescent="0.3">
      <c r="A9" s="9" t="s">
        <v>131</v>
      </c>
      <c r="B9" s="14">
        <v>47.1</v>
      </c>
      <c r="C9" s="14">
        <v>3893</v>
      </c>
      <c r="D9" s="14">
        <v>94.3</v>
      </c>
      <c r="E9" s="14">
        <v>19.899999999999999</v>
      </c>
      <c r="F9" s="12">
        <v>28</v>
      </c>
      <c r="H9">
        <f t="shared" si="0"/>
        <v>-0.38499155984094513</v>
      </c>
      <c r="I9">
        <f t="shared" si="1"/>
        <v>0.11248674292670094</v>
      </c>
      <c r="J9">
        <f t="shared" si="2"/>
        <v>1.0014889365116564</v>
      </c>
      <c r="K9">
        <f t="shared" si="3"/>
        <v>-0.71065623794575983</v>
      </c>
      <c r="L9">
        <f t="shared" si="4"/>
        <v>-0.45293976889576537</v>
      </c>
      <c r="N9" s="6" t="s">
        <v>166</v>
      </c>
      <c r="O9" s="6">
        <v>29</v>
      </c>
    </row>
    <row r="10" spans="1:19" x14ac:dyDescent="0.25">
      <c r="A10" s="9" t="s">
        <v>132</v>
      </c>
      <c r="B10" s="14">
        <v>81.2</v>
      </c>
      <c r="C10" s="14">
        <v>6901</v>
      </c>
      <c r="D10" s="14">
        <v>99.9</v>
      </c>
      <c r="E10" s="14">
        <v>20.399999999999999</v>
      </c>
      <c r="F10" s="12">
        <v>6</v>
      </c>
      <c r="H10">
        <f t="shared" si="0"/>
        <v>1.8017870359471686</v>
      </c>
      <c r="I10">
        <f t="shared" si="1"/>
        <v>1.5428721013788833</v>
      </c>
      <c r="J10">
        <f t="shared" si="2"/>
        <v>1.3544442387892022</v>
      </c>
      <c r="K10">
        <f t="shared" si="3"/>
        <v>-0.685231822820634</v>
      </c>
      <c r="L10">
        <f t="shared" si="4"/>
        <v>-2.2367395994852615</v>
      </c>
    </row>
    <row r="11" spans="1:19" ht="15.75" thickBot="1" x14ac:dyDescent="0.3">
      <c r="A11" s="9" t="s">
        <v>133</v>
      </c>
      <c r="B11" s="14">
        <v>28.7</v>
      </c>
      <c r="C11" s="14">
        <v>1387</v>
      </c>
      <c r="D11" s="14">
        <v>80.8</v>
      </c>
      <c r="E11" s="14">
        <v>61.1</v>
      </c>
      <c r="F11" s="12">
        <v>51</v>
      </c>
      <c r="H11">
        <f t="shared" si="0"/>
        <v>-1.5649542039025666</v>
      </c>
      <c r="I11">
        <f t="shared" si="1"/>
        <v>-1.0791840377518791</v>
      </c>
      <c r="J11">
        <f t="shared" si="2"/>
        <v>0.15061454709257349</v>
      </c>
      <c r="K11">
        <f t="shared" si="3"/>
        <v>1.3843155683646111</v>
      </c>
      <c r="L11">
        <f t="shared" si="4"/>
        <v>1.4119418721750716</v>
      </c>
      <c r="N11" t="s">
        <v>167</v>
      </c>
    </row>
    <row r="12" spans="1:19" x14ac:dyDescent="0.25">
      <c r="A12" s="9" t="s">
        <v>134</v>
      </c>
      <c r="B12" s="14">
        <v>45.6</v>
      </c>
      <c r="C12" s="14">
        <v>3487</v>
      </c>
      <c r="D12" s="14">
        <v>90.3</v>
      </c>
      <c r="E12" s="14">
        <v>8.6999999999999993</v>
      </c>
      <c r="F12" s="12">
        <v>24</v>
      </c>
      <c r="H12">
        <f t="shared" si="0"/>
        <v>-0.48118416669379471</v>
      </c>
      <c r="I12">
        <f t="shared" si="1"/>
        <v>-8.0577238300555062E-2</v>
      </c>
      <c r="J12">
        <f t="shared" si="2"/>
        <v>0.74937800631340956</v>
      </c>
      <c r="K12">
        <f t="shared" si="3"/>
        <v>-1.2801631367485791</v>
      </c>
      <c r="L12">
        <f t="shared" si="4"/>
        <v>-0.77726701082112837</v>
      </c>
      <c r="N12" s="7"/>
      <c r="O12" s="7" t="s">
        <v>171</v>
      </c>
      <c r="P12" s="7" t="s">
        <v>172</v>
      </c>
      <c r="Q12" s="7" t="s">
        <v>173</v>
      </c>
      <c r="R12" s="7" t="s">
        <v>174</v>
      </c>
      <c r="S12" s="7" t="s">
        <v>175</v>
      </c>
    </row>
    <row r="13" spans="1:19" x14ac:dyDescent="0.25">
      <c r="A13" s="9" t="s">
        <v>135</v>
      </c>
      <c r="B13" s="14">
        <v>39.200000000000003</v>
      </c>
      <c r="C13" s="14">
        <v>4225</v>
      </c>
      <c r="D13" s="14">
        <v>85.4</v>
      </c>
      <c r="E13" s="14">
        <v>72.599999999999994</v>
      </c>
      <c r="F13" s="12">
        <v>40</v>
      </c>
      <c r="H13">
        <f t="shared" si="0"/>
        <v>-0.89160595593261938</v>
      </c>
      <c r="I13">
        <f t="shared" si="1"/>
        <v>0.27036172264948172</v>
      </c>
      <c r="J13">
        <f t="shared" si="2"/>
        <v>0.44054211682055777</v>
      </c>
      <c r="K13">
        <f t="shared" si="3"/>
        <v>1.9690771162425056</v>
      </c>
      <c r="L13">
        <f t="shared" si="4"/>
        <v>0.52004195688032351</v>
      </c>
      <c r="N13" s="5" t="s">
        <v>168</v>
      </c>
      <c r="O13" s="5">
        <v>4</v>
      </c>
      <c r="P13" s="5">
        <v>22.560436457549159</v>
      </c>
      <c r="Q13" s="5">
        <v>5.6401091143872897</v>
      </c>
      <c r="R13" s="5">
        <v>24.88483086720337</v>
      </c>
      <c r="S13" s="5">
        <v>3.0830896959632623E-8</v>
      </c>
    </row>
    <row r="14" spans="1:19" x14ac:dyDescent="0.25">
      <c r="A14" s="9" t="s">
        <v>136</v>
      </c>
      <c r="B14" s="14">
        <v>57.2</v>
      </c>
      <c r="C14" s="14">
        <v>1890</v>
      </c>
      <c r="D14" s="14">
        <v>90.5</v>
      </c>
      <c r="E14" s="14">
        <v>19.100000000000001</v>
      </c>
      <c r="F14" s="12">
        <v>29</v>
      </c>
      <c r="H14">
        <f t="shared" si="0"/>
        <v>0.26270532630157545</v>
      </c>
      <c r="I14">
        <f t="shared" si="1"/>
        <v>-0.83999393293091917</v>
      </c>
      <c r="J14">
        <f t="shared" si="2"/>
        <v>0.76198355282332209</v>
      </c>
      <c r="K14">
        <f t="shared" si="3"/>
        <v>-0.751335302145961</v>
      </c>
      <c r="L14">
        <f t="shared" si="4"/>
        <v>-0.37185795841442465</v>
      </c>
      <c r="N14" s="5" t="s">
        <v>169</v>
      </c>
      <c r="O14" s="5">
        <v>24</v>
      </c>
      <c r="P14" s="5">
        <v>5.4395635424508475</v>
      </c>
      <c r="Q14" s="5">
        <v>0.22664848093545198</v>
      </c>
      <c r="R14" s="5"/>
      <c r="S14" s="5"/>
    </row>
    <row r="15" spans="1:19" ht="15.75" thickBot="1" x14ac:dyDescent="0.3">
      <c r="A15" s="9" t="s">
        <v>137</v>
      </c>
      <c r="B15" s="14">
        <v>41.4</v>
      </c>
      <c r="C15" s="14">
        <v>3052</v>
      </c>
      <c r="D15" s="14">
        <v>84</v>
      </c>
      <c r="E15" s="14">
        <v>56.1</v>
      </c>
      <c r="F15" s="12">
        <v>41</v>
      </c>
      <c r="H15">
        <f t="shared" si="0"/>
        <v>-0.75052346588177365</v>
      </c>
      <c r="I15">
        <f t="shared" si="1"/>
        <v>-0.28743150390118649</v>
      </c>
      <c r="J15">
        <f t="shared" si="2"/>
        <v>0.35230329125117105</v>
      </c>
      <c r="K15">
        <f t="shared" si="3"/>
        <v>1.1300714171133526</v>
      </c>
      <c r="L15">
        <f t="shared" si="4"/>
        <v>0.60112376736166429</v>
      </c>
      <c r="N15" s="6" t="s">
        <v>119</v>
      </c>
      <c r="O15" s="6">
        <v>28</v>
      </c>
      <c r="P15" s="6">
        <v>28.000000000000007</v>
      </c>
      <c r="Q15" s="6"/>
      <c r="R15" s="6"/>
      <c r="S15" s="6"/>
    </row>
    <row r="16" spans="1:19" ht="15.75" thickBot="1" x14ac:dyDescent="0.3">
      <c r="A16" s="9" t="s">
        <v>138</v>
      </c>
      <c r="B16" s="14">
        <v>62</v>
      </c>
      <c r="C16" s="14">
        <v>2496</v>
      </c>
      <c r="D16" s="14">
        <v>99</v>
      </c>
      <c r="E16" s="14">
        <v>29.5</v>
      </c>
      <c r="F16" s="12">
        <v>21</v>
      </c>
      <c r="H16">
        <f t="shared" si="0"/>
        <v>0.57052166823069383</v>
      </c>
      <c r="I16">
        <f t="shared" si="1"/>
        <v>-0.55182454223210853</v>
      </c>
      <c r="J16">
        <f t="shared" si="2"/>
        <v>1.2977192794945964</v>
      </c>
      <c r="K16">
        <f t="shared" si="3"/>
        <v>-0.22250746754334325</v>
      </c>
      <c r="L16">
        <f t="shared" si="4"/>
        <v>-1.0205124422651506</v>
      </c>
    </row>
    <row r="17" spans="1:22" x14ac:dyDescent="0.25">
      <c r="A17" s="9" t="s">
        <v>139</v>
      </c>
      <c r="B17" s="14">
        <v>47.8</v>
      </c>
      <c r="C17" s="14">
        <v>4020</v>
      </c>
      <c r="D17" s="14">
        <v>91.5</v>
      </c>
      <c r="E17" s="14">
        <v>12.2</v>
      </c>
      <c r="F17" s="12">
        <v>28</v>
      </c>
      <c r="H17">
        <f t="shared" si="0"/>
        <v>-0.34010167664294894</v>
      </c>
      <c r="I17">
        <f t="shared" si="1"/>
        <v>0.17287867794113815</v>
      </c>
      <c r="J17">
        <f t="shared" si="2"/>
        <v>0.82501128537288371</v>
      </c>
      <c r="K17">
        <f t="shared" si="3"/>
        <v>-1.1021922308726979</v>
      </c>
      <c r="L17">
        <f t="shared" si="4"/>
        <v>-0.45293976889576537</v>
      </c>
      <c r="N17" s="7"/>
      <c r="O17" s="7" t="s">
        <v>176</v>
      </c>
      <c r="P17" s="7" t="s">
        <v>165</v>
      </c>
      <c r="Q17" s="7" t="s">
        <v>177</v>
      </c>
      <c r="R17" s="7" t="s">
        <v>178</v>
      </c>
      <c r="S17" s="7" t="s">
        <v>179</v>
      </c>
      <c r="T17" s="7" t="s">
        <v>180</v>
      </c>
      <c r="U17" s="7" t="s">
        <v>181</v>
      </c>
      <c r="V17" s="7" t="s">
        <v>182</v>
      </c>
    </row>
    <row r="18" spans="1:22" x14ac:dyDescent="0.25">
      <c r="A18" s="9" t="s">
        <v>140</v>
      </c>
      <c r="B18" s="14">
        <v>37.1</v>
      </c>
      <c r="C18" s="14">
        <v>1956</v>
      </c>
      <c r="D18" s="14">
        <v>67.8</v>
      </c>
      <c r="E18" s="14">
        <v>48.7</v>
      </c>
      <c r="F18" s="12">
        <v>64</v>
      </c>
      <c r="H18">
        <f t="shared" si="0"/>
        <v>-1.0262756055266089</v>
      </c>
      <c r="I18">
        <f t="shared" si="1"/>
        <v>-0.80860914780530613</v>
      </c>
      <c r="J18">
        <f t="shared" si="2"/>
        <v>-0.66874597605172847</v>
      </c>
      <c r="K18">
        <f t="shared" si="3"/>
        <v>0.75379007326148995</v>
      </c>
      <c r="L18">
        <f t="shared" si="4"/>
        <v>2.4660054084325012</v>
      </c>
      <c r="N18" s="5" t="s">
        <v>170</v>
      </c>
      <c r="O18" s="5">
        <v>3.7337775335697981E-16</v>
      </c>
      <c r="P18" s="5">
        <v>8.8405117837392036E-2</v>
      </c>
      <c r="Q18" s="5">
        <v>4.2234857267398504E-15</v>
      </c>
      <c r="R18" s="5">
        <v>1</v>
      </c>
      <c r="S18" s="5">
        <v>-0.18245919554514917</v>
      </c>
      <c r="T18" s="5">
        <v>0.18245919554514989</v>
      </c>
      <c r="U18" s="5">
        <v>-0.18245919554514917</v>
      </c>
      <c r="V18" s="5">
        <v>0.18245919554514989</v>
      </c>
    </row>
    <row r="19" spans="1:22" x14ac:dyDescent="0.25">
      <c r="A19" s="9" t="s">
        <v>141</v>
      </c>
      <c r="B19" s="14">
        <v>41.9</v>
      </c>
      <c r="C19" s="14">
        <v>7782</v>
      </c>
      <c r="D19" s="14">
        <v>75.2</v>
      </c>
      <c r="E19" s="14">
        <v>28.7</v>
      </c>
      <c r="F19" s="12">
        <v>27</v>
      </c>
      <c r="H19">
        <f t="shared" si="0"/>
        <v>-0.71845926359749046</v>
      </c>
      <c r="I19">
        <f t="shared" si="1"/>
        <v>1.9618114301010816</v>
      </c>
      <c r="J19">
        <f t="shared" si="2"/>
        <v>-0.2023407551849716</v>
      </c>
      <c r="K19">
        <f t="shared" si="3"/>
        <v>-0.26318653174354467</v>
      </c>
      <c r="L19">
        <f t="shared" si="4"/>
        <v>-0.53402157937710615</v>
      </c>
      <c r="N19" s="5" t="s">
        <v>235</v>
      </c>
      <c r="O19" s="5">
        <v>-0.27058991900320195</v>
      </c>
      <c r="P19" s="5">
        <v>0.10717774684977277</v>
      </c>
      <c r="Q19" s="5">
        <v>-2.5246837795767267</v>
      </c>
      <c r="R19" s="5">
        <v>1.8601355349616114E-2</v>
      </c>
      <c r="S19" s="5">
        <v>-0.49179391656498062</v>
      </c>
      <c r="T19" s="5">
        <v>-4.9385921441423286E-2</v>
      </c>
      <c r="U19" s="5">
        <v>-0.49179391656498062</v>
      </c>
      <c r="V19" s="5">
        <v>-4.9385921441423286E-2</v>
      </c>
    </row>
    <row r="20" spans="1:22" x14ac:dyDescent="0.25">
      <c r="A20" s="9" t="s">
        <v>142</v>
      </c>
      <c r="B20" s="14">
        <v>59.8</v>
      </c>
      <c r="C20" s="14">
        <v>6474</v>
      </c>
      <c r="D20" s="14">
        <v>52.3</v>
      </c>
      <c r="E20" s="14">
        <v>20.5</v>
      </c>
      <c r="F20" s="12">
        <v>23</v>
      </c>
      <c r="H20">
        <f t="shared" si="0"/>
        <v>0.42943917817984767</v>
      </c>
      <c r="I20">
        <f t="shared" si="1"/>
        <v>1.339822052157114</v>
      </c>
      <c r="J20">
        <f t="shared" si="2"/>
        <v>-1.6456758305699346</v>
      </c>
      <c r="K20">
        <f t="shared" si="3"/>
        <v>-0.6801469397956087</v>
      </c>
      <c r="L20">
        <f t="shared" si="4"/>
        <v>-0.85834882130246903</v>
      </c>
      <c r="N20" s="5" t="s">
        <v>236</v>
      </c>
      <c r="O20" s="5">
        <v>-0.41780091144199155</v>
      </c>
      <c r="P20" s="5">
        <v>0.10055187941715342</v>
      </c>
      <c r="Q20" s="5">
        <v>-4.1550780936543861</v>
      </c>
      <c r="R20" s="5">
        <v>3.5582713219526669E-4</v>
      </c>
      <c r="S20" s="5">
        <v>-0.62532979074004913</v>
      </c>
      <c r="T20" s="5">
        <v>-0.21027203214393395</v>
      </c>
      <c r="U20" s="5">
        <v>-0.62532979074004913</v>
      </c>
      <c r="V20" s="5">
        <v>-0.21027203214393395</v>
      </c>
    </row>
    <row r="21" spans="1:22" x14ac:dyDescent="0.25">
      <c r="A21" s="9" t="s">
        <v>144</v>
      </c>
      <c r="B21" s="14">
        <v>80.900000000000006</v>
      </c>
      <c r="C21" s="14">
        <v>4836</v>
      </c>
      <c r="D21" s="14">
        <v>96.9</v>
      </c>
      <c r="E21" s="14">
        <v>7.4</v>
      </c>
      <c r="F21" s="12">
        <v>13</v>
      </c>
      <c r="H21">
        <f t="shared" si="0"/>
        <v>1.7825485145765989</v>
      </c>
      <c r="I21">
        <f t="shared" si="1"/>
        <v>0.56090874858508122</v>
      </c>
      <c r="J21">
        <f t="shared" si="2"/>
        <v>1.1653610411405173</v>
      </c>
      <c r="K21">
        <f t="shared" si="3"/>
        <v>-1.3462666160739063</v>
      </c>
      <c r="L21">
        <f t="shared" si="4"/>
        <v>-1.6691669261158764</v>
      </c>
      <c r="N21" s="5" t="s">
        <v>237</v>
      </c>
      <c r="O21" s="5">
        <v>-0.25658106671015685</v>
      </c>
      <c r="P21" s="5">
        <v>9.4853140673423375E-2</v>
      </c>
      <c r="Q21" s="5">
        <v>-2.7050350140071591</v>
      </c>
      <c r="R21" s="5">
        <v>1.2363090432520787E-2</v>
      </c>
      <c r="S21" s="5">
        <v>-0.45234832731193608</v>
      </c>
      <c r="T21" s="5">
        <v>-6.0813806108377583E-2</v>
      </c>
      <c r="U21" s="5">
        <v>-0.45234832731193608</v>
      </c>
      <c r="V21" s="5">
        <v>-6.0813806108377583E-2</v>
      </c>
    </row>
    <row r="22" spans="1:22" ht="15.75" thickBot="1" x14ac:dyDescent="0.3">
      <c r="A22" s="9" t="s">
        <v>145</v>
      </c>
      <c r="B22" s="14">
        <v>73.900000000000006</v>
      </c>
      <c r="C22" s="14">
        <v>3329</v>
      </c>
      <c r="D22" s="14">
        <v>76.400000000000006</v>
      </c>
      <c r="E22" s="14">
        <v>13.1</v>
      </c>
      <c r="F22" s="12">
        <v>34</v>
      </c>
      <c r="H22">
        <f t="shared" si="0"/>
        <v>1.3336496825966342</v>
      </c>
      <c r="I22">
        <f t="shared" si="1"/>
        <v>-0.15571051178308326</v>
      </c>
      <c r="J22">
        <f t="shared" si="2"/>
        <v>-0.1267074761254974</v>
      </c>
      <c r="K22">
        <f t="shared" si="3"/>
        <v>-1.0564282836474714</v>
      </c>
      <c r="L22">
        <f t="shared" si="4"/>
        <v>3.3551093992279069E-2</v>
      </c>
      <c r="N22" s="6" t="s">
        <v>238</v>
      </c>
      <c r="O22" s="6">
        <v>0.42208144406976555</v>
      </c>
      <c r="P22" s="6">
        <v>0.10403035827657288</v>
      </c>
      <c r="Q22" s="6">
        <v>4.0572910740884778</v>
      </c>
      <c r="R22" s="6">
        <v>4.5584620052022129E-4</v>
      </c>
      <c r="S22" s="6">
        <v>0.20737333725709864</v>
      </c>
      <c r="T22" s="6">
        <v>0.6367895508824325</v>
      </c>
      <c r="U22" s="6">
        <v>0.20737333725709864</v>
      </c>
      <c r="V22" s="6">
        <v>0.6367895508824325</v>
      </c>
    </row>
    <row r="23" spans="1:22" x14ac:dyDescent="0.25">
      <c r="A23" s="9" t="s">
        <v>146</v>
      </c>
      <c r="B23" s="14">
        <v>54.2</v>
      </c>
      <c r="C23" s="14">
        <v>4192</v>
      </c>
      <c r="D23" s="14">
        <v>85.7</v>
      </c>
      <c r="E23" s="14">
        <v>54</v>
      </c>
      <c r="F23" s="12">
        <v>32</v>
      </c>
      <c r="H23">
        <f t="shared" si="0"/>
        <v>7.0320112595876283E-2</v>
      </c>
      <c r="I23">
        <f t="shared" si="1"/>
        <v>0.25466933008667519</v>
      </c>
      <c r="J23">
        <f t="shared" si="2"/>
        <v>0.45945043658542611</v>
      </c>
      <c r="K23">
        <f t="shared" si="3"/>
        <v>1.0232888735878238</v>
      </c>
      <c r="L23">
        <f t="shared" si="4"/>
        <v>-0.1286125269704024</v>
      </c>
    </row>
    <row r="24" spans="1:22" x14ac:dyDescent="0.25">
      <c r="A24" s="9" t="s">
        <v>147</v>
      </c>
      <c r="B24" s="14">
        <v>63.1</v>
      </c>
      <c r="C24" s="14">
        <v>10076</v>
      </c>
      <c r="D24" s="14">
        <v>69.099999999999994</v>
      </c>
      <c r="E24" s="14">
        <v>26.2</v>
      </c>
      <c r="F24" s="12">
        <v>22</v>
      </c>
      <c r="H24">
        <f t="shared" si="0"/>
        <v>0.64106291325611697</v>
      </c>
      <c r="I24">
        <f t="shared" si="1"/>
        <v>3.0526704767398138</v>
      </c>
      <c r="J24">
        <f t="shared" si="2"/>
        <v>-0.58680992373729846</v>
      </c>
      <c r="K24">
        <f t="shared" si="3"/>
        <v>-0.39030860736917394</v>
      </c>
      <c r="L24">
        <f t="shared" si="4"/>
        <v>-0.93943063178380981</v>
      </c>
    </row>
    <row r="25" spans="1:22" x14ac:dyDescent="0.25">
      <c r="A25" s="9" t="s">
        <v>148</v>
      </c>
      <c r="B25" s="14">
        <v>64.3</v>
      </c>
      <c r="C25" s="14">
        <v>2892</v>
      </c>
      <c r="D25" s="14">
        <v>51.4</v>
      </c>
      <c r="E25" s="14">
        <v>28</v>
      </c>
      <c r="F25" s="12">
        <v>30</v>
      </c>
      <c r="H25">
        <f t="shared" si="0"/>
        <v>0.71801699873839631</v>
      </c>
      <c r="I25">
        <f t="shared" si="1"/>
        <v>-0.3635158314784302</v>
      </c>
      <c r="J25">
        <f t="shared" si="2"/>
        <v>-1.7024007898645401</v>
      </c>
      <c r="K25">
        <f t="shared" si="3"/>
        <v>-0.29878071291872083</v>
      </c>
      <c r="L25">
        <f t="shared" si="4"/>
        <v>-0.29077614793308387</v>
      </c>
    </row>
    <row r="26" spans="1:22" x14ac:dyDescent="0.25">
      <c r="A26" s="9" t="s">
        <v>149</v>
      </c>
      <c r="B26" s="14">
        <v>77.3</v>
      </c>
      <c r="C26" s="14">
        <v>4327</v>
      </c>
      <c r="D26" s="14">
        <v>80.099999999999994</v>
      </c>
      <c r="E26" s="14">
        <v>47.5</v>
      </c>
      <c r="F26" s="12">
        <v>40</v>
      </c>
      <c r="H26">
        <f t="shared" si="0"/>
        <v>1.5516862581297592</v>
      </c>
      <c r="I26">
        <f t="shared" si="1"/>
        <v>0.31886548147997457</v>
      </c>
      <c r="J26">
        <f t="shared" si="2"/>
        <v>0.10649513430788013</v>
      </c>
      <c r="K26">
        <f t="shared" si="3"/>
        <v>0.69277147696118768</v>
      </c>
      <c r="L26">
        <f t="shared" si="4"/>
        <v>0.52004195688032351</v>
      </c>
      <c r="N26" t="s">
        <v>183</v>
      </c>
      <c r="R26" t="s">
        <v>188</v>
      </c>
    </row>
    <row r="27" spans="1:22" ht="15.75" thickBot="1" x14ac:dyDescent="0.3">
      <c r="A27" s="9" t="s">
        <v>150</v>
      </c>
      <c r="B27" s="14">
        <v>70.5</v>
      </c>
      <c r="C27" s="14">
        <v>5835</v>
      </c>
      <c r="D27" s="14">
        <v>32.799999999999997</v>
      </c>
      <c r="E27" s="14">
        <v>29.7</v>
      </c>
      <c r="F27" s="12">
        <v>29</v>
      </c>
      <c r="H27">
        <f t="shared" si="0"/>
        <v>1.115613107063508</v>
      </c>
      <c r="I27">
        <f t="shared" si="1"/>
        <v>1.0359602688954967</v>
      </c>
      <c r="J27">
        <f t="shared" si="2"/>
        <v>-2.8747166152863874</v>
      </c>
      <c r="K27">
        <f t="shared" si="3"/>
        <v>-0.21233770149329292</v>
      </c>
      <c r="L27">
        <f t="shared" si="4"/>
        <v>-0.37185795841442465</v>
      </c>
    </row>
    <row r="28" spans="1:22" x14ac:dyDescent="0.25">
      <c r="A28" s="9" t="s">
        <v>151</v>
      </c>
      <c r="B28" s="14">
        <v>79.8</v>
      </c>
      <c r="C28" s="14">
        <v>2509</v>
      </c>
      <c r="D28" s="14">
        <v>94.7</v>
      </c>
      <c r="E28" s="14">
        <v>29.4</v>
      </c>
      <c r="F28" s="12">
        <v>29</v>
      </c>
      <c r="H28">
        <f t="shared" si="0"/>
        <v>1.7120072695511752</v>
      </c>
      <c r="I28">
        <f t="shared" si="1"/>
        <v>-0.54564269061645743</v>
      </c>
      <c r="J28">
        <f t="shared" si="2"/>
        <v>1.0267000295314812</v>
      </c>
      <c r="K28">
        <f t="shared" si="3"/>
        <v>-0.22759235056836849</v>
      </c>
      <c r="L28">
        <f t="shared" si="4"/>
        <v>-0.37185795841442465</v>
      </c>
      <c r="N28" s="7" t="s">
        <v>184</v>
      </c>
      <c r="O28" s="7" t="s">
        <v>240</v>
      </c>
      <c r="P28" s="7" t="s">
        <v>186</v>
      </c>
      <c r="R28" s="7" t="s">
        <v>189</v>
      </c>
      <c r="S28" s="7" t="s">
        <v>239</v>
      </c>
    </row>
    <row r="29" spans="1:22" x14ac:dyDescent="0.25">
      <c r="A29" s="9" t="s">
        <v>152</v>
      </c>
      <c r="B29" s="14">
        <v>43.9</v>
      </c>
      <c r="C29" s="14">
        <v>4412</v>
      </c>
      <c r="D29" s="14">
        <v>79.900000000000006</v>
      </c>
      <c r="E29" s="14">
        <v>32.6</v>
      </c>
      <c r="F29" s="12">
        <v>27</v>
      </c>
      <c r="H29">
        <f t="shared" si="0"/>
        <v>-0.59020245446035768</v>
      </c>
      <c r="I29">
        <f t="shared" si="1"/>
        <v>0.35928528050538533</v>
      </c>
      <c r="J29">
        <f t="shared" si="2"/>
        <v>9.3889587797968507E-2</v>
      </c>
      <c r="K29">
        <f t="shared" si="3"/>
        <v>-6.4876093767562842E-2</v>
      </c>
      <c r="L29">
        <f t="shared" si="4"/>
        <v>-0.53402157937710615</v>
      </c>
      <c r="N29" s="5">
        <v>1</v>
      </c>
      <c r="O29" s="5">
        <v>2.8085628057728185E-2</v>
      </c>
      <c r="P29" s="5">
        <v>8.6547276415891619E-2</v>
      </c>
      <c r="R29" s="5">
        <v>1.7241379310344827</v>
      </c>
      <c r="S29" s="5">
        <v>-2.2367395994852615</v>
      </c>
    </row>
    <row r="30" spans="1:22" x14ac:dyDescent="0.25">
      <c r="A30" s="9" t="s">
        <v>153</v>
      </c>
      <c r="B30" s="14">
        <v>55.4</v>
      </c>
      <c r="C30" s="14">
        <v>2399</v>
      </c>
      <c r="D30" s="14">
        <v>68.599999999999994</v>
      </c>
      <c r="E30" s="14">
        <v>49.4</v>
      </c>
      <c r="F30" s="12">
        <v>40</v>
      </c>
      <c r="H30">
        <f t="shared" si="0"/>
        <v>0.14727419807815567</v>
      </c>
      <c r="I30">
        <f t="shared" si="1"/>
        <v>-0.59795066582581247</v>
      </c>
      <c r="J30">
        <f t="shared" si="2"/>
        <v>-0.61832379001207927</v>
      </c>
      <c r="K30">
        <f t="shared" si="3"/>
        <v>0.78938425443666593</v>
      </c>
      <c r="L30">
        <f t="shared" si="4"/>
        <v>0.52004195688032351</v>
      </c>
      <c r="N30" s="5">
        <v>2</v>
      </c>
      <c r="O30" s="5">
        <v>1.0298733635023343</v>
      </c>
      <c r="P30" s="5">
        <v>0.13882307722871512</v>
      </c>
      <c r="R30" s="5">
        <v>5.1724137931034484</v>
      </c>
      <c r="S30" s="5">
        <v>-1.6691669261158764</v>
      </c>
    </row>
    <row r="31" spans="1:22" x14ac:dyDescent="0.25">
      <c r="N31" s="5">
        <v>3</v>
      </c>
      <c r="O31" s="5">
        <v>1.261730177724649</v>
      </c>
      <c r="P31" s="5">
        <v>-9.3033736993599625E-2</v>
      </c>
      <c r="R31" s="5">
        <v>8.6206896551724128</v>
      </c>
      <c r="S31" s="5">
        <v>-1.0205124422651506</v>
      </c>
    </row>
    <row r="32" spans="1:22" x14ac:dyDescent="0.25">
      <c r="N32" s="5">
        <v>4</v>
      </c>
      <c r="O32" s="5">
        <v>1.6424846308590291</v>
      </c>
      <c r="P32" s="5">
        <v>1.2702672760064759E-2</v>
      </c>
      <c r="R32" s="5">
        <v>12.068965517241379</v>
      </c>
      <c r="S32" s="5">
        <v>-0.93943063178380981</v>
      </c>
    </row>
    <row r="33" spans="14:19" x14ac:dyDescent="0.25">
      <c r="N33" s="5">
        <v>5</v>
      </c>
      <c r="O33" s="5">
        <v>-0.31007322750766164</v>
      </c>
      <c r="P33" s="5">
        <v>0.34362432149994071</v>
      </c>
      <c r="R33" s="5">
        <v>15.517241379310343</v>
      </c>
      <c r="S33" s="5">
        <v>-0.85834882130246903</v>
      </c>
    </row>
    <row r="34" spans="14:19" x14ac:dyDescent="0.25">
      <c r="N34" s="5">
        <v>6</v>
      </c>
      <c r="O34" s="5">
        <v>1.9068760087880277E-3</v>
      </c>
      <c r="P34" s="5">
        <v>-4.9437592497849701E-2</v>
      </c>
      <c r="R34" s="5">
        <v>18.96551724137931</v>
      </c>
      <c r="S34" s="5">
        <v>-0.77726701082112837</v>
      </c>
    </row>
    <row r="35" spans="14:19" x14ac:dyDescent="0.25">
      <c r="N35" s="5">
        <v>7</v>
      </c>
      <c r="O35" s="5">
        <v>1.1766503804450574</v>
      </c>
      <c r="P35" s="5">
        <v>-0.33228118163937093</v>
      </c>
      <c r="R35" s="5">
        <v>22.413793103448278</v>
      </c>
      <c r="S35" s="5">
        <v>-0.53402157937710615</v>
      </c>
    </row>
    <row r="36" spans="14:19" x14ac:dyDescent="0.25">
      <c r="N36" s="5">
        <v>8</v>
      </c>
      <c r="O36" s="5">
        <v>-0.49974013950355312</v>
      </c>
      <c r="P36" s="5">
        <v>4.6800370607787745E-2</v>
      </c>
      <c r="R36" s="5">
        <v>25.862068965517242</v>
      </c>
      <c r="S36" s="5">
        <v>-0.53402157937710615</v>
      </c>
    </row>
    <row r="37" spans="14:19" x14ac:dyDescent="0.25">
      <c r="N37" s="5">
        <v>9</v>
      </c>
      <c r="O37" s="5">
        <v>-1.7689071631991324</v>
      </c>
      <c r="P37" s="5">
        <v>-0.46783243628612903</v>
      </c>
      <c r="R37" s="5">
        <v>29.310344827586206</v>
      </c>
      <c r="S37" s="5">
        <v>-0.45293976889576537</v>
      </c>
    </row>
    <row r="38" spans="14:19" x14ac:dyDescent="0.25">
      <c r="N38" s="5">
        <v>10</v>
      </c>
      <c r="O38" s="5">
        <v>1.4199939788526135</v>
      </c>
      <c r="P38" s="5">
        <v>-8.0521066775418593E-3</v>
      </c>
      <c r="R38" s="5">
        <v>32.758620689655167</v>
      </c>
      <c r="S38" s="5">
        <v>-0.45293976889576537</v>
      </c>
    </row>
    <row r="39" spans="14:19" x14ac:dyDescent="0.25">
      <c r="N39" s="5">
        <v>11</v>
      </c>
      <c r="O39" s="5">
        <v>-0.56874048533799837</v>
      </c>
      <c r="P39" s="5">
        <v>-0.20852652548313</v>
      </c>
      <c r="R39" s="5">
        <v>36.206896551724135</v>
      </c>
      <c r="S39" s="5">
        <v>-0.37185795841442465</v>
      </c>
    </row>
    <row r="40" spans="14:19" x14ac:dyDescent="0.25">
      <c r="N40" s="5">
        <v>12</v>
      </c>
      <c r="O40" s="5">
        <v>0.84637835570039699</v>
      </c>
      <c r="P40" s="5">
        <v>-0.32633639882007348</v>
      </c>
      <c r="R40" s="5">
        <v>39.655172413793103</v>
      </c>
      <c r="S40" s="5">
        <v>-0.37185795841442465</v>
      </c>
    </row>
    <row r="41" spans="14:19" x14ac:dyDescent="0.25">
      <c r="N41" s="5">
        <v>13</v>
      </c>
      <c r="O41" s="5">
        <v>-0.23277042429073549</v>
      </c>
      <c r="P41" s="5">
        <v>-0.13908753412368915</v>
      </c>
      <c r="R41" s="5">
        <v>43.103448275862071</v>
      </c>
      <c r="S41" s="5">
        <v>-0.37185795841442465</v>
      </c>
    </row>
    <row r="42" spans="14:19" x14ac:dyDescent="0.25">
      <c r="N42" s="5">
        <v>14</v>
      </c>
      <c r="O42" s="5">
        <v>0.70976104951245567</v>
      </c>
      <c r="P42" s="5">
        <v>-0.10863728215079138</v>
      </c>
      <c r="R42" s="5">
        <v>46.551724137931032</v>
      </c>
      <c r="S42" s="5">
        <v>-0.29077614793308387</v>
      </c>
    </row>
    <row r="43" spans="14:19" x14ac:dyDescent="0.25">
      <c r="N43" s="5">
        <v>15</v>
      </c>
      <c r="O43" s="5">
        <v>-0.35071108553554059</v>
      </c>
      <c r="P43" s="5">
        <v>-0.66980135672960994</v>
      </c>
      <c r="R43" s="5">
        <v>50</v>
      </c>
      <c r="S43" s="5">
        <v>-0.1286125269704024</v>
      </c>
    </row>
    <row r="44" spans="14:19" x14ac:dyDescent="0.25">
      <c r="N44" s="5">
        <v>16</v>
      </c>
      <c r="O44" s="5">
        <v>-0.65709794817514178</v>
      </c>
      <c r="P44" s="5">
        <v>0.20415817927937641</v>
      </c>
      <c r="R44" s="5">
        <v>53.448275862068961</v>
      </c>
      <c r="S44" s="5">
        <v>-4.7530716489061674E-2</v>
      </c>
    </row>
    <row r="45" spans="14:19" x14ac:dyDescent="0.25">
      <c r="N45" s="5">
        <v>17</v>
      </c>
      <c r="O45" s="5">
        <v>1.1052858304689381</v>
      </c>
      <c r="P45" s="5">
        <v>1.360719577963563</v>
      </c>
      <c r="R45" s="5">
        <v>56.896551724137929</v>
      </c>
      <c r="S45" s="5">
        <v>3.3551093992279069E-2</v>
      </c>
    </row>
    <row r="46" spans="14:19" x14ac:dyDescent="0.25">
      <c r="N46" s="5">
        <v>18</v>
      </c>
      <c r="O46" s="5">
        <v>-0.68440811420333325</v>
      </c>
      <c r="P46" s="5">
        <v>0.1503865348262271</v>
      </c>
      <c r="R46" s="5">
        <v>60.344827586206897</v>
      </c>
      <c r="S46" s="5">
        <v>3.3551093992279069E-2</v>
      </c>
    </row>
    <row r="47" spans="14:19" x14ac:dyDescent="0.25">
      <c r="N47" s="5">
        <v>19</v>
      </c>
      <c r="O47" s="5">
        <v>-0.54080892946361314</v>
      </c>
      <c r="P47" s="5">
        <v>-0.31753989183885589</v>
      </c>
      <c r="R47" s="5">
        <v>63.793103448275858</v>
      </c>
      <c r="S47" s="5">
        <v>0.1146329044736198</v>
      </c>
    </row>
    <row r="48" spans="14:19" x14ac:dyDescent="0.25">
      <c r="N48" s="5">
        <v>20</v>
      </c>
      <c r="O48" s="5">
        <v>-1.5839315810268773</v>
      </c>
      <c r="P48" s="5">
        <v>-8.5235345088999104E-2</v>
      </c>
      <c r="R48" s="5">
        <v>67.241379310344811</v>
      </c>
      <c r="S48" s="5">
        <v>0.52004195688032351</v>
      </c>
    </row>
    <row r="49" spans="14:19" x14ac:dyDescent="0.25">
      <c r="N49" s="5">
        <v>21</v>
      </c>
      <c r="O49" s="5">
        <v>-0.70920420198203438</v>
      </c>
      <c r="P49" s="5">
        <v>0.74275529597431345</v>
      </c>
      <c r="R49" s="5">
        <v>70.689655172413779</v>
      </c>
      <c r="S49" s="5">
        <v>0.52004195688032351</v>
      </c>
    </row>
    <row r="50" spans="14:19" x14ac:dyDescent="0.25">
      <c r="N50" s="5">
        <v>22</v>
      </c>
      <c r="O50" s="5">
        <v>0.18859597054678845</v>
      </c>
      <c r="P50" s="5">
        <v>-0.31720849751719082</v>
      </c>
      <c r="R50" s="5">
        <v>74.137931034482747</v>
      </c>
      <c r="S50" s="5">
        <v>0.52004195688032351</v>
      </c>
    </row>
    <row r="51" spans="14:19" x14ac:dyDescent="0.25">
      <c r="N51" s="5">
        <v>23</v>
      </c>
      <c r="O51" s="5">
        <v>-1.4630513737305004</v>
      </c>
      <c r="P51" s="5">
        <v>0.52362074194669062</v>
      </c>
      <c r="R51" s="5">
        <v>77.586206896551715</v>
      </c>
      <c r="S51" s="5">
        <v>0.60112376736166429</v>
      </c>
    </row>
    <row r="52" spans="14:19" x14ac:dyDescent="0.25">
      <c r="N52" s="5">
        <v>24</v>
      </c>
      <c r="O52" s="5">
        <v>0.26828310004646666</v>
      </c>
      <c r="P52" s="5">
        <v>-0.55905924797955053</v>
      </c>
      <c r="R52" s="5">
        <v>81.034482758620683</v>
      </c>
      <c r="S52" s="5">
        <v>0.8443691988056865</v>
      </c>
    </row>
    <row r="53" spans="14:19" x14ac:dyDescent="0.25">
      <c r="N53" s="5">
        <v>25</v>
      </c>
      <c r="O53" s="5">
        <v>-0.28801159744947047</v>
      </c>
      <c r="P53" s="5">
        <v>0.80805355432979398</v>
      </c>
      <c r="R53" s="5">
        <v>84.482758620689651</v>
      </c>
      <c r="S53" s="5">
        <v>1.1686964407310494</v>
      </c>
    </row>
    <row r="54" spans="14:19" x14ac:dyDescent="0.25">
      <c r="N54" s="5">
        <v>26</v>
      </c>
      <c r="O54" s="5">
        <v>-8.6724752878604872E-2</v>
      </c>
      <c r="P54" s="5">
        <v>-0.28513320553581978</v>
      </c>
      <c r="R54" s="5">
        <v>87.931034482758605</v>
      </c>
      <c r="S54" s="5">
        <v>1.1686964407310494</v>
      </c>
    </row>
    <row r="55" spans="14:19" x14ac:dyDescent="0.25">
      <c r="N55" s="5">
        <v>27</v>
      </c>
      <c r="O55" s="5">
        <v>-0.5947761916951948</v>
      </c>
      <c r="P55" s="5">
        <v>0.22291823328077015</v>
      </c>
      <c r="R55" s="5">
        <v>91.379310344827573</v>
      </c>
      <c r="S55" s="5">
        <v>1.4119418721750716</v>
      </c>
    </row>
    <row r="56" spans="14:19" x14ac:dyDescent="0.25">
      <c r="N56" s="5">
        <v>28</v>
      </c>
      <c r="O56" s="5">
        <v>-4.1880169248120172E-2</v>
      </c>
      <c r="P56" s="5">
        <v>-0.49214141012898599</v>
      </c>
      <c r="R56" s="5">
        <v>94.827586206896541</v>
      </c>
      <c r="S56" s="5">
        <v>1.6551873036190938</v>
      </c>
    </row>
    <row r="57" spans="14:19" ht="15.75" thickBot="1" x14ac:dyDescent="0.3">
      <c r="N57" s="6">
        <v>29</v>
      </c>
      <c r="O57" s="6">
        <v>0.70180804350227044</v>
      </c>
      <c r="P57" s="6">
        <v>-0.18176608662194693</v>
      </c>
      <c r="R57" s="6">
        <v>98.275862068965509</v>
      </c>
      <c r="S57" s="6">
        <v>2.4660054084325012</v>
      </c>
    </row>
  </sheetData>
  <sortState ref="S29:S57">
    <sortCondition ref="S29"/>
  </sortState>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3"/>
  <sheetViews>
    <sheetView workbookViewId="0">
      <selection activeCell="B7" sqref="B7"/>
    </sheetView>
  </sheetViews>
  <sheetFormatPr defaultRowHeight="15" x14ac:dyDescent="0.25"/>
  <cols>
    <col min="2" max="2" width="10.85546875" bestFit="1" customWidth="1"/>
  </cols>
  <sheetData>
    <row r="1" spans="1:3" x14ac:dyDescent="0.25">
      <c r="A1" t="s">
        <v>191</v>
      </c>
    </row>
    <row r="3" spans="1:3" x14ac:dyDescent="0.25">
      <c r="A3" t="s">
        <v>192</v>
      </c>
      <c r="C3" t="s">
        <v>197</v>
      </c>
    </row>
    <row r="5" spans="1:3" x14ac:dyDescent="0.25">
      <c r="A5" s="10">
        <f>CORREL('FINAL FACTORS'!E2:E30,'FINAL FACTORS'!F2:F30)</f>
        <v>0.40824711256470958</v>
      </c>
      <c r="B5" s="10" t="s">
        <v>241</v>
      </c>
    </row>
    <row r="6" spans="1:3" x14ac:dyDescent="0.25">
      <c r="A6" s="10">
        <f>CORREL('FINAL FACTORS'!E2:E30,'FINAL FACTORS'!D2:D30)</f>
        <v>7.9693938094412886E-2</v>
      </c>
      <c r="B6" s="10" t="s">
        <v>242</v>
      </c>
    </row>
    <row r="7" spans="1:3" x14ac:dyDescent="0.25">
      <c r="A7" s="10">
        <f>CORREL('FINAL FACTORS'!E2:E30,'FINAL FACTORS'!G2:G30)</f>
        <v>-0.44138780021702584</v>
      </c>
      <c r="B7" s="10" t="s">
        <v>193</v>
      </c>
    </row>
    <row r="8" spans="1:3" x14ac:dyDescent="0.25">
      <c r="A8" s="10">
        <f>CORREL('FINAL FACTORS'!F2:F30,'FINAL FACTORS'!D2:D30)</f>
        <v>-0.12139669649246745</v>
      </c>
      <c r="B8" s="10" t="s">
        <v>194</v>
      </c>
    </row>
    <row r="9" spans="1:3" x14ac:dyDescent="0.25">
      <c r="A9" s="10">
        <f>CORREL('FINAL FACTORS'!D2:D30,'FINAL FACTORS'!G2:G30)</f>
        <v>-0.25564609752495432</v>
      </c>
      <c r="B9" s="10" t="s">
        <v>195</v>
      </c>
    </row>
    <row r="10" spans="1:3" x14ac:dyDescent="0.25">
      <c r="A10" s="10">
        <f>CORREL('FINAL FACTORS'!G2:G30,'FINAL FACTORS'!F2:F30)</f>
        <v>-0.22803641747459952</v>
      </c>
      <c r="B10" s="10" t="s">
        <v>196</v>
      </c>
    </row>
    <row r="13" spans="1:3" x14ac:dyDescent="0.25">
      <c r="A13" t="s">
        <v>199</v>
      </c>
    </row>
    <row r="15" spans="1:3" x14ac:dyDescent="0.25">
      <c r="A15" t="s">
        <v>200</v>
      </c>
    </row>
    <row r="17" spans="1:14" x14ac:dyDescent="0.25">
      <c r="A17" t="s">
        <v>198</v>
      </c>
      <c r="B17" t="s">
        <v>201</v>
      </c>
      <c r="C17" t="s">
        <v>202</v>
      </c>
      <c r="D17" t="s">
        <v>203</v>
      </c>
      <c r="E17" t="s">
        <v>204</v>
      </c>
    </row>
    <row r="18" spans="1:14" x14ac:dyDescent="0.25">
      <c r="A18">
        <v>1.1393572912146093</v>
      </c>
      <c r="B18" s="14">
        <v>36.200000000000003</v>
      </c>
      <c r="C18" s="14">
        <v>2138</v>
      </c>
      <c r="D18" s="14">
        <v>91.6</v>
      </c>
      <c r="E18" s="14">
        <v>17.399999999999999</v>
      </c>
      <c r="G18" t="s">
        <v>160</v>
      </c>
    </row>
    <row r="19" spans="1:14" ht="15.75" thickBot="1" x14ac:dyDescent="0.3">
      <c r="A19">
        <v>2.9314092837568788</v>
      </c>
      <c r="B19" s="14">
        <v>46</v>
      </c>
      <c r="C19" s="14">
        <v>3210</v>
      </c>
      <c r="D19" s="14">
        <v>70.599999999999994</v>
      </c>
      <c r="E19" s="14">
        <v>66.099999999999994</v>
      </c>
    </row>
    <row r="20" spans="1:14" x14ac:dyDescent="0.25">
      <c r="A20">
        <v>1.3165399955177799</v>
      </c>
      <c r="B20" s="14">
        <v>40.9</v>
      </c>
      <c r="C20" s="14">
        <v>1724</v>
      </c>
      <c r="D20" s="14">
        <v>63.8</v>
      </c>
      <c r="E20" s="14">
        <v>53.9</v>
      </c>
      <c r="G20" s="8" t="s">
        <v>161</v>
      </c>
      <c r="H20" s="8"/>
    </row>
    <row r="21" spans="1:14" ht="17.25" x14ac:dyDescent="0.25">
      <c r="A21">
        <v>2.4543887140430792E-2</v>
      </c>
      <c r="B21" s="14">
        <v>31</v>
      </c>
      <c r="C21" s="14">
        <v>1480</v>
      </c>
      <c r="D21" s="14">
        <v>70.2</v>
      </c>
      <c r="E21" s="14">
        <v>66.2</v>
      </c>
      <c r="G21" s="5" t="s">
        <v>162</v>
      </c>
      <c r="H21" s="5">
        <v>0.19551820625799074</v>
      </c>
      <c r="M21" t="s">
        <v>206</v>
      </c>
      <c r="N21">
        <f>H25*H22</f>
        <v>1.1085937003719242</v>
      </c>
    </row>
    <row r="22" spans="1:14" x14ac:dyDescent="0.25">
      <c r="A22">
        <v>17.960603092844082</v>
      </c>
      <c r="B22" s="14">
        <v>47.9</v>
      </c>
      <c r="C22" s="14">
        <v>2136</v>
      </c>
      <c r="D22" s="14">
        <v>88.7</v>
      </c>
      <c r="E22" s="14">
        <v>8.9</v>
      </c>
      <c r="G22" s="5" t="s">
        <v>163</v>
      </c>
      <c r="H22" s="5">
        <v>3.822736897834221E-2</v>
      </c>
      <c r="M22">
        <f>_xlfn.CHISQ.DIST.RT(N21,4)</f>
        <v>0.89290633359567861</v>
      </c>
    </row>
    <row r="23" spans="1:14" x14ac:dyDescent="0.25">
      <c r="A23">
        <v>0.37176435908444816</v>
      </c>
      <c r="B23" s="14">
        <v>50.5</v>
      </c>
      <c r="C23" s="14">
        <v>1503</v>
      </c>
      <c r="D23" s="14">
        <v>80.5</v>
      </c>
      <c r="E23" s="14">
        <v>13.5</v>
      </c>
      <c r="G23" s="5" t="s">
        <v>164</v>
      </c>
      <c r="H23" s="5">
        <v>-0.12206806952526743</v>
      </c>
    </row>
    <row r="24" spans="1:14" x14ac:dyDescent="0.25">
      <c r="A24">
        <v>16.794404818785242</v>
      </c>
      <c r="B24" s="14">
        <v>35.200000000000003</v>
      </c>
      <c r="C24" s="14">
        <v>1476</v>
      </c>
      <c r="D24" s="14">
        <v>61.9</v>
      </c>
      <c r="E24" s="14">
        <v>41.6</v>
      </c>
      <c r="G24" s="5" t="s">
        <v>165</v>
      </c>
      <c r="H24" s="5">
        <v>58.51198779595051</v>
      </c>
    </row>
    <row r="25" spans="1:14" ht="15.75" thickBot="1" x14ac:dyDescent="0.3">
      <c r="A25">
        <v>0.3331591224027316</v>
      </c>
      <c r="B25" s="14">
        <v>47.1</v>
      </c>
      <c r="C25" s="14">
        <v>3893</v>
      </c>
      <c r="D25" s="14">
        <v>94.3</v>
      </c>
      <c r="E25" s="14">
        <v>19.899999999999999</v>
      </c>
      <c r="G25" s="6" t="s">
        <v>166</v>
      </c>
      <c r="H25" s="6">
        <v>29</v>
      </c>
    </row>
    <row r="26" spans="1:14" x14ac:dyDescent="0.25">
      <c r="A26">
        <v>33.291532239871913</v>
      </c>
      <c r="B26" s="14">
        <v>81.2</v>
      </c>
      <c r="C26" s="14">
        <v>6901</v>
      </c>
      <c r="D26" s="14">
        <v>99.9</v>
      </c>
      <c r="E26" s="14">
        <v>20.399999999999999</v>
      </c>
    </row>
    <row r="27" spans="1:14" ht="15.75" thickBot="1" x14ac:dyDescent="0.3">
      <c r="A27">
        <v>9.862162743175194E-3</v>
      </c>
      <c r="B27" s="14">
        <v>28.7</v>
      </c>
      <c r="C27" s="14">
        <v>1387</v>
      </c>
      <c r="D27" s="14">
        <v>80.8</v>
      </c>
      <c r="E27" s="14">
        <v>61.1</v>
      </c>
      <c r="G27" t="s">
        <v>167</v>
      </c>
    </row>
    <row r="28" spans="1:14" x14ac:dyDescent="0.25">
      <c r="A28">
        <v>6.6141758753142055</v>
      </c>
      <c r="B28" s="14">
        <v>45.6</v>
      </c>
      <c r="C28" s="14">
        <v>3487</v>
      </c>
      <c r="D28" s="14">
        <v>90.3</v>
      </c>
      <c r="E28" s="14">
        <v>8.6999999999999993</v>
      </c>
      <c r="G28" s="7"/>
      <c r="H28" s="7" t="s">
        <v>171</v>
      </c>
      <c r="I28" s="7" t="s">
        <v>172</v>
      </c>
      <c r="J28" s="7" t="s">
        <v>173</v>
      </c>
      <c r="K28" s="7" t="s">
        <v>174</v>
      </c>
      <c r="L28" s="7" t="s">
        <v>175</v>
      </c>
    </row>
    <row r="29" spans="1:14" x14ac:dyDescent="0.25">
      <c r="A29">
        <v>16.198849047914866</v>
      </c>
      <c r="B29" s="14">
        <v>39.200000000000003</v>
      </c>
      <c r="C29" s="14">
        <v>4225</v>
      </c>
      <c r="D29" s="14">
        <v>85.4</v>
      </c>
      <c r="E29" s="14">
        <v>72.599999999999994</v>
      </c>
      <c r="G29" s="5" t="s">
        <v>168</v>
      </c>
      <c r="H29" s="5">
        <v>4</v>
      </c>
      <c r="I29" s="5">
        <v>3265.9004359359096</v>
      </c>
      <c r="J29" s="5">
        <v>816.47510898397741</v>
      </c>
      <c r="K29" s="5">
        <v>0.23848070372558597</v>
      </c>
      <c r="L29" s="5">
        <v>0.91378372325596835</v>
      </c>
    </row>
    <row r="30" spans="1:14" x14ac:dyDescent="0.25">
      <c r="A30">
        <v>2.942588546131621</v>
      </c>
      <c r="B30" s="14">
        <v>57.2</v>
      </c>
      <c r="C30" s="14">
        <v>1890</v>
      </c>
      <c r="D30" s="14">
        <v>90.5</v>
      </c>
      <c r="E30" s="14">
        <v>19.100000000000001</v>
      </c>
      <c r="G30" s="5" t="s">
        <v>169</v>
      </c>
      <c r="H30" s="5">
        <v>24</v>
      </c>
      <c r="I30" s="5">
        <v>82167.665180003067</v>
      </c>
      <c r="J30" s="5">
        <v>3423.6527158334611</v>
      </c>
      <c r="K30" s="5"/>
      <c r="L30" s="5"/>
    </row>
    <row r="31" spans="1:14" ht="15.75" thickBot="1" x14ac:dyDescent="0.3">
      <c r="A31">
        <v>1.7951920199976135</v>
      </c>
      <c r="B31" s="14">
        <v>41.4</v>
      </c>
      <c r="C31" s="14">
        <v>3052</v>
      </c>
      <c r="D31" s="14">
        <v>84</v>
      </c>
      <c r="E31" s="14">
        <v>56.1</v>
      </c>
      <c r="G31" s="6" t="s">
        <v>119</v>
      </c>
      <c r="H31" s="6">
        <v>28</v>
      </c>
      <c r="I31" s="6">
        <v>85433.565615938976</v>
      </c>
      <c r="J31" s="6"/>
      <c r="K31" s="6"/>
      <c r="L31" s="6"/>
    </row>
    <row r="32" spans="1:14" ht="15.75" thickBot="1" x14ac:dyDescent="0.3">
      <c r="A32">
        <v>68.240966754529239</v>
      </c>
      <c r="B32" s="14">
        <v>62</v>
      </c>
      <c r="C32" s="14">
        <v>2496</v>
      </c>
      <c r="D32" s="14">
        <v>99</v>
      </c>
      <c r="E32" s="14">
        <v>29.5</v>
      </c>
    </row>
    <row r="33" spans="1:15" x14ac:dyDescent="0.25">
      <c r="A33">
        <v>6.3399625545933196</v>
      </c>
      <c r="B33" s="14">
        <v>47.8</v>
      </c>
      <c r="C33" s="14">
        <v>4020</v>
      </c>
      <c r="D33" s="14">
        <v>91.5</v>
      </c>
      <c r="E33" s="14">
        <v>12.2</v>
      </c>
      <c r="G33" s="7"/>
      <c r="H33" s="7" t="s">
        <v>176</v>
      </c>
      <c r="I33" s="7" t="s">
        <v>165</v>
      </c>
      <c r="J33" s="7" t="s">
        <v>177</v>
      </c>
      <c r="K33" s="7" t="s">
        <v>178</v>
      </c>
      <c r="L33" s="7" t="s">
        <v>179</v>
      </c>
      <c r="M33" s="7" t="s">
        <v>180</v>
      </c>
      <c r="N33" s="7" t="s">
        <v>181</v>
      </c>
      <c r="O33" s="7" t="s">
        <v>182</v>
      </c>
    </row>
    <row r="34" spans="1:15" x14ac:dyDescent="0.25">
      <c r="A34">
        <v>281.63744245089333</v>
      </c>
      <c r="B34" s="14">
        <v>37.1</v>
      </c>
      <c r="C34" s="14">
        <v>1956</v>
      </c>
      <c r="D34" s="14">
        <v>67.8</v>
      </c>
      <c r="E34" s="14">
        <v>48.7</v>
      </c>
      <c r="G34" s="5" t="s">
        <v>170</v>
      </c>
      <c r="H34" s="5">
        <v>32.57398181530035</v>
      </c>
      <c r="I34" s="5">
        <v>86.699499415103531</v>
      </c>
      <c r="J34" s="5">
        <v>0.37571130208423997</v>
      </c>
      <c r="K34" s="5">
        <v>0.71043196261595787</v>
      </c>
      <c r="L34" s="5">
        <v>-146.36499032140165</v>
      </c>
      <c r="M34" s="5">
        <v>211.51295395200236</v>
      </c>
      <c r="N34" s="5">
        <v>-146.36499032140165</v>
      </c>
      <c r="O34" s="5">
        <v>211.51295395200236</v>
      </c>
    </row>
    <row r="35" spans="1:15" x14ac:dyDescent="0.25">
      <c r="A35">
        <v>3.4400997052496569</v>
      </c>
      <c r="B35" s="14">
        <v>41.9</v>
      </c>
      <c r="C35" s="14">
        <v>7782</v>
      </c>
      <c r="D35" s="14">
        <v>75.2</v>
      </c>
      <c r="E35" s="14">
        <v>28.7</v>
      </c>
      <c r="G35" s="5" t="s">
        <v>201</v>
      </c>
      <c r="H35" s="5">
        <v>0.56419609887200817</v>
      </c>
      <c r="I35" s="5">
        <v>0.84474086550578131</v>
      </c>
      <c r="J35" s="5">
        <v>0.66789251226078739</v>
      </c>
      <c r="K35" s="5">
        <v>0.51057453953925758</v>
      </c>
      <c r="L35" s="5">
        <v>-1.1792633583937873</v>
      </c>
      <c r="M35" s="5">
        <v>2.3076555561378034</v>
      </c>
      <c r="N35" s="5">
        <v>-1.1792633583937873</v>
      </c>
      <c r="O35" s="5">
        <v>2.3076555561378034</v>
      </c>
    </row>
    <row r="36" spans="1:15" x14ac:dyDescent="0.25">
      <c r="A36">
        <v>15.337328162882239</v>
      </c>
      <c r="B36" s="14">
        <v>59.8</v>
      </c>
      <c r="C36" s="14">
        <v>6474</v>
      </c>
      <c r="D36" s="14">
        <v>52.3</v>
      </c>
      <c r="E36" s="14">
        <v>20.5</v>
      </c>
      <c r="G36" s="5" t="s">
        <v>202</v>
      </c>
      <c r="H36" s="5">
        <v>-2.6329417715841401E-3</v>
      </c>
      <c r="I36" s="5">
        <v>5.8767046228358679E-3</v>
      </c>
      <c r="J36" s="5">
        <v>-0.44803030619455997</v>
      </c>
      <c r="K36" s="5">
        <v>0.65814970100416015</v>
      </c>
      <c r="L36" s="5">
        <v>-1.4761863989767856E-2</v>
      </c>
      <c r="M36" s="5">
        <v>9.4959804465995761E-3</v>
      </c>
      <c r="N36" s="5">
        <v>-1.4761863989767856E-2</v>
      </c>
      <c r="O36" s="5">
        <v>9.4959804465995761E-3</v>
      </c>
    </row>
    <row r="37" spans="1:15" x14ac:dyDescent="0.25">
      <c r="A37">
        <v>1.1050770828140895</v>
      </c>
      <c r="B37" s="14">
        <v>80.900000000000006</v>
      </c>
      <c r="C37" s="14">
        <v>4836</v>
      </c>
      <c r="D37" s="14">
        <v>96.9</v>
      </c>
      <c r="E37" s="14">
        <v>7.4</v>
      </c>
      <c r="G37" s="5" t="s">
        <v>203</v>
      </c>
      <c r="H37" s="5">
        <v>-0.43102812201955903</v>
      </c>
      <c r="I37" s="5">
        <v>0.73477072542391708</v>
      </c>
      <c r="J37" s="5">
        <v>-0.58661580695241033</v>
      </c>
      <c r="K37" s="5">
        <v>0.56293941432700567</v>
      </c>
      <c r="L37" s="5">
        <v>-1.9475203653483624</v>
      </c>
      <c r="M37" s="5">
        <v>1.0854641213092442</v>
      </c>
      <c r="N37" s="5">
        <v>-1.9475203653483624</v>
      </c>
      <c r="O37" s="5">
        <v>1.0854641213092442</v>
      </c>
    </row>
    <row r="38" spans="1:15" ht="15.75" thickBot="1" x14ac:dyDescent="0.3">
      <c r="A38">
        <v>83.915973882815294</v>
      </c>
      <c r="B38" s="14">
        <v>73.900000000000006</v>
      </c>
      <c r="C38" s="14">
        <v>3329</v>
      </c>
      <c r="D38" s="14">
        <v>76.400000000000006</v>
      </c>
      <c r="E38" s="14">
        <v>13.1</v>
      </c>
      <c r="G38" s="6" t="s">
        <v>204</v>
      </c>
      <c r="H38" s="6">
        <v>0.27809425507847774</v>
      </c>
      <c r="I38" s="6">
        <v>0.65014392219170047</v>
      </c>
      <c r="J38" s="6">
        <v>0.42774260526960561</v>
      </c>
      <c r="K38" s="6">
        <v>0.6726522694417375</v>
      </c>
      <c r="L38" s="6">
        <v>-1.0637368507841758</v>
      </c>
      <c r="M38" s="6">
        <v>1.6199253609411313</v>
      </c>
      <c r="N38" s="6">
        <v>-1.0637368507841758</v>
      </c>
      <c r="O38" s="6">
        <v>1.6199253609411313</v>
      </c>
    </row>
    <row r="39" spans="1:15" x14ac:dyDescent="0.25">
      <c r="A39">
        <v>15.305331860300893</v>
      </c>
      <c r="B39" s="14">
        <v>54.2</v>
      </c>
      <c r="C39" s="14">
        <v>4192</v>
      </c>
      <c r="D39" s="14">
        <v>85.7</v>
      </c>
      <c r="E39" s="14">
        <v>54</v>
      </c>
    </row>
    <row r="40" spans="1:15" x14ac:dyDescent="0.25">
      <c r="A40">
        <v>41.704873518081151</v>
      </c>
      <c r="B40" s="14">
        <v>63.1</v>
      </c>
      <c r="C40" s="14">
        <v>10076</v>
      </c>
      <c r="D40" s="14">
        <v>69.099999999999994</v>
      </c>
      <c r="E40" s="14">
        <v>26.2</v>
      </c>
    </row>
    <row r="41" spans="1:15" x14ac:dyDescent="0.25">
      <c r="A41">
        <v>47.541053013199978</v>
      </c>
      <c r="B41" s="14">
        <v>64.3</v>
      </c>
      <c r="C41" s="14">
        <v>2892</v>
      </c>
      <c r="D41" s="14">
        <v>51.4</v>
      </c>
      <c r="E41" s="14">
        <v>28</v>
      </c>
    </row>
    <row r="42" spans="1:15" x14ac:dyDescent="0.25">
      <c r="A42">
        <v>99.319246206513554</v>
      </c>
      <c r="B42" s="14">
        <v>77.3</v>
      </c>
      <c r="C42" s="14">
        <v>4327</v>
      </c>
      <c r="D42" s="14">
        <v>80.099999999999994</v>
      </c>
      <c r="E42" s="14">
        <v>47.5</v>
      </c>
      <c r="G42" t="s">
        <v>183</v>
      </c>
      <c r="L42" t="s">
        <v>188</v>
      </c>
    </row>
    <row r="43" spans="1:15" ht="15.75" thickBot="1" x14ac:dyDescent="0.3">
      <c r="A43">
        <v>12.366554564509341</v>
      </c>
      <c r="B43" s="14">
        <v>70.5</v>
      </c>
      <c r="C43" s="14">
        <v>5835</v>
      </c>
      <c r="D43" s="14">
        <v>32.799999999999997</v>
      </c>
      <c r="E43" s="14">
        <v>29.7</v>
      </c>
    </row>
    <row r="44" spans="1:15" x14ac:dyDescent="0.25">
      <c r="A44">
        <v>7.5586512850969525</v>
      </c>
      <c r="B44" s="14">
        <v>79.8</v>
      </c>
      <c r="C44" s="14">
        <v>2509</v>
      </c>
      <c r="D44" s="14">
        <v>94.7</v>
      </c>
      <c r="E44" s="14">
        <v>29.4</v>
      </c>
      <c r="G44" s="7" t="s">
        <v>184</v>
      </c>
      <c r="H44" s="7" t="s">
        <v>205</v>
      </c>
      <c r="I44" s="7" t="s">
        <v>186</v>
      </c>
      <c r="J44" s="7" t="s">
        <v>187</v>
      </c>
      <c r="L44" s="7" t="s">
        <v>189</v>
      </c>
      <c r="M44" s="7" t="s">
        <v>198</v>
      </c>
    </row>
    <row r="45" spans="1:15" x14ac:dyDescent="0.25">
      <c r="A45">
        <v>36.841130088834248</v>
      </c>
      <c r="B45" s="14">
        <v>43.9</v>
      </c>
      <c r="C45" s="14">
        <v>4412</v>
      </c>
      <c r="D45" s="14">
        <v>79.900000000000006</v>
      </c>
      <c r="E45" s="14">
        <v>32.6</v>
      </c>
      <c r="G45" s="5">
        <v>1</v>
      </c>
      <c r="H45" s="5">
        <v>12.725315148194063</v>
      </c>
      <c r="I45" s="5">
        <v>-11.585957856979455</v>
      </c>
      <c r="J45" s="5">
        <v>-0.21387522865574107</v>
      </c>
      <c r="L45" s="5">
        <v>1.7241379310344827</v>
      </c>
      <c r="M45" s="5">
        <v>9.862162743175194E-3</v>
      </c>
    </row>
    <row r="46" spans="1:15" x14ac:dyDescent="0.25">
      <c r="A46">
        <v>5.0254949289240436</v>
      </c>
      <c r="B46" s="14">
        <v>55.4</v>
      </c>
      <c r="C46" s="14">
        <v>2399</v>
      </c>
      <c r="D46" s="14">
        <v>68.599999999999994</v>
      </c>
      <c r="E46" s="14">
        <v>49.4</v>
      </c>
      <c r="G46" s="5">
        <v>2</v>
      </c>
      <c r="H46" s="5">
        <v>38.026704122734145</v>
      </c>
      <c r="I46" s="5">
        <v>-35.095294838977267</v>
      </c>
      <c r="J46" s="5">
        <v>-0.64785443733555803</v>
      </c>
      <c r="L46" s="5">
        <v>5.1724137931034484</v>
      </c>
      <c r="M46" s="5">
        <v>2.4543887140430792E-2</v>
      </c>
    </row>
    <row r="47" spans="1:15" x14ac:dyDescent="0.25">
      <c r="G47" s="5">
        <v>3</v>
      </c>
      <c r="H47" s="5">
        <v>38.600096808836511</v>
      </c>
      <c r="I47" s="5">
        <v>-37.283556813318732</v>
      </c>
      <c r="J47" s="5">
        <v>-0.68824945999128173</v>
      </c>
      <c r="L47" s="5">
        <v>8.6206896551724128</v>
      </c>
      <c r="M47" s="5">
        <v>0.3331591224027316</v>
      </c>
    </row>
    <row r="48" spans="1:15" x14ac:dyDescent="0.25">
      <c r="G48" s="5">
        <v>4</v>
      </c>
      <c r="H48" s="5">
        <v>34.318972578810261</v>
      </c>
      <c r="I48" s="5">
        <v>-34.294428691669829</v>
      </c>
      <c r="J48" s="5">
        <v>-0.6330705556321703</v>
      </c>
      <c r="L48" s="5">
        <v>12.068965517241379</v>
      </c>
      <c r="M48" s="5">
        <v>0.37176435908444816</v>
      </c>
    </row>
    <row r="49" spans="7:13" x14ac:dyDescent="0.25">
      <c r="G49" s="5">
        <v>5</v>
      </c>
      <c r="H49" s="5">
        <v>18.217855774229385</v>
      </c>
      <c r="I49" s="5">
        <v>-0.25725268138530311</v>
      </c>
      <c r="J49" s="5">
        <v>-4.7488500072904909E-3</v>
      </c>
      <c r="L49" s="5">
        <v>15.517241379310343</v>
      </c>
      <c r="M49" s="5">
        <v>1.1050770828140895</v>
      </c>
    </row>
    <row r="50" spans="7:13" x14ac:dyDescent="0.25">
      <c r="G50" s="5">
        <v>6</v>
      </c>
      <c r="H50" s="5">
        <v>26.16508194663075</v>
      </c>
      <c r="I50" s="5">
        <v>-25.793317587546301</v>
      </c>
      <c r="J50" s="5">
        <v>-0.47614118443417325</v>
      </c>
      <c r="L50" s="5">
        <v>18.96551724137931</v>
      </c>
      <c r="M50" s="5">
        <v>1.1393572912146093</v>
      </c>
    </row>
    <row r="51" spans="7:13" x14ac:dyDescent="0.25">
      <c r="G51" s="5">
        <v>7</v>
      </c>
      <c r="H51" s="5">
        <v>33.435542698990822</v>
      </c>
      <c r="I51" s="5">
        <v>-16.64113788020558</v>
      </c>
      <c r="J51" s="5">
        <v>-0.30719317411262997</v>
      </c>
      <c r="L51" s="5">
        <v>22.413793103448278</v>
      </c>
      <c r="M51" s="5">
        <v>1.3165399955177799</v>
      </c>
    </row>
    <row r="52" spans="7:13" x14ac:dyDescent="0.25">
      <c r="G52" s="5">
        <v>8</v>
      </c>
      <c r="H52" s="5">
        <v>13.785699525012173</v>
      </c>
      <c r="I52" s="5">
        <v>-13.452540402609442</v>
      </c>
      <c r="J52" s="5">
        <v>-0.24833209218653138</v>
      </c>
      <c r="L52" s="5">
        <v>25.862068965517242</v>
      </c>
      <c r="M52" s="5">
        <v>1.7951920199976135</v>
      </c>
    </row>
    <row r="53" spans="7:13" x14ac:dyDescent="0.25">
      <c r="G53" s="5">
        <v>9</v>
      </c>
      <c r="H53" s="5">
        <v>22.830187291852269</v>
      </c>
      <c r="I53" s="5">
        <v>10.461344948019644</v>
      </c>
      <c r="J53" s="5">
        <v>0.19311502513850812</v>
      </c>
      <c r="L53" s="5">
        <v>29.310344827586206</v>
      </c>
      <c r="M53" s="5">
        <v>2.9314092837568788</v>
      </c>
    </row>
    <row r="54" spans="7:13" x14ac:dyDescent="0.25">
      <c r="G54" s="5">
        <v>10</v>
      </c>
      <c r="H54" s="5">
        <v>27.279006341854402</v>
      </c>
      <c r="I54" s="5">
        <v>-27.269144179111226</v>
      </c>
      <c r="J54" s="5">
        <v>-0.50338474544341916</v>
      </c>
      <c r="L54" s="5">
        <v>32.758620689655167</v>
      </c>
      <c r="M54" s="5">
        <v>2.942588546131621</v>
      </c>
    </row>
    <row r="55" spans="7:13" x14ac:dyDescent="0.25">
      <c r="G55" s="5">
        <v>11</v>
      </c>
      <c r="H55" s="5">
        <v>12.617836567166595</v>
      </c>
      <c r="I55" s="5">
        <v>-6.0036606918523896</v>
      </c>
      <c r="J55" s="5">
        <v>-0.11082677143244606</v>
      </c>
      <c r="L55" s="5">
        <v>36.206896551724135</v>
      </c>
      <c r="M55" s="5">
        <v>3.4400997052496569</v>
      </c>
    </row>
    <row r="56" spans="7:13" x14ac:dyDescent="0.25">
      <c r="G56" s="5">
        <v>12</v>
      </c>
      <c r="H56" s="5">
        <v>26.946131204367216</v>
      </c>
      <c r="I56" s="5">
        <v>-10.74728215645235</v>
      </c>
      <c r="J56" s="5">
        <v>-0.19839338766922363</v>
      </c>
      <c r="L56" s="5">
        <v>39.655172413793103</v>
      </c>
      <c r="M56" s="5">
        <v>5.0254949289240436</v>
      </c>
    </row>
    <row r="57" spans="7:13" x14ac:dyDescent="0.25">
      <c r="G57" s="5">
        <v>13</v>
      </c>
      <c r="H57" s="5">
        <v>26.173293951714022</v>
      </c>
      <c r="I57" s="5">
        <v>-23.230705405582402</v>
      </c>
      <c r="J57" s="5">
        <v>-0.42883570713664015</v>
      </c>
      <c r="L57" s="5">
        <v>43.103448275862071</v>
      </c>
      <c r="M57" s="5">
        <v>6.3399625545933196</v>
      </c>
    </row>
    <row r="58" spans="7:13" x14ac:dyDescent="0.25">
      <c r="G58" s="5">
        <v>14</v>
      </c>
      <c r="H58" s="5">
        <v>27.290687481986339</v>
      </c>
      <c r="I58" s="5">
        <v>-25.495495461988725</v>
      </c>
      <c r="J58" s="5">
        <v>-0.47064342792679958</v>
      </c>
      <c r="L58" s="5">
        <v>46.551724137931032</v>
      </c>
      <c r="M58" s="5">
        <v>6.6141758753142055</v>
      </c>
    </row>
    <row r="59" spans="7:13" x14ac:dyDescent="0.25">
      <c r="G59" s="5">
        <v>15</v>
      </c>
      <c r="H59" s="5">
        <v>26.514313728369586</v>
      </c>
      <c r="I59" s="5">
        <v>41.726653026159653</v>
      </c>
      <c r="J59" s="5">
        <v>0.77026842037342758</v>
      </c>
      <c r="L59" s="5">
        <v>50</v>
      </c>
      <c r="M59" s="5">
        <v>7.5586512850969525</v>
      </c>
    </row>
    <row r="60" spans="7:13" x14ac:dyDescent="0.25">
      <c r="G60" s="5">
        <v>16</v>
      </c>
      <c r="H60" s="5">
        <v>12.911806166781869</v>
      </c>
      <c r="I60" s="5">
        <v>-6.5718436121885491</v>
      </c>
      <c r="J60" s="5">
        <v>-0.12131535196288344</v>
      </c>
      <c r="L60" s="5">
        <v>53.448275862068961</v>
      </c>
      <c r="M60" s="5">
        <v>12.366554564509341</v>
      </c>
    </row>
    <row r="61" spans="7:13" x14ac:dyDescent="0.25">
      <c r="G61" s="5">
        <v>17</v>
      </c>
      <c r="H61" s="5">
        <v>32.675106527629033</v>
      </c>
      <c r="I61" s="5">
        <v>248.96233592326431</v>
      </c>
      <c r="J61" s="5">
        <v>4.5958113415870328</v>
      </c>
      <c r="L61" s="5">
        <v>56.896551724137929</v>
      </c>
      <c r="M61" s="5">
        <v>15.305331860300893</v>
      </c>
    </row>
    <row r="62" spans="7:13" x14ac:dyDescent="0.25">
      <c r="G62" s="5">
        <v>18</v>
      </c>
      <c r="H62" s="5">
        <v>11.292235836451191</v>
      </c>
      <c r="I62" s="5">
        <v>-7.8521361312015339</v>
      </c>
      <c r="J62" s="5">
        <v>-0.14494938020899728</v>
      </c>
      <c r="L62" s="5">
        <v>60.344827586206897</v>
      </c>
      <c r="M62" s="5">
        <v>15.337328162882239</v>
      </c>
    </row>
    <row r="63" spans="7:13" x14ac:dyDescent="0.25">
      <c r="G63" s="5">
        <v>19</v>
      </c>
      <c r="H63" s="5">
        <v>32.425404946096577</v>
      </c>
      <c r="I63" s="5">
        <v>-17.088076783214341</v>
      </c>
      <c r="J63" s="5">
        <v>-0.31544360633896174</v>
      </c>
      <c r="L63" s="5">
        <v>63.793103448275858</v>
      </c>
      <c r="M63" s="5">
        <v>16.198849047914866</v>
      </c>
    </row>
    <row r="64" spans="7:13" x14ac:dyDescent="0.25">
      <c r="G64" s="5">
        <v>20</v>
      </c>
      <c r="H64" s="5">
        <v>25.775812270550372</v>
      </c>
      <c r="I64" s="5">
        <v>-24.670735187736284</v>
      </c>
      <c r="J64" s="5">
        <v>-0.45541846384360551</v>
      </c>
      <c r="L64" s="5">
        <v>67.241379310344811</v>
      </c>
      <c r="M64" s="5">
        <v>16.794404818785242</v>
      </c>
    </row>
    <row r="65" spans="7:13" x14ac:dyDescent="0.25">
      <c r="G65" s="5">
        <v>21</v>
      </c>
      <c r="H65" s="5">
        <v>36.215496583571891</v>
      </c>
      <c r="I65" s="5">
        <v>47.700477299243403</v>
      </c>
      <c r="J65" s="5">
        <v>0.88054441551571405</v>
      </c>
      <c r="L65" s="5">
        <v>70.689655172413779</v>
      </c>
      <c r="M65" s="5">
        <v>17.960603092844082</v>
      </c>
    </row>
    <row r="66" spans="7:13" x14ac:dyDescent="0.25">
      <c r="G66" s="5">
        <v>22</v>
      </c>
      <c r="H66" s="5">
        <v>30.194098184844059</v>
      </c>
      <c r="I66" s="5">
        <v>-14.888766324543166</v>
      </c>
      <c r="J66" s="5">
        <v>-0.27484463014383415</v>
      </c>
      <c r="L66" s="5">
        <v>74.137931034482747</v>
      </c>
      <c r="M66" s="5">
        <v>33.291532239871913</v>
      </c>
    </row>
    <row r="67" spans="7:13" x14ac:dyDescent="0.25">
      <c r="G67" s="5">
        <v>23</v>
      </c>
      <c r="H67" s="5">
        <v>19.147260615146852</v>
      </c>
      <c r="I67" s="5">
        <v>22.557612902934299</v>
      </c>
      <c r="J67" s="5">
        <v>0.41641050978244754</v>
      </c>
      <c r="L67" s="5">
        <v>77.586206896551715</v>
      </c>
      <c r="M67" s="5">
        <v>36.841130088834248</v>
      </c>
    </row>
    <row r="68" spans="7:13" x14ac:dyDescent="0.25">
      <c r="G68" s="5">
        <v>24</v>
      </c>
      <c r="H68" s="5">
        <v>46.869117039741184</v>
      </c>
      <c r="I68" s="5">
        <v>0.67193597345879397</v>
      </c>
      <c r="J68" s="5">
        <v>1.2403847980419283E-2</v>
      </c>
      <c r="L68" s="5">
        <v>81.034482758620683</v>
      </c>
      <c r="M68" s="5">
        <v>41.704873518081151</v>
      </c>
    </row>
    <row r="69" spans="7:13" x14ac:dyDescent="0.25">
      <c r="G69" s="5">
        <v>25</v>
      </c>
      <c r="H69" s="5">
        <v>43.477725754923028</v>
      </c>
      <c r="I69" s="5">
        <v>55.841520451590526</v>
      </c>
      <c r="J69" s="5">
        <v>1.0308269805999299</v>
      </c>
      <c r="L69" s="5">
        <v>84.482758620689651</v>
      </c>
      <c r="M69" s="5">
        <v>47.541053013199978</v>
      </c>
    </row>
    <row r="70" spans="7:13" x14ac:dyDescent="0.25">
      <c r="G70" s="5">
        <v>26</v>
      </c>
      <c r="H70" s="5">
        <v>51.108268522172729</v>
      </c>
      <c r="I70" s="5">
        <v>-38.741713957663386</v>
      </c>
      <c r="J70" s="5">
        <v>-0.71516684537386765</v>
      </c>
      <c r="L70" s="5">
        <v>87.931034482758605</v>
      </c>
      <c r="M70" s="5">
        <v>68.240966754529239</v>
      </c>
    </row>
    <row r="71" spans="7:13" x14ac:dyDescent="0.25">
      <c r="G71" s="5">
        <v>27</v>
      </c>
      <c r="H71" s="5">
        <v>38.348387544436989</v>
      </c>
      <c r="I71" s="5">
        <v>-30.789736259340035</v>
      </c>
      <c r="J71" s="5">
        <v>-0.56837440322203214</v>
      </c>
      <c r="L71" s="5">
        <v>91.379310344827573</v>
      </c>
      <c r="M71" s="5">
        <v>83.915973882815294</v>
      </c>
    </row>
    <row r="72" spans="7:13" x14ac:dyDescent="0.25">
      <c r="G72" s="5">
        <v>28</v>
      </c>
      <c r="H72" s="5">
        <v>20.352377225747883</v>
      </c>
      <c r="I72" s="5">
        <v>16.488752863086365</v>
      </c>
      <c r="J72" s="5">
        <v>0.30438016712758836</v>
      </c>
      <c r="L72" s="5">
        <v>94.827586206896541</v>
      </c>
      <c r="M72" s="5">
        <v>99.319246206513554</v>
      </c>
    </row>
    <row r="73" spans="7:13" ht="15.75" thickBot="1" x14ac:dyDescent="0.3">
      <c r="G73" s="6">
        <v>29</v>
      </c>
      <c r="H73" s="6">
        <v>41.68334541311431</v>
      </c>
      <c r="I73" s="6">
        <v>-36.657850484190263</v>
      </c>
      <c r="J73" s="6">
        <v>-0.67669900504697345</v>
      </c>
      <c r="L73" s="6">
        <v>98.275862068965509</v>
      </c>
      <c r="M73" s="6">
        <v>281.63744245089333</v>
      </c>
    </row>
  </sheetData>
  <sortState ref="M45:M73">
    <sortCondition ref="M45"/>
  </sortState>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K24" sqref="K24"/>
    </sheetView>
  </sheetViews>
  <sheetFormatPr defaultRowHeight="15" x14ac:dyDescent="0.25"/>
  <cols>
    <col min="3" max="3" width="17.85546875" bestFit="1" customWidth="1"/>
  </cols>
  <sheetData>
    <row r="1" spans="1:7" x14ac:dyDescent="0.25">
      <c r="A1" t="s">
        <v>210</v>
      </c>
      <c r="B1" t="s">
        <v>211</v>
      </c>
      <c r="C1" t="s">
        <v>212</v>
      </c>
      <c r="D1" t="s">
        <v>208</v>
      </c>
      <c r="E1" t="s">
        <v>209</v>
      </c>
    </row>
    <row r="2" spans="1:7" x14ac:dyDescent="0.25">
      <c r="A2">
        <f>VLOOKUP(E2,[1]raw!$A$5:$Y$100,25,FALSE)</f>
        <v>1412</v>
      </c>
      <c r="B2">
        <f>VLOOKUP(E2,[2]Sheet6!$A$5:$C$100,3,FALSE)</f>
        <v>84665533</v>
      </c>
      <c r="C2" s="17">
        <f>A2/B2</f>
        <v>1.6677388660625334E-5</v>
      </c>
      <c r="D2">
        <f>VLOOKUP(E2,'FINAL FACTORS'!$A$2:$H$100,8,FALSE)</f>
        <v>35</v>
      </c>
      <c r="E2" s="9" t="s">
        <v>124</v>
      </c>
      <c r="F2">
        <f>VLOOKUP(E2,'[1]health centres'!$A$4:$F$100,6,FALSE)+VLOOKUP("Telangana",'[1]health centres'!$A$4:$F$39,6,FALSE)</f>
        <v>12522</v>
      </c>
      <c r="G2">
        <f>F2/B2</f>
        <v>1.4789961813622553E-4</v>
      </c>
    </row>
    <row r="3" spans="1:7" x14ac:dyDescent="0.25">
      <c r="A3">
        <f>VLOOKUP(E3,[1]raw!$A$5:$Y$100,25,FALSE)</f>
        <v>1355</v>
      </c>
      <c r="B3">
        <f>VLOOKUP(E3,[2]Sheet6!$A$5:$C$100,3,FALSE)</f>
        <v>31169272</v>
      </c>
      <c r="C3" s="17">
        <f t="shared" ref="C3:C29" si="0">A3/B3</f>
        <v>4.3472301823411214E-5</v>
      </c>
      <c r="D3">
        <f>VLOOKUP(E3,'FINAL FACTORS'!$A$2:$H$100,8,FALSE)</f>
        <v>48</v>
      </c>
      <c r="E3" s="9" t="s">
        <v>125</v>
      </c>
      <c r="F3">
        <f>VLOOKUP(E3,'[1]health centres'!$A$4:$F$100,6,FALSE)</f>
        <v>4621</v>
      </c>
      <c r="G3">
        <f t="shared" ref="G3:G29" si="1">F3/B3</f>
        <v>1.4825498651364075E-4</v>
      </c>
    </row>
    <row r="4" spans="1:7" x14ac:dyDescent="0.25">
      <c r="A4">
        <f>VLOOKUP(E4,[1]raw!$A$5:$Y$100,25,FALSE)</f>
        <v>2521</v>
      </c>
      <c r="B4">
        <f>VLOOKUP(E4,[2]Sheet6!$A$5:$C$100,3,FALSE)</f>
        <v>103804637</v>
      </c>
      <c r="C4" s="17">
        <f t="shared" si="0"/>
        <v>2.4286005643466581E-5</v>
      </c>
      <c r="D4">
        <f>VLOOKUP(E4,'FINAL FACTORS'!$A$2:$H$100,8,FALSE)</f>
        <v>48</v>
      </c>
      <c r="E4" s="9" t="s">
        <v>126</v>
      </c>
      <c r="F4">
        <f>VLOOKUP(E4,'[1]health centres'!$A$4:$F$100,6,FALSE)</f>
        <v>9729</v>
      </c>
      <c r="G4">
        <f t="shared" si="1"/>
        <v>9.3724136812886309E-5</v>
      </c>
    </row>
    <row r="5" spans="1:7" x14ac:dyDescent="0.25">
      <c r="A5">
        <f>VLOOKUP(E5,[1]raw!$A$5:$Y$100,25,FALSE)</f>
        <v>368</v>
      </c>
      <c r="B5">
        <f>VLOOKUP(E5,[2]Sheet6!$A$5:$C$100,3,FALSE)</f>
        <v>25540196</v>
      </c>
      <c r="C5" s="17">
        <f t="shared" si="0"/>
        <v>1.4408659980526383E-5</v>
      </c>
      <c r="D5">
        <f>VLOOKUP(E5,'FINAL FACTORS'!$A$2:$H$100,8,FALSE)</f>
        <v>54</v>
      </c>
      <c r="E5" s="9" t="s">
        <v>213</v>
      </c>
      <c r="F5">
        <f>VLOOKUP(E5,'[1]health centres'!$A$4:$F$100,6,FALSE)</f>
        <v>5186</v>
      </c>
      <c r="G5">
        <f t="shared" si="1"/>
        <v>2.0305247461687451E-4</v>
      </c>
    </row>
    <row r="6" spans="1:7" x14ac:dyDescent="0.25">
      <c r="A6">
        <f>VLOOKUP(E6,[1]raw!$A$5:$Y$100,25,FALSE)</f>
        <v>889</v>
      </c>
      <c r="B6">
        <f>VLOOKUP(E6,[2]Sheet6!$A$5:$C$100,3,FALSE)</f>
        <v>60383628</v>
      </c>
      <c r="C6" s="17">
        <f t="shared" si="0"/>
        <v>1.4722533730500592E-5</v>
      </c>
      <c r="D6">
        <f>VLOOKUP(E6,'FINAL FACTORS'!$A$2:$H$100,8,FALSE)</f>
        <v>34</v>
      </c>
      <c r="E6" s="9" t="s">
        <v>128</v>
      </c>
      <c r="F6">
        <f>VLOOKUP(E6,'[1]health centres'!$A$4:$F$100,6,FALSE)</f>
        <v>8063</v>
      </c>
      <c r="G6">
        <f t="shared" si="1"/>
        <v>1.3352957195616005E-4</v>
      </c>
    </row>
    <row r="7" spans="1:7" x14ac:dyDescent="0.25">
      <c r="A7">
        <f>VLOOKUP(E7,[1]raw!$A$5:$Y$100,25,FALSE)</f>
        <v>489</v>
      </c>
      <c r="B7">
        <f>VLOOKUP(E7,[2]Sheet6!$A$5:$C$100,3,FALSE)</f>
        <v>25353081</v>
      </c>
      <c r="C7" s="17">
        <f t="shared" si="0"/>
        <v>1.928759664357953E-5</v>
      </c>
      <c r="D7">
        <f>VLOOKUP(E7,'FINAL FACTORS'!$A$2:$H$100,8,FALSE)</f>
        <v>33</v>
      </c>
      <c r="E7" s="9" t="s">
        <v>129</v>
      </c>
      <c r="F7">
        <f>VLOOKUP(E7,'[1]health centres'!$A$4:$F$100,6,FALSE)</f>
        <v>2569</v>
      </c>
      <c r="G7">
        <f t="shared" si="1"/>
        <v>1.0132890752015504E-4</v>
      </c>
    </row>
    <row r="8" spans="1:7" x14ac:dyDescent="0.25">
      <c r="A8">
        <f>VLOOKUP(E8,[1]raw!$A$5:$Y$100,25,FALSE)</f>
        <v>372</v>
      </c>
      <c r="B8">
        <f>VLOOKUP(E8,[2]Sheet6!$A$5:$C$100,3,FALSE)</f>
        <v>32966238</v>
      </c>
      <c r="C8" s="17">
        <f t="shared" si="0"/>
        <v>1.1284272108937636E-5</v>
      </c>
      <c r="D8">
        <f>VLOOKUP(E8,'FINAL FACTORS'!$A$2:$H$100,8,FALSE)</f>
        <v>44</v>
      </c>
      <c r="E8" s="9" t="s">
        <v>130</v>
      </c>
      <c r="F8">
        <f>VLOOKUP(E8,'[1]health centres'!$A$4:$F$100,6,FALSE)</f>
        <v>3957</v>
      </c>
      <c r="G8">
        <f t="shared" si="1"/>
        <v>1.2003189444910275E-4</v>
      </c>
    </row>
    <row r="9" spans="1:7" x14ac:dyDescent="0.25">
      <c r="A9">
        <f>VLOOKUP(E9,[1]raw!$A$5:$Y$100,25,FALSE)</f>
        <v>2196</v>
      </c>
      <c r="B9">
        <f>VLOOKUP(E9,[2]Sheet6!$A$5:$C$100,3,FALSE)</f>
        <v>61130704</v>
      </c>
      <c r="C9" s="17">
        <f t="shared" si="0"/>
        <v>3.592302813983624E-5</v>
      </c>
      <c r="D9">
        <f>VLOOKUP(E9,'FINAL FACTORS'!$A$2:$H$100,8,FALSE)</f>
        <v>28</v>
      </c>
      <c r="E9" s="9" t="s">
        <v>131</v>
      </c>
      <c r="F9">
        <f>VLOOKUP(E9,'[1]health centres'!$A$4:$F$100,6,FALSE)</f>
        <v>9264</v>
      </c>
      <c r="G9">
        <f t="shared" si="1"/>
        <v>1.5154414056805235E-4</v>
      </c>
    </row>
    <row r="10" spans="1:7" x14ac:dyDescent="0.25">
      <c r="A10">
        <f>VLOOKUP(E10,[1]raw!$A$5:$Y$100,25,FALSE)</f>
        <v>1169</v>
      </c>
      <c r="B10">
        <f>VLOOKUP(E10,[2]Sheet6!$A$5:$C$100,3,FALSE)</f>
        <v>33387677</v>
      </c>
      <c r="C10" s="17">
        <f t="shared" si="0"/>
        <v>3.5012918089509489E-5</v>
      </c>
      <c r="D10">
        <f>VLOOKUP(E10,'FINAL FACTORS'!$A$2:$H$100,8,FALSE)</f>
        <v>6</v>
      </c>
      <c r="E10" s="9" t="s">
        <v>132</v>
      </c>
      <c r="F10">
        <f>VLOOKUP(E10,'[1]health centres'!$A$4:$F$100,6,FALSE)</f>
        <v>4575</v>
      </c>
      <c r="G10">
        <f t="shared" si="1"/>
        <v>1.3702660415697683E-4</v>
      </c>
    </row>
    <row r="11" spans="1:7" x14ac:dyDescent="0.25">
      <c r="A11">
        <f>VLOOKUP(E11,[1]raw!$A$5:$Y$100,25,FALSE)</f>
        <v>999</v>
      </c>
      <c r="B11">
        <f>VLOOKUP(E11,[2]Sheet6!$A$5:$C$100,3,FALSE)</f>
        <v>72597565</v>
      </c>
      <c r="C11" s="17">
        <f t="shared" si="0"/>
        <v>1.3760792114721755E-5</v>
      </c>
      <c r="D11">
        <f>VLOOKUP(E11,'FINAL FACTORS'!$A$2:$H$100,8,FALSE)</f>
        <v>51</v>
      </c>
      <c r="E11" s="9" t="s">
        <v>133</v>
      </c>
      <c r="F11">
        <f>VLOOKUP(E11,'[1]health centres'!$A$4:$F$100,6,FALSE)</f>
        <v>9192</v>
      </c>
      <c r="G11">
        <f t="shared" si="1"/>
        <v>1.2661581693545782E-4</v>
      </c>
    </row>
    <row r="12" spans="1:7" x14ac:dyDescent="0.25">
      <c r="A12">
        <f>VLOOKUP(E12,[1]raw!$A$5:$Y$100,25,FALSE)</f>
        <v>2937</v>
      </c>
      <c r="B12">
        <f>VLOOKUP(E12,[2]Sheet6!$A$5:$C$100,3,FALSE)</f>
        <v>112372972</v>
      </c>
      <c r="C12" s="17">
        <f t="shared" si="0"/>
        <v>2.6136178012627451E-5</v>
      </c>
      <c r="D12">
        <f>VLOOKUP(E12,'FINAL FACTORS'!$A$2:$H$100,8,FALSE)</f>
        <v>24</v>
      </c>
      <c r="E12" s="9" t="s">
        <v>134</v>
      </c>
      <c r="F12">
        <f>VLOOKUP(E12,'[1]health centres'!$A$4:$F$100,6,FALSE)</f>
        <v>10580</v>
      </c>
      <c r="G12">
        <f t="shared" si="1"/>
        <v>9.4150753617159831E-5</v>
      </c>
    </row>
    <row r="13" spans="1:7" x14ac:dyDescent="0.25">
      <c r="A13">
        <f>VLOOKUP(E13,[1]raw!$A$5:$Y$100,25,FALSE)</f>
        <v>1008</v>
      </c>
      <c r="B13">
        <f>VLOOKUP(E13,[2]Sheet6!$A$5:$C$100,3,FALSE)</f>
        <v>41947358</v>
      </c>
      <c r="C13" s="17">
        <f t="shared" si="0"/>
        <v>2.4030118893304319E-5</v>
      </c>
      <c r="D13">
        <f>VLOOKUP(E13,'FINAL FACTORS'!$A$2:$H$100,8,FALSE)</f>
        <v>40</v>
      </c>
      <c r="E13" s="9" t="s">
        <v>135</v>
      </c>
      <c r="F13">
        <f>VLOOKUP(E13,'[1]health centres'!$A$4:$F$100,6,FALSE)</f>
        <v>6688</v>
      </c>
      <c r="G13">
        <f t="shared" si="1"/>
        <v>1.5943793170478102E-4</v>
      </c>
    </row>
    <row r="14" spans="1:7" x14ac:dyDescent="0.25">
      <c r="A14">
        <f>VLOOKUP(E14,[1]raw!$A$5:$Y$100,25,FALSE)</f>
        <v>441</v>
      </c>
      <c r="B14">
        <f>VLOOKUP(E14,[2]Sheet6!$A$5:$C$100,3,FALSE)</f>
        <v>27704236</v>
      </c>
      <c r="C14" s="17">
        <f t="shared" si="0"/>
        <v>1.59181433481869E-5</v>
      </c>
      <c r="D14">
        <f>VLOOKUP(E14,'FINAL FACTORS'!$A$2:$H$100,8,FALSE)</f>
        <v>29</v>
      </c>
      <c r="E14" s="9" t="s">
        <v>136</v>
      </c>
      <c r="F14">
        <f>VLOOKUP(E14,'[1]health centres'!$A$4:$F$100,6,FALSE)</f>
        <v>2951</v>
      </c>
      <c r="G14">
        <f t="shared" si="1"/>
        <v>1.065180068492053E-4</v>
      </c>
    </row>
    <row r="15" spans="1:7" x14ac:dyDescent="0.25">
      <c r="A15">
        <f>VLOOKUP(E15,[1]raw!$A$5:$Y$100,25,FALSE)</f>
        <v>2412</v>
      </c>
      <c r="B15">
        <f>VLOOKUP(E15,[2]Sheet6!$A$5:$C$100,3,FALSE)</f>
        <v>68621012</v>
      </c>
      <c r="C15" s="17">
        <f t="shared" si="0"/>
        <v>3.5149583628991074E-5</v>
      </c>
      <c r="D15">
        <f>VLOOKUP(E15,'FINAL FACTORS'!$A$2:$H$100,8,FALSE)</f>
        <v>41</v>
      </c>
      <c r="E15" s="9" t="s">
        <v>137</v>
      </c>
      <c r="F15">
        <f>VLOOKUP(E15,'[1]health centres'!$A$4:$F$100,6,FALSE)</f>
        <v>14407</v>
      </c>
      <c r="G15">
        <f t="shared" si="1"/>
        <v>2.0995027004265106E-4</v>
      </c>
    </row>
    <row r="16" spans="1:7" x14ac:dyDescent="0.25">
      <c r="A16">
        <f>VLOOKUP(E16,[1]raw!$A$5:$Y$100,25,FALSE)</f>
        <v>2375</v>
      </c>
      <c r="B16">
        <f>VLOOKUP(E16,[2]Sheet6!$A$5:$C$100,3,FALSE)</f>
        <v>72138958</v>
      </c>
      <c r="C16" s="17">
        <f t="shared" si="0"/>
        <v>3.2922571462703968E-5</v>
      </c>
      <c r="D16">
        <f>VLOOKUP(E16,'FINAL FACTORS'!$A$2:$H$100,8,FALSE)</f>
        <v>21</v>
      </c>
      <c r="E16" s="9" t="s">
        <v>138</v>
      </c>
      <c r="F16">
        <f>VLOOKUP(E16,'[1]health centres'!$A$4:$F$100,6,FALSE)</f>
        <v>8706</v>
      </c>
      <c r="G16">
        <f t="shared" si="1"/>
        <v>1.206837503807582E-4</v>
      </c>
    </row>
    <row r="17" spans="1:7" x14ac:dyDescent="0.25">
      <c r="A17">
        <f>VLOOKUP(E17,[1]raw!$A$5:$Y$100,25,FALSE)</f>
        <v>2209</v>
      </c>
      <c r="B17">
        <f>VLOOKUP(E17,[2]Sheet6!$A$5:$C$100,3,FALSE)</f>
        <v>199581477</v>
      </c>
      <c r="C17" s="17">
        <f t="shared" si="0"/>
        <v>1.1068161400569252E-5</v>
      </c>
      <c r="D17">
        <f>VLOOKUP(E17,'FINAL FACTORS'!$A$2:$H$100,8,FALSE)</f>
        <v>64</v>
      </c>
      <c r="E17" s="9" t="s">
        <v>140</v>
      </c>
      <c r="F17">
        <f>VLOOKUP(E17,'[1]health centres'!$A$4:$F$100,6,FALSE)</f>
        <v>20521</v>
      </c>
      <c r="G17">
        <f t="shared" si="1"/>
        <v>1.0282016301542853E-4</v>
      </c>
    </row>
    <row r="18" spans="1:7" x14ac:dyDescent="0.25">
      <c r="A18">
        <f>VLOOKUP(E18,[1]raw!$A$5:$Y$100,25,FALSE)</f>
        <v>723</v>
      </c>
      <c r="B18">
        <f>VLOOKUP(E18,[2]Sheet6!$A$5:$C$100,3,FALSE)</f>
        <v>91347736</v>
      </c>
      <c r="C18" s="17">
        <f t="shared" si="0"/>
        <v>7.9148102805744408E-6</v>
      </c>
      <c r="D18">
        <f>VLOOKUP(E18,'FINAL FACTORS'!$A$2:$H$100,8,FALSE)</f>
        <v>27</v>
      </c>
      <c r="E18" s="9" t="s">
        <v>141</v>
      </c>
      <c r="F18">
        <f>VLOOKUP(E18,'[1]health centres'!$A$4:$F$100,6,FALSE)</f>
        <v>10357</v>
      </c>
      <c r="G18">
        <f t="shared" si="1"/>
        <v>1.1337993094869915E-4</v>
      </c>
    </row>
    <row r="19" spans="1:7" x14ac:dyDescent="0.25">
      <c r="A19">
        <f>VLOOKUP(E19,[1]raw!$A$5:$Y$100,25,FALSE)</f>
        <v>102</v>
      </c>
      <c r="B19">
        <f>VLOOKUP(E19,[2]Sheet6!$A$5:$C$100,3,FALSE)</f>
        <v>1382611</v>
      </c>
      <c r="C19" s="17">
        <f t="shared" si="0"/>
        <v>7.3773461949890463E-5</v>
      </c>
      <c r="D19">
        <f>VLOOKUP(E19,'FINAL FACTORS'!$A$2:$H$100,8,FALSE)</f>
        <v>23</v>
      </c>
      <c r="E19" s="9" t="s">
        <v>142</v>
      </c>
      <c r="F19">
        <f>VLOOKUP(E19,'[1]health centres'!$A$4:$F$100,6,FALSE)</f>
        <v>286</v>
      </c>
      <c r="G19">
        <f t="shared" si="1"/>
        <v>2.0685500115361443E-4</v>
      </c>
    </row>
    <row r="20" spans="1:7" x14ac:dyDescent="0.25">
      <c r="A20">
        <f>VLOOKUP(E20,[1]raw!$A$5:$Y$100,25,FALSE)</f>
        <v>56</v>
      </c>
      <c r="B20">
        <f>VLOOKUP(E20,[2]Sheet6!$A$5:$C$100,3,FALSE)</f>
        <v>1457723</v>
      </c>
      <c r="C20" s="17">
        <f t="shared" si="0"/>
        <v>3.8416077677309063E-5</v>
      </c>
      <c r="D20">
        <f>VLOOKUP(E20,'FINAL FACTORS'!$A$2:$H$100,8,FALSE)</f>
        <v>13</v>
      </c>
      <c r="E20" s="9" t="s">
        <v>144</v>
      </c>
      <c r="F20">
        <f>VLOOKUP(E20,'[1]health centres'!$A$4:$F$100,6,FALSE)</f>
        <v>209</v>
      </c>
      <c r="G20">
        <f t="shared" si="1"/>
        <v>1.4337428990281417E-4</v>
      </c>
    </row>
    <row r="21" spans="1:7" x14ac:dyDescent="0.25">
      <c r="A21">
        <f>VLOOKUP(E21,[1]raw!$A$5:$Y$100,25,FALSE)</f>
        <v>571</v>
      </c>
      <c r="B21">
        <f>VLOOKUP(E21,[2]Sheet6!$A$5:$C$100,3,FALSE)</f>
        <v>6856509</v>
      </c>
      <c r="C21" s="17">
        <f t="shared" si="0"/>
        <v>8.3278531392578931E-5</v>
      </c>
      <c r="D21">
        <f>VLOOKUP(E21,'FINAL FACTORS'!$A$2:$H$100,8,FALSE)</f>
        <v>34</v>
      </c>
      <c r="E21" s="9" t="s">
        <v>145</v>
      </c>
      <c r="F21">
        <f>VLOOKUP(E21,'[1]health centres'!$A$4:$F$100,6,FALSE)</f>
        <v>2065</v>
      </c>
      <c r="G21">
        <f t="shared" si="1"/>
        <v>3.0117367307473815E-4</v>
      </c>
    </row>
    <row r="22" spans="1:7" x14ac:dyDescent="0.25">
      <c r="A22">
        <f>VLOOKUP(E22,[1]raw!$A$5:$Y$100,25,FALSE)</f>
        <v>834</v>
      </c>
      <c r="B22">
        <f>VLOOKUP(E22,[2]Sheet6!$A$5:$C$100,3,FALSE)</f>
        <v>12548926</v>
      </c>
      <c r="C22" s="17">
        <f t="shared" si="0"/>
        <v>6.6459870749098363E-5</v>
      </c>
      <c r="D22">
        <f>VLOOKUP(E22,'FINAL FACTORS'!$A$2:$H$100,8,FALSE)</f>
        <v>32</v>
      </c>
      <c r="E22" s="9" t="s">
        <v>146</v>
      </c>
      <c r="F22">
        <f>VLOOKUP(E22,'[1]health centres'!$A$4:$F$100,6,FALSE)</f>
        <v>2265</v>
      </c>
      <c r="G22">
        <f t="shared" si="1"/>
        <v>1.8049353386895419E-4</v>
      </c>
    </row>
    <row r="23" spans="1:7" x14ac:dyDescent="0.25">
      <c r="A23">
        <f>VLOOKUP(E23,[1]raw!$A$5:$Y$100,25,FALSE)</f>
        <v>199</v>
      </c>
      <c r="B23">
        <f>VLOOKUP(E23,[2]Sheet6!$A$5:$C$100,3,FALSE)</f>
        <v>2721756</v>
      </c>
      <c r="C23" s="17">
        <f t="shared" si="0"/>
        <v>7.3114562804307219E-5</v>
      </c>
      <c r="D23">
        <f>VLOOKUP(E23,'FINAL FACTORS'!$A$2:$H$100,8,FALSE)</f>
        <v>22</v>
      </c>
      <c r="E23" s="9" t="s">
        <v>147</v>
      </c>
      <c r="F23">
        <f>VLOOKUP(E23,'[1]health centres'!$A$4:$F$100,6,FALSE)</f>
        <v>421</v>
      </c>
      <c r="G23">
        <f t="shared" si="1"/>
        <v>1.5467955246539368E-4</v>
      </c>
    </row>
    <row r="24" spans="1:7" x14ac:dyDescent="0.25">
      <c r="A24">
        <f>VLOOKUP(E24,[1]raw!$A$5:$Y$100,25,FALSE)</f>
        <v>114</v>
      </c>
      <c r="B24">
        <f>VLOOKUP(E24,[2]Sheet6!$A$5:$C$100,3,FALSE)</f>
        <v>2964007</v>
      </c>
      <c r="C24" s="17">
        <f t="shared" si="0"/>
        <v>3.8461447628160121E-5</v>
      </c>
      <c r="D24">
        <f>VLOOKUP(E24,'FINAL FACTORS'!$A$2:$H$100,8,FALSE)</f>
        <v>30</v>
      </c>
      <c r="E24" s="9" t="s">
        <v>148</v>
      </c>
      <c r="F24">
        <f>VLOOKUP(E24,'[1]health centres'!$A$4:$F$100,6,FALSE)</f>
        <v>428</v>
      </c>
      <c r="G24">
        <f t="shared" si="1"/>
        <v>1.443991191653731E-4</v>
      </c>
    </row>
    <row r="25" spans="1:7" x14ac:dyDescent="0.25">
      <c r="A25">
        <f>VLOOKUP(E25,[1]raw!$A$5:$Y$100,25,FALSE)</f>
        <v>49</v>
      </c>
      <c r="B25">
        <f>VLOOKUP(E25,[2]Sheet6!$A$5:$C$100,3,FALSE)</f>
        <v>1091014</v>
      </c>
      <c r="C25" s="17">
        <f t="shared" si="0"/>
        <v>4.4912347595906193E-5</v>
      </c>
      <c r="D25">
        <f>VLOOKUP(E25,'FINAL FACTORS'!$A$2:$H$100,8,FALSE)</f>
        <v>40</v>
      </c>
      <c r="E25" s="9" t="s">
        <v>149</v>
      </c>
      <c r="F25">
        <f>VLOOKUP(E25,'[1]health centres'!$A$4:$F$100,6,FALSE)</f>
        <v>370</v>
      </c>
      <c r="G25">
        <f t="shared" si="1"/>
        <v>3.3913405327521003E-4</v>
      </c>
    </row>
    <row r="26" spans="1:7" x14ac:dyDescent="0.25">
      <c r="A26">
        <f>VLOOKUP(E26,[1]raw!$A$5:$Y$100,25,FALSE)</f>
        <v>133</v>
      </c>
      <c r="B26">
        <f>VLOOKUP(E26,[2]Sheet6!$A$5:$C$100,3,FALSE)</f>
        <v>1980602</v>
      </c>
      <c r="C26" s="17">
        <f t="shared" si="0"/>
        <v>6.7151300463192502E-5</v>
      </c>
      <c r="D26">
        <f>VLOOKUP(E26,'FINAL FACTORS'!$A$2:$H$100,8,FALSE)</f>
        <v>29</v>
      </c>
      <c r="E26" s="9" t="s">
        <v>150</v>
      </c>
      <c r="F26">
        <f>VLOOKUP(E26,'[1]health centres'!$A$4:$F$100,6,FALSE)</f>
        <v>396</v>
      </c>
      <c r="G26">
        <f t="shared" si="1"/>
        <v>1.9993921040168595E-4</v>
      </c>
    </row>
    <row r="27" spans="1:7" x14ac:dyDescent="0.25">
      <c r="A27">
        <f>VLOOKUP(E27,[1]raw!$A$5:$Y$100,25,FALSE)</f>
        <v>29</v>
      </c>
      <c r="B27">
        <f>VLOOKUP(E27,[2]Sheet6!$A$5:$C$100,3,FALSE)</f>
        <v>607688</v>
      </c>
      <c r="C27" s="17">
        <f t="shared" si="0"/>
        <v>4.7721857268861651E-5</v>
      </c>
      <c r="D27">
        <f>VLOOKUP(E27,'FINAL FACTORS'!$A$2:$H$100,8,FALSE)</f>
        <v>29</v>
      </c>
      <c r="E27" s="9" t="s">
        <v>151</v>
      </c>
      <c r="F27">
        <f>VLOOKUP(E27,'[1]health centres'!$A$4:$F$100,6,FALSE)</f>
        <v>147</v>
      </c>
      <c r="G27">
        <f t="shared" si="1"/>
        <v>2.4190044891457459E-4</v>
      </c>
    </row>
    <row r="28" spans="1:7" x14ac:dyDescent="0.25">
      <c r="A28">
        <f>VLOOKUP(E28,[1]raw!$A$5:$Y$100,25,FALSE)</f>
        <v>158</v>
      </c>
      <c r="B28">
        <f>VLOOKUP(E28,[2]Sheet6!$A$5:$C$100,3,FALSE)</f>
        <v>3671032</v>
      </c>
      <c r="C28" s="17">
        <f t="shared" si="0"/>
        <v>4.3039668409319232E-5</v>
      </c>
      <c r="D28">
        <f>VLOOKUP(E28,'FINAL FACTORS'!$A$2:$H$100,8,FALSE)</f>
        <v>27</v>
      </c>
      <c r="E28" s="9" t="s">
        <v>152</v>
      </c>
      <c r="F28">
        <f>VLOOKUP(E28,'[1]health centres'!$A$4:$F$100,6,FALSE)</f>
        <v>1017</v>
      </c>
      <c r="G28">
        <f t="shared" si="1"/>
        <v>2.7703381501441559E-4</v>
      </c>
    </row>
    <row r="29" spans="1:7" x14ac:dyDescent="0.25">
      <c r="A29">
        <f>VLOOKUP(E29,[1]raw!$A$5:$Y$100,25,FALSE)</f>
        <v>160</v>
      </c>
      <c r="B29">
        <f>VLOOKUP(E29,[2]Sheet6!$A$5:$C$100,3,FALSE)</f>
        <v>10116752</v>
      </c>
      <c r="C29" s="17">
        <f t="shared" si="0"/>
        <v>1.5815352595378439E-5</v>
      </c>
      <c r="D29">
        <f>VLOOKUP(E29,'FINAL FACTORS'!$A$2:$H$100,8,FALSE)</f>
        <v>40</v>
      </c>
      <c r="E29" s="9" t="s">
        <v>153</v>
      </c>
      <c r="F29">
        <f>VLOOKUP(E29,'[1]health centres'!$A$4:$F$100,6,FALSE)</f>
        <v>1848</v>
      </c>
      <c r="G29">
        <f t="shared" si="1"/>
        <v>1.8266732247662095E-4</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workbookViewId="0">
      <selection activeCell="F13" sqref="F13"/>
    </sheetView>
  </sheetViews>
  <sheetFormatPr defaultRowHeight="15" x14ac:dyDescent="0.25"/>
  <cols>
    <col min="1" max="1" width="17.7109375" bestFit="1" customWidth="1"/>
  </cols>
  <sheetData>
    <row r="1" spans="1:16" ht="180" x14ac:dyDescent="0.25">
      <c r="A1" s="3" t="s">
        <v>0</v>
      </c>
      <c r="B1" s="11" t="s">
        <v>21</v>
      </c>
      <c r="C1" s="18" t="s">
        <v>218</v>
      </c>
      <c r="D1" t="s">
        <v>222</v>
      </c>
      <c r="E1" t="s">
        <v>225</v>
      </c>
      <c r="J1" t="s">
        <v>224</v>
      </c>
    </row>
    <row r="2" spans="1:16" x14ac:dyDescent="0.25">
      <c r="A2" s="9" t="s">
        <v>132</v>
      </c>
      <c r="B2" s="12">
        <v>6</v>
      </c>
      <c r="C2" t="s">
        <v>217</v>
      </c>
      <c r="D2">
        <v>7.5</v>
      </c>
      <c r="E2" t="s">
        <v>217</v>
      </c>
      <c r="F2" t="s">
        <v>226</v>
      </c>
      <c r="G2" s="16"/>
      <c r="I2" t="s">
        <v>217</v>
      </c>
      <c r="J2">
        <f>AVERAGEIF(C2:C30,"A",B2:B30)</f>
        <v>9.5</v>
      </c>
      <c r="N2" t="s">
        <v>229</v>
      </c>
      <c r="O2">
        <v>7.5</v>
      </c>
      <c r="P2">
        <f>COUNTIF(E2:E30,"A")</f>
        <v>2</v>
      </c>
    </row>
    <row r="3" spans="1:16" x14ac:dyDescent="0.25">
      <c r="A3" s="9" t="s">
        <v>144</v>
      </c>
      <c r="B3" s="12">
        <v>13</v>
      </c>
      <c r="C3" t="s">
        <v>217</v>
      </c>
      <c r="D3">
        <v>7.5</v>
      </c>
      <c r="E3" t="s">
        <v>217</v>
      </c>
      <c r="I3" t="s">
        <v>215</v>
      </c>
      <c r="J3">
        <f>AVERAGEIF(C2:C30,"B",B2:B30)</f>
        <v>26.416666666666668</v>
      </c>
      <c r="N3" t="s">
        <v>227</v>
      </c>
      <c r="O3">
        <v>22.5</v>
      </c>
      <c r="P3">
        <f>COUNTIF(E2:E30,"B")</f>
        <v>12</v>
      </c>
    </row>
    <row r="4" spans="1:16" x14ac:dyDescent="0.25">
      <c r="A4" s="9" t="s">
        <v>138</v>
      </c>
      <c r="B4" s="12">
        <v>21</v>
      </c>
      <c r="C4" t="s">
        <v>215</v>
      </c>
      <c r="D4">
        <v>7.5</v>
      </c>
      <c r="E4" t="s">
        <v>215</v>
      </c>
      <c r="I4" t="s">
        <v>216</v>
      </c>
      <c r="J4">
        <f>AVERAGEIF(C2:C30,"C",B2:B30)</f>
        <v>37.299999999999997</v>
      </c>
      <c r="N4" t="s">
        <v>228</v>
      </c>
      <c r="O4">
        <v>37.5</v>
      </c>
      <c r="P4">
        <f>COUNTIF(E2:E30,"C")</f>
        <v>10</v>
      </c>
    </row>
    <row r="5" spans="1:16" x14ac:dyDescent="0.25">
      <c r="A5" s="9" t="s">
        <v>147</v>
      </c>
      <c r="B5" s="12">
        <v>22</v>
      </c>
      <c r="C5" t="s">
        <v>215</v>
      </c>
      <c r="D5">
        <v>7.5</v>
      </c>
      <c r="E5" t="s">
        <v>215</v>
      </c>
      <c r="I5" t="s">
        <v>223</v>
      </c>
      <c r="J5">
        <f>AVERAGEIF(C2:C30,"D",B2:B30)</f>
        <v>53</v>
      </c>
      <c r="N5" t="s">
        <v>231</v>
      </c>
      <c r="O5">
        <v>52.5</v>
      </c>
      <c r="P5">
        <f>COUNTIF(E2:E30,"D")</f>
        <v>5</v>
      </c>
    </row>
    <row r="6" spans="1:16" x14ac:dyDescent="0.25">
      <c r="A6" s="9" t="s">
        <v>142</v>
      </c>
      <c r="B6" s="12">
        <v>23</v>
      </c>
      <c r="C6" t="s">
        <v>215</v>
      </c>
      <c r="D6">
        <v>22.5</v>
      </c>
      <c r="E6" t="s">
        <v>215</v>
      </c>
    </row>
    <row r="7" spans="1:16" x14ac:dyDescent="0.25">
      <c r="A7" s="9" t="s">
        <v>134</v>
      </c>
      <c r="B7" s="12">
        <v>24</v>
      </c>
      <c r="C7" t="s">
        <v>215</v>
      </c>
      <c r="D7">
        <v>22.5</v>
      </c>
      <c r="E7" t="s">
        <v>215</v>
      </c>
    </row>
    <row r="8" spans="1:16" x14ac:dyDescent="0.25">
      <c r="A8" s="9" t="s">
        <v>141</v>
      </c>
      <c r="B8" s="12">
        <v>27</v>
      </c>
      <c r="C8" t="s">
        <v>215</v>
      </c>
      <c r="D8">
        <v>22.5</v>
      </c>
      <c r="E8" t="s">
        <v>215</v>
      </c>
    </row>
    <row r="9" spans="1:16" x14ac:dyDescent="0.25">
      <c r="A9" s="9" t="s">
        <v>152</v>
      </c>
      <c r="B9" s="12">
        <v>27</v>
      </c>
      <c r="C9" t="s">
        <v>215</v>
      </c>
      <c r="D9">
        <v>22.5</v>
      </c>
      <c r="E9" t="s">
        <v>215</v>
      </c>
    </row>
    <row r="10" spans="1:16" x14ac:dyDescent="0.25">
      <c r="A10" s="9" t="s">
        <v>131</v>
      </c>
      <c r="B10" s="12">
        <v>28</v>
      </c>
      <c r="C10" t="s">
        <v>215</v>
      </c>
      <c r="D10">
        <v>22.5</v>
      </c>
      <c r="E10" t="s">
        <v>215</v>
      </c>
    </row>
    <row r="11" spans="1:16" x14ac:dyDescent="0.25">
      <c r="A11" s="9" t="s">
        <v>139</v>
      </c>
      <c r="B11" s="12">
        <v>28</v>
      </c>
      <c r="C11" t="s">
        <v>215</v>
      </c>
      <c r="D11">
        <v>22.5</v>
      </c>
      <c r="E11" t="s">
        <v>215</v>
      </c>
    </row>
    <row r="12" spans="1:16" x14ac:dyDescent="0.25">
      <c r="A12" s="9" t="s">
        <v>136</v>
      </c>
      <c r="B12" s="12">
        <v>29</v>
      </c>
      <c r="C12" t="s">
        <v>215</v>
      </c>
      <c r="D12">
        <v>22.5</v>
      </c>
      <c r="E12" t="s">
        <v>215</v>
      </c>
    </row>
    <row r="13" spans="1:16" x14ac:dyDescent="0.25">
      <c r="A13" s="9" t="s">
        <v>150</v>
      </c>
      <c r="B13" s="12">
        <v>29</v>
      </c>
      <c r="C13" t="s">
        <v>215</v>
      </c>
      <c r="D13">
        <v>22.5</v>
      </c>
      <c r="E13" t="s">
        <v>215</v>
      </c>
    </row>
    <row r="14" spans="1:16" x14ac:dyDescent="0.25">
      <c r="A14" s="9" t="s">
        <v>151</v>
      </c>
      <c r="B14" s="12">
        <v>29</v>
      </c>
      <c r="C14" t="s">
        <v>215</v>
      </c>
      <c r="D14">
        <v>22.5</v>
      </c>
      <c r="E14" t="s">
        <v>215</v>
      </c>
    </row>
    <row r="15" spans="1:16" x14ac:dyDescent="0.25">
      <c r="A15" s="9" t="s">
        <v>148</v>
      </c>
      <c r="B15" s="12">
        <v>30</v>
      </c>
      <c r="C15" t="s">
        <v>215</v>
      </c>
      <c r="D15">
        <v>22.5</v>
      </c>
      <c r="E15" t="s">
        <v>215</v>
      </c>
    </row>
    <row r="16" spans="1:16" x14ac:dyDescent="0.25">
      <c r="A16" s="9" t="s">
        <v>146</v>
      </c>
      <c r="B16" s="12">
        <v>32</v>
      </c>
      <c r="C16" t="s">
        <v>216</v>
      </c>
      <c r="D16">
        <v>37.5</v>
      </c>
      <c r="E16" t="s">
        <v>216</v>
      </c>
    </row>
    <row r="17" spans="1:5" x14ac:dyDescent="0.25">
      <c r="A17" s="9" t="s">
        <v>129</v>
      </c>
      <c r="B17" s="12">
        <v>33</v>
      </c>
      <c r="C17" t="s">
        <v>216</v>
      </c>
      <c r="D17">
        <v>37.5</v>
      </c>
      <c r="E17" t="s">
        <v>216</v>
      </c>
    </row>
    <row r="18" spans="1:5" x14ac:dyDescent="0.25">
      <c r="A18" s="9" t="s">
        <v>128</v>
      </c>
      <c r="B18" s="12">
        <v>34</v>
      </c>
      <c r="C18" t="s">
        <v>216</v>
      </c>
      <c r="D18">
        <v>37.5</v>
      </c>
      <c r="E18" t="s">
        <v>216</v>
      </c>
    </row>
    <row r="19" spans="1:5" x14ac:dyDescent="0.25">
      <c r="A19" s="9" t="s">
        <v>145</v>
      </c>
      <c r="B19" s="12">
        <v>34</v>
      </c>
      <c r="C19" t="s">
        <v>216</v>
      </c>
      <c r="D19">
        <v>37.5</v>
      </c>
      <c r="E19" t="s">
        <v>216</v>
      </c>
    </row>
    <row r="20" spans="1:5" x14ac:dyDescent="0.25">
      <c r="A20" s="9" t="s">
        <v>124</v>
      </c>
      <c r="B20" s="12">
        <v>35</v>
      </c>
      <c r="C20" t="s">
        <v>216</v>
      </c>
      <c r="D20">
        <v>37.5</v>
      </c>
      <c r="E20" t="s">
        <v>216</v>
      </c>
    </row>
    <row r="21" spans="1:5" x14ac:dyDescent="0.25">
      <c r="A21" s="9" t="s">
        <v>135</v>
      </c>
      <c r="B21" s="12">
        <v>40</v>
      </c>
      <c r="C21" t="s">
        <v>216</v>
      </c>
      <c r="D21">
        <v>37.5</v>
      </c>
      <c r="E21" t="s">
        <v>216</v>
      </c>
    </row>
    <row r="22" spans="1:5" x14ac:dyDescent="0.25">
      <c r="A22" s="9" t="s">
        <v>149</v>
      </c>
      <c r="B22" s="12">
        <v>40</v>
      </c>
      <c r="C22" t="s">
        <v>216</v>
      </c>
      <c r="D22">
        <v>37.5</v>
      </c>
      <c r="E22" t="s">
        <v>216</v>
      </c>
    </row>
    <row r="23" spans="1:5" x14ac:dyDescent="0.25">
      <c r="A23" s="9" t="s">
        <v>153</v>
      </c>
      <c r="B23" s="12">
        <v>40</v>
      </c>
      <c r="C23" t="s">
        <v>216</v>
      </c>
      <c r="D23">
        <v>37.5</v>
      </c>
      <c r="E23" t="s">
        <v>216</v>
      </c>
    </row>
    <row r="24" spans="1:5" x14ac:dyDescent="0.25">
      <c r="A24" s="9" t="s">
        <v>137</v>
      </c>
      <c r="B24" s="12">
        <v>41</v>
      </c>
      <c r="C24" t="s">
        <v>216</v>
      </c>
      <c r="D24">
        <v>37.5</v>
      </c>
      <c r="E24" t="s">
        <v>216</v>
      </c>
    </row>
    <row r="25" spans="1:5" x14ac:dyDescent="0.25">
      <c r="A25" s="9" t="s">
        <v>130</v>
      </c>
      <c r="B25" s="12">
        <v>44</v>
      </c>
      <c r="C25" t="s">
        <v>216</v>
      </c>
      <c r="D25">
        <v>37.5</v>
      </c>
      <c r="E25" t="s">
        <v>216</v>
      </c>
    </row>
    <row r="26" spans="1:5" x14ac:dyDescent="0.25">
      <c r="A26" s="9" t="s">
        <v>125</v>
      </c>
      <c r="B26" s="12">
        <v>48</v>
      </c>
      <c r="C26" t="s">
        <v>223</v>
      </c>
      <c r="D26">
        <v>52.5</v>
      </c>
      <c r="E26" t="s">
        <v>223</v>
      </c>
    </row>
    <row r="27" spans="1:5" x14ac:dyDescent="0.25">
      <c r="A27" s="9" t="s">
        <v>126</v>
      </c>
      <c r="B27" s="12">
        <v>48</v>
      </c>
      <c r="C27" t="s">
        <v>223</v>
      </c>
      <c r="D27">
        <v>52.5</v>
      </c>
      <c r="E27" t="s">
        <v>223</v>
      </c>
    </row>
    <row r="28" spans="1:5" x14ac:dyDescent="0.25">
      <c r="A28" s="9" t="s">
        <v>133</v>
      </c>
      <c r="B28" s="12">
        <v>51</v>
      </c>
      <c r="C28" t="s">
        <v>223</v>
      </c>
      <c r="D28">
        <v>52.5</v>
      </c>
      <c r="E28" t="s">
        <v>223</v>
      </c>
    </row>
    <row r="29" spans="1:5" x14ac:dyDescent="0.25">
      <c r="A29" s="9" t="s">
        <v>213</v>
      </c>
      <c r="B29" s="12">
        <v>54</v>
      </c>
      <c r="C29" t="s">
        <v>223</v>
      </c>
      <c r="D29">
        <v>52.5</v>
      </c>
      <c r="E29" t="s">
        <v>223</v>
      </c>
    </row>
    <row r="30" spans="1:5" x14ac:dyDescent="0.25">
      <c r="A30" s="9" t="s">
        <v>140</v>
      </c>
      <c r="B30" s="12">
        <v>64</v>
      </c>
      <c r="C30" t="s">
        <v>223</v>
      </c>
      <c r="D30">
        <v>52.5</v>
      </c>
      <c r="E30" t="s">
        <v>223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sqref="A1:XFD1048576"/>
    </sheetView>
  </sheetViews>
  <sheetFormatPr defaultRowHeight="15" x14ac:dyDescent="0.25"/>
  <cols>
    <col min="1" max="1" width="15.28515625" style="34" customWidth="1"/>
    <col min="2" max="2" width="20.28515625" style="34" customWidth="1"/>
    <col min="3" max="3" width="17.5703125" style="34" customWidth="1"/>
    <col min="4" max="4" width="15.7109375" style="34" customWidth="1"/>
    <col min="5" max="5" width="19" style="34" customWidth="1"/>
    <col min="6" max="6" width="13.85546875" style="34" customWidth="1"/>
    <col min="7" max="7" width="22.85546875" style="34" customWidth="1"/>
    <col min="8" max="8" width="19.28515625" style="34" customWidth="1"/>
    <col min="9" max="16384" width="9.140625" style="34"/>
  </cols>
  <sheetData>
    <row r="1" spans="1:10" ht="159.75" customHeight="1" x14ac:dyDescent="0.25">
      <c r="A1" s="35" t="s">
        <v>0</v>
      </c>
      <c r="B1" s="35" t="s">
        <v>14</v>
      </c>
      <c r="C1" s="35" t="s">
        <v>109</v>
      </c>
      <c r="D1" s="35" t="s">
        <v>42</v>
      </c>
      <c r="E1" s="35" t="s">
        <v>45</v>
      </c>
      <c r="F1" s="35" t="s">
        <v>41</v>
      </c>
      <c r="G1" s="35" t="s">
        <v>38</v>
      </c>
      <c r="H1" s="35" t="s">
        <v>21</v>
      </c>
      <c r="I1" s="35" t="s">
        <v>218</v>
      </c>
    </row>
    <row r="2" spans="1:10" x14ac:dyDescent="0.25">
      <c r="A2" s="34" t="s">
        <v>132</v>
      </c>
      <c r="B2" s="34">
        <v>97.9</v>
      </c>
      <c r="C2" s="34">
        <v>81.2</v>
      </c>
      <c r="D2" s="34">
        <v>6901</v>
      </c>
      <c r="E2" s="34">
        <v>99.9</v>
      </c>
      <c r="F2" s="34">
        <v>20.399999999999999</v>
      </c>
      <c r="G2" s="34">
        <v>61.2</v>
      </c>
      <c r="H2" s="34">
        <v>6</v>
      </c>
      <c r="I2" s="34" t="str">
        <f>VLOOKUP(A2,'CLUSTERING STATE'!$A$2:$E$100,5,FALSE)</f>
        <v>A</v>
      </c>
      <c r="J2" s="34" t="s">
        <v>229</v>
      </c>
    </row>
    <row r="3" spans="1:10" x14ac:dyDescent="0.25">
      <c r="A3" s="34" t="s">
        <v>144</v>
      </c>
      <c r="B3" s="34">
        <v>89</v>
      </c>
      <c r="C3" s="34">
        <v>80.900000000000006</v>
      </c>
      <c r="D3" s="34">
        <v>4836</v>
      </c>
      <c r="E3" s="34">
        <v>96.9</v>
      </c>
      <c r="F3" s="34">
        <v>7.4</v>
      </c>
      <c r="G3" s="34">
        <v>63.4</v>
      </c>
      <c r="H3" s="34">
        <v>13</v>
      </c>
      <c r="I3" s="34" t="str">
        <f>VLOOKUP(A3,'CLUSTERING STATE'!$A$2:$E$100,5,FALSE)</f>
        <v>A</v>
      </c>
    </row>
    <row r="4" spans="1:10" x14ac:dyDescent="0.25">
      <c r="A4" s="34" t="s">
        <v>138</v>
      </c>
      <c r="B4" s="34">
        <v>79.400000000000006</v>
      </c>
      <c r="C4" s="34">
        <v>62</v>
      </c>
      <c r="D4" s="34">
        <v>2496</v>
      </c>
      <c r="E4" s="34">
        <v>99</v>
      </c>
      <c r="F4" s="34">
        <v>29.5</v>
      </c>
      <c r="G4" s="34">
        <v>45</v>
      </c>
      <c r="H4" s="34">
        <v>21</v>
      </c>
      <c r="I4" s="34" t="str">
        <f>VLOOKUP(A4,'CLUSTERING STATE'!$A$2:$E$100,5,FALSE)</f>
        <v>B</v>
      </c>
      <c r="J4" s="34" t="s">
        <v>230</v>
      </c>
    </row>
    <row r="5" spans="1:10" x14ac:dyDescent="0.25">
      <c r="A5" s="34" t="s">
        <v>147</v>
      </c>
      <c r="B5" s="34">
        <v>85</v>
      </c>
      <c r="C5" s="34">
        <v>63.1</v>
      </c>
      <c r="D5" s="34">
        <v>10076</v>
      </c>
      <c r="E5" s="34">
        <v>69.099999999999994</v>
      </c>
      <c r="F5" s="34">
        <v>26.2</v>
      </c>
      <c r="G5" s="34">
        <v>33.9</v>
      </c>
      <c r="H5" s="34">
        <v>22</v>
      </c>
      <c r="I5" s="34" t="str">
        <f>VLOOKUP(A5,'CLUSTERING STATE'!$A$2:$E$100,5,FALSE)</f>
        <v>B</v>
      </c>
    </row>
    <row r="6" spans="1:10" x14ac:dyDescent="0.25">
      <c r="A6" s="34" t="s">
        <v>142</v>
      </c>
      <c r="B6" s="34">
        <v>65.599999999999994</v>
      </c>
      <c r="C6" s="34">
        <v>59.8</v>
      </c>
      <c r="D6" s="34">
        <v>6474</v>
      </c>
      <c r="E6" s="34">
        <v>52.3</v>
      </c>
      <c r="F6" s="34">
        <v>20.5</v>
      </c>
      <c r="G6" s="34">
        <v>3.6</v>
      </c>
      <c r="H6" s="34">
        <v>23</v>
      </c>
      <c r="I6" s="34" t="str">
        <f>VLOOKUP(A6,'CLUSTERING STATE'!$A$2:$E$100,5,FALSE)</f>
        <v>B</v>
      </c>
    </row>
    <row r="7" spans="1:10" x14ac:dyDescent="0.25">
      <c r="A7" s="34" t="s">
        <v>134</v>
      </c>
      <c r="B7" s="34">
        <v>80.3</v>
      </c>
      <c r="C7" s="34">
        <v>45.6</v>
      </c>
      <c r="D7" s="34">
        <v>3487</v>
      </c>
      <c r="E7" s="34">
        <v>90.3</v>
      </c>
      <c r="F7" s="34">
        <v>8.6999999999999993</v>
      </c>
      <c r="G7" s="34">
        <v>32.4</v>
      </c>
      <c r="H7" s="34">
        <v>24</v>
      </c>
      <c r="I7" s="34" t="str">
        <f>VLOOKUP(A7,'CLUSTERING STATE'!$A$2:$E$100,5,FALSE)</f>
        <v>B</v>
      </c>
    </row>
    <row r="8" spans="1:10" x14ac:dyDescent="0.25">
      <c r="A8" s="34" t="s">
        <v>141</v>
      </c>
      <c r="B8" s="34">
        <v>71</v>
      </c>
      <c r="C8" s="34">
        <v>41.9</v>
      </c>
      <c r="D8" s="34">
        <v>7782</v>
      </c>
      <c r="E8" s="34">
        <v>75.2</v>
      </c>
      <c r="F8" s="34">
        <v>28.7</v>
      </c>
      <c r="G8" s="34">
        <v>21.8</v>
      </c>
      <c r="H8" s="34">
        <v>27</v>
      </c>
      <c r="I8" s="34" t="str">
        <f>VLOOKUP(A8,'CLUSTERING STATE'!$A$2:$E$100,5,FALSE)</f>
        <v>B</v>
      </c>
    </row>
    <row r="9" spans="1:10" x14ac:dyDescent="0.25">
      <c r="A9" s="34" t="s">
        <v>152</v>
      </c>
      <c r="B9" s="34">
        <v>80.400000000000006</v>
      </c>
      <c r="C9" s="34">
        <v>43.9</v>
      </c>
      <c r="D9" s="34">
        <v>4412</v>
      </c>
      <c r="E9" s="34">
        <v>79.900000000000006</v>
      </c>
      <c r="F9" s="34">
        <v>32.6</v>
      </c>
      <c r="G9" s="34">
        <v>7.6</v>
      </c>
      <c r="H9" s="34">
        <v>27</v>
      </c>
      <c r="I9" s="34" t="str">
        <f>VLOOKUP(A9,'CLUSTERING STATE'!$A$2:$E$100,5,FALSE)</f>
        <v>B</v>
      </c>
    </row>
    <row r="10" spans="1:10" x14ac:dyDescent="0.25">
      <c r="A10" s="34" t="s">
        <v>131</v>
      </c>
      <c r="B10" s="34">
        <v>71.7</v>
      </c>
      <c r="C10" s="34">
        <v>47.1</v>
      </c>
      <c r="D10" s="34">
        <v>3893</v>
      </c>
      <c r="E10" s="34">
        <v>94.3</v>
      </c>
      <c r="F10" s="34">
        <v>19.899999999999999</v>
      </c>
      <c r="G10" s="34">
        <v>32.9</v>
      </c>
      <c r="H10" s="34">
        <v>28</v>
      </c>
      <c r="I10" s="34" t="str">
        <f>VLOOKUP(A10,'CLUSTERING STATE'!$A$2:$E$100,5,FALSE)</f>
        <v>B</v>
      </c>
    </row>
    <row r="11" spans="1:10" x14ac:dyDescent="0.25">
      <c r="A11" s="34" t="s">
        <v>139</v>
      </c>
      <c r="B11" s="34">
        <v>65.2</v>
      </c>
      <c r="C11" s="34">
        <v>47.8</v>
      </c>
      <c r="D11" s="34">
        <v>4020</v>
      </c>
      <c r="E11" s="34">
        <v>91.5</v>
      </c>
      <c r="F11" s="34">
        <v>12.2</v>
      </c>
      <c r="G11" s="34">
        <v>42.2</v>
      </c>
      <c r="H11" s="34">
        <v>28</v>
      </c>
      <c r="I11" s="34" t="str">
        <f>VLOOKUP(A11,'CLUSTERING STATE'!$A$2:$E$100,5,FALSE)</f>
        <v>B</v>
      </c>
    </row>
    <row r="12" spans="1:10" x14ac:dyDescent="0.25">
      <c r="A12" s="34" t="s">
        <v>136</v>
      </c>
      <c r="B12" s="34">
        <v>81.400000000000006</v>
      </c>
      <c r="C12" s="34">
        <v>57.2</v>
      </c>
      <c r="D12" s="34">
        <v>1890</v>
      </c>
      <c r="E12" s="34">
        <v>90.5</v>
      </c>
      <c r="F12" s="34">
        <v>19.100000000000001</v>
      </c>
      <c r="G12" s="34">
        <v>30.7</v>
      </c>
      <c r="H12" s="34">
        <v>29</v>
      </c>
      <c r="I12" s="34" t="str">
        <f>VLOOKUP(A12,'CLUSTERING STATE'!$A$2:$E$100,5,FALSE)</f>
        <v>B</v>
      </c>
    </row>
    <row r="13" spans="1:10" x14ac:dyDescent="0.25">
      <c r="A13" s="34" t="s">
        <v>150</v>
      </c>
      <c r="B13" s="34">
        <v>81</v>
      </c>
      <c r="C13" s="34">
        <v>70.5</v>
      </c>
      <c r="D13" s="34">
        <v>5835</v>
      </c>
      <c r="E13" s="34">
        <v>32.799999999999997</v>
      </c>
      <c r="F13" s="34">
        <v>29.7</v>
      </c>
      <c r="G13" s="34">
        <v>2.4</v>
      </c>
      <c r="H13" s="34">
        <v>29</v>
      </c>
      <c r="I13" s="34" t="str">
        <f>VLOOKUP(A13,'CLUSTERING STATE'!$A$2:$E$100,5,FALSE)</f>
        <v>B</v>
      </c>
    </row>
    <row r="14" spans="1:10" x14ac:dyDescent="0.25">
      <c r="A14" s="34" t="s">
        <v>151</v>
      </c>
      <c r="B14" s="34">
        <v>86.6</v>
      </c>
      <c r="C14" s="34">
        <v>79.8</v>
      </c>
      <c r="D14" s="34">
        <v>2509</v>
      </c>
      <c r="E14" s="34">
        <v>94.7</v>
      </c>
      <c r="F14" s="34">
        <v>29.4</v>
      </c>
      <c r="G14" s="34">
        <v>39</v>
      </c>
      <c r="H14" s="34">
        <v>29</v>
      </c>
      <c r="I14" s="34" t="str">
        <f>VLOOKUP(A14,'CLUSTERING STATE'!$A$2:$E$100,5,FALSE)</f>
        <v>B</v>
      </c>
    </row>
    <row r="15" spans="1:10" x14ac:dyDescent="0.25">
      <c r="A15" s="34" t="s">
        <v>148</v>
      </c>
      <c r="B15" s="34">
        <v>82.8</v>
      </c>
      <c r="C15" s="34">
        <v>64.3</v>
      </c>
      <c r="D15" s="34">
        <v>2892</v>
      </c>
      <c r="E15" s="34">
        <v>51.4</v>
      </c>
      <c r="F15" s="34">
        <v>28</v>
      </c>
      <c r="G15" s="34">
        <v>23.5</v>
      </c>
      <c r="H15" s="34">
        <v>30</v>
      </c>
      <c r="I15" s="34" t="str">
        <f>VLOOKUP(A15,'CLUSTERING STATE'!$A$2:$E$100,5,FALSE)</f>
        <v>B</v>
      </c>
    </row>
    <row r="16" spans="1:10" x14ac:dyDescent="0.25">
      <c r="A16" s="34" t="s">
        <v>146</v>
      </c>
      <c r="B16" s="34">
        <v>69</v>
      </c>
      <c r="C16" s="34">
        <v>54.2</v>
      </c>
      <c r="D16" s="34">
        <v>4192</v>
      </c>
      <c r="E16" s="34">
        <v>85.7</v>
      </c>
      <c r="F16" s="34">
        <v>54</v>
      </c>
      <c r="G16" s="34">
        <v>26.8</v>
      </c>
      <c r="H16" s="34">
        <v>32</v>
      </c>
      <c r="I16" s="34" t="str">
        <f>VLOOKUP(A16,'CLUSTERING STATE'!$A$2:$E$100,5,FALSE)</f>
        <v>C</v>
      </c>
      <c r="J16" s="34" t="s">
        <v>228</v>
      </c>
    </row>
    <row r="17" spans="1:10" x14ac:dyDescent="0.25">
      <c r="A17" s="34" t="s">
        <v>129</v>
      </c>
      <c r="B17" s="34">
        <v>75.400000000000006</v>
      </c>
      <c r="C17" s="34">
        <v>50.5</v>
      </c>
      <c r="D17" s="34">
        <v>1503</v>
      </c>
      <c r="E17" s="34">
        <v>80.5</v>
      </c>
      <c r="F17" s="34">
        <v>13.5</v>
      </c>
      <c r="G17" s="34">
        <v>19.5</v>
      </c>
      <c r="H17" s="34">
        <v>33</v>
      </c>
      <c r="I17" s="34" t="str">
        <f>VLOOKUP(A17,'CLUSTERING STATE'!$A$2:$E$100,5,FALSE)</f>
        <v>C</v>
      </c>
    </row>
    <row r="18" spans="1:10" x14ac:dyDescent="0.25">
      <c r="A18" s="34" t="s">
        <v>128</v>
      </c>
      <c r="B18" s="34">
        <v>72.900000000000006</v>
      </c>
      <c r="C18" s="34">
        <v>47.9</v>
      </c>
      <c r="D18" s="34">
        <v>2136</v>
      </c>
      <c r="E18" s="34">
        <v>88.7</v>
      </c>
      <c r="F18" s="34">
        <v>8.9</v>
      </c>
      <c r="G18" s="34">
        <v>30.7</v>
      </c>
      <c r="H18" s="34">
        <v>34</v>
      </c>
      <c r="I18" s="34" t="str">
        <f>VLOOKUP(A18,'CLUSTERING STATE'!$A$2:$E$100,5,FALSE)</f>
        <v>C</v>
      </c>
    </row>
    <row r="19" spans="1:10" x14ac:dyDescent="0.25">
      <c r="A19" s="34" t="s">
        <v>145</v>
      </c>
      <c r="B19" s="34">
        <v>88.2</v>
      </c>
      <c r="C19" s="34">
        <v>73.900000000000006</v>
      </c>
      <c r="D19" s="34">
        <v>3329</v>
      </c>
      <c r="E19" s="34">
        <v>76.400000000000006</v>
      </c>
      <c r="F19" s="34">
        <v>13.1</v>
      </c>
      <c r="G19" s="34">
        <v>36.9</v>
      </c>
      <c r="H19" s="34">
        <v>34</v>
      </c>
      <c r="I19" s="34" t="str">
        <f>VLOOKUP(A19,'CLUSTERING STATE'!$A$2:$E$100,5,FALSE)</f>
        <v>C</v>
      </c>
    </row>
    <row r="20" spans="1:10" x14ac:dyDescent="0.25">
      <c r="A20" s="34" t="s">
        <v>124</v>
      </c>
      <c r="B20" s="34">
        <v>62.9</v>
      </c>
      <c r="C20" s="34">
        <v>36.200000000000003</v>
      </c>
      <c r="D20" s="34">
        <v>2138</v>
      </c>
      <c r="E20" s="34">
        <v>91.6</v>
      </c>
      <c r="F20" s="34">
        <v>17.399999999999999</v>
      </c>
      <c r="G20" s="34">
        <v>43.9</v>
      </c>
      <c r="H20" s="34">
        <v>35</v>
      </c>
      <c r="I20" s="34" t="str">
        <f>VLOOKUP(A20,'CLUSTERING STATE'!$A$2:$E$100,5,FALSE)</f>
        <v>C</v>
      </c>
    </row>
    <row r="21" spans="1:10" x14ac:dyDescent="0.25">
      <c r="A21" s="34" t="s">
        <v>135</v>
      </c>
      <c r="B21" s="34">
        <v>67.400000000000006</v>
      </c>
      <c r="C21" s="34">
        <v>39.200000000000003</v>
      </c>
      <c r="D21" s="34">
        <v>4225</v>
      </c>
      <c r="E21" s="34">
        <v>85.4</v>
      </c>
      <c r="F21" s="34">
        <v>72.599999999999994</v>
      </c>
      <c r="G21" s="34">
        <v>23.1</v>
      </c>
      <c r="H21" s="34">
        <v>40</v>
      </c>
      <c r="I21" s="34" t="str">
        <f>VLOOKUP(A21,'CLUSTERING STATE'!$A$2:$E$100,5,FALSE)</f>
        <v>C</v>
      </c>
    </row>
    <row r="22" spans="1:10" x14ac:dyDescent="0.25">
      <c r="A22" s="34" t="s">
        <v>149</v>
      </c>
      <c r="B22" s="34">
        <v>93.5</v>
      </c>
      <c r="C22" s="34">
        <v>77.3</v>
      </c>
      <c r="D22" s="34">
        <v>4327</v>
      </c>
      <c r="E22" s="34">
        <v>80.099999999999994</v>
      </c>
      <c r="F22" s="34">
        <v>47.5</v>
      </c>
      <c r="G22" s="34">
        <v>38.5</v>
      </c>
      <c r="H22" s="34">
        <v>40</v>
      </c>
      <c r="I22" s="34" t="str">
        <f>VLOOKUP(A22,'CLUSTERING STATE'!$A$2:$E$100,5,FALSE)</f>
        <v>C</v>
      </c>
    </row>
    <row r="23" spans="1:10" x14ac:dyDescent="0.25">
      <c r="A23" s="34" t="s">
        <v>153</v>
      </c>
      <c r="B23" s="34">
        <v>76.5</v>
      </c>
      <c r="C23" s="34">
        <v>55.4</v>
      </c>
      <c r="D23" s="34">
        <v>2399</v>
      </c>
      <c r="E23" s="34">
        <v>68.599999999999994</v>
      </c>
      <c r="F23" s="34">
        <v>49.4</v>
      </c>
      <c r="G23" s="34">
        <v>11.5</v>
      </c>
      <c r="H23" s="34">
        <v>40</v>
      </c>
      <c r="I23" s="34" t="str">
        <f>VLOOKUP(A23,'CLUSTERING STATE'!$A$2:$E$100,5,FALSE)</f>
        <v>C</v>
      </c>
    </row>
    <row r="24" spans="1:10" x14ac:dyDescent="0.25">
      <c r="A24" s="34" t="s">
        <v>137</v>
      </c>
      <c r="B24" s="34">
        <v>56.5</v>
      </c>
      <c r="C24" s="34">
        <v>41.4</v>
      </c>
      <c r="D24" s="34">
        <v>3052</v>
      </c>
      <c r="E24" s="34">
        <v>84</v>
      </c>
      <c r="F24" s="34">
        <v>56.1</v>
      </c>
      <c r="G24" s="34">
        <v>9.6999999999999993</v>
      </c>
      <c r="H24" s="34">
        <v>41</v>
      </c>
      <c r="I24" s="34" t="str">
        <f>VLOOKUP(A24,'CLUSTERING STATE'!$A$2:$E$100,5,FALSE)</f>
        <v>C</v>
      </c>
    </row>
    <row r="25" spans="1:10" x14ac:dyDescent="0.25">
      <c r="A25" s="34" t="s">
        <v>130</v>
      </c>
      <c r="B25" s="34">
        <v>59</v>
      </c>
      <c r="C25" s="34">
        <v>35.200000000000003</v>
      </c>
      <c r="D25" s="34">
        <v>1476</v>
      </c>
      <c r="E25" s="34">
        <v>61.9</v>
      </c>
      <c r="F25" s="34">
        <v>41.6</v>
      </c>
      <c r="G25" s="34">
        <v>8</v>
      </c>
      <c r="H25" s="34">
        <v>44</v>
      </c>
      <c r="I25" s="34" t="str">
        <f>VLOOKUP(A25,'CLUSTERING STATE'!$A$2:$E$100,5,FALSE)</f>
        <v>C</v>
      </c>
    </row>
    <row r="26" spans="1:10" x14ac:dyDescent="0.25">
      <c r="A26" s="34" t="s">
        <v>125</v>
      </c>
      <c r="B26" s="34">
        <v>71.8</v>
      </c>
      <c r="C26" s="34">
        <v>46</v>
      </c>
      <c r="D26" s="34">
        <v>3210</v>
      </c>
      <c r="E26" s="34">
        <v>70.599999999999994</v>
      </c>
      <c r="F26" s="34">
        <v>66.099999999999994</v>
      </c>
      <c r="G26" s="34">
        <v>18.100000000000001</v>
      </c>
      <c r="H26" s="34">
        <v>48</v>
      </c>
      <c r="I26" s="34" t="str">
        <f>VLOOKUP(A26,'CLUSTERING STATE'!$A$2:$E$100,5,FALSE)</f>
        <v>D</v>
      </c>
      <c r="J26" s="34" t="s">
        <v>231</v>
      </c>
    </row>
    <row r="27" spans="1:10" x14ac:dyDescent="0.25">
      <c r="A27" s="34" t="s">
        <v>126</v>
      </c>
      <c r="B27" s="34">
        <v>49.6</v>
      </c>
      <c r="C27" s="34">
        <v>40.9</v>
      </c>
      <c r="D27" s="34">
        <v>1724</v>
      </c>
      <c r="E27" s="34">
        <v>63.8</v>
      </c>
      <c r="F27" s="34">
        <v>53.9</v>
      </c>
      <c r="G27" s="34">
        <v>3.3</v>
      </c>
      <c r="H27" s="34">
        <v>48</v>
      </c>
      <c r="I27" s="34" t="str">
        <f>VLOOKUP(A27,'CLUSTERING STATE'!$A$2:$E$100,5,FALSE)</f>
        <v>D</v>
      </c>
    </row>
    <row r="28" spans="1:10" x14ac:dyDescent="0.25">
      <c r="A28" s="34" t="s">
        <v>133</v>
      </c>
      <c r="B28" s="34">
        <v>59.4</v>
      </c>
      <c r="C28" s="34">
        <v>28.7</v>
      </c>
      <c r="D28" s="34">
        <v>1387</v>
      </c>
      <c r="E28" s="34">
        <v>80.8</v>
      </c>
      <c r="F28" s="34">
        <v>61.1</v>
      </c>
      <c r="G28" s="34">
        <v>11.4</v>
      </c>
      <c r="H28" s="34">
        <v>51</v>
      </c>
      <c r="I28" s="34" t="str">
        <f>VLOOKUP(A28,'CLUSTERING STATE'!$A$2:$E$100,5,FALSE)</f>
        <v>D</v>
      </c>
      <c r="J28" s="34" t="s">
        <v>231</v>
      </c>
    </row>
    <row r="29" spans="1:10" x14ac:dyDescent="0.25">
      <c r="A29" s="34" t="s">
        <v>213</v>
      </c>
      <c r="B29" s="34">
        <v>66.3</v>
      </c>
      <c r="C29" s="34">
        <v>31</v>
      </c>
      <c r="D29" s="34">
        <v>1480</v>
      </c>
      <c r="E29" s="34">
        <v>70.2</v>
      </c>
      <c r="F29" s="34">
        <v>66.2</v>
      </c>
      <c r="G29" s="34">
        <v>21.7</v>
      </c>
      <c r="H29" s="34">
        <v>54</v>
      </c>
      <c r="I29" s="34" t="str">
        <f>VLOOKUP(A29,'CLUSTERING STATE'!$A$2:$E$100,5,FALSE)</f>
        <v>D</v>
      </c>
    </row>
    <row r="30" spans="1:10" x14ac:dyDescent="0.25">
      <c r="A30" s="34" t="s">
        <v>140</v>
      </c>
      <c r="B30" s="34">
        <v>61</v>
      </c>
      <c r="C30" s="34">
        <v>37.1</v>
      </c>
      <c r="D30" s="34">
        <v>1956</v>
      </c>
      <c r="E30" s="34">
        <v>67.8</v>
      </c>
      <c r="F30" s="34">
        <v>48.7</v>
      </c>
      <c r="G30" s="34">
        <v>5.9</v>
      </c>
      <c r="H30" s="34">
        <v>64</v>
      </c>
      <c r="I30" s="34" t="str">
        <f>VLOOKUP(A30,'CLUSTERING STATE'!$A$2:$E$100,5,FALSE)</f>
        <v>D</v>
      </c>
    </row>
  </sheetData>
  <autoFilter ref="A1:I30">
    <sortState ref="A2:I30">
      <sortCondition ref="H1:H30"/>
    </sortState>
  </autoFilter>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topLeftCell="B4" workbookViewId="0">
      <selection activeCell="C26" sqref="C26"/>
    </sheetView>
  </sheetViews>
  <sheetFormatPr defaultRowHeight="15" x14ac:dyDescent="0.25"/>
  <cols>
    <col min="1" max="1" width="15.5703125" customWidth="1"/>
    <col min="2" max="2" width="17.28515625" customWidth="1"/>
    <col min="3" max="3" width="20.140625" customWidth="1"/>
    <col min="4" max="4" width="18.42578125" customWidth="1"/>
    <col min="5" max="5" width="18.28515625" customWidth="1"/>
    <col min="6" max="6" width="18.85546875" customWidth="1"/>
    <col min="7" max="7" width="19.140625" customWidth="1"/>
    <col min="8" max="8" width="16.42578125" customWidth="1"/>
  </cols>
  <sheetData>
    <row r="1" spans="1:10" ht="108.75" customHeight="1" x14ac:dyDescent="0.25">
      <c r="A1" s="3" t="s">
        <v>0</v>
      </c>
      <c r="B1" s="2" t="s">
        <v>35</v>
      </c>
      <c r="C1" s="13" t="s">
        <v>109</v>
      </c>
      <c r="D1" s="13" t="s">
        <v>42</v>
      </c>
      <c r="E1" s="13" t="s">
        <v>45</v>
      </c>
      <c r="F1" s="13" t="s">
        <v>41</v>
      </c>
      <c r="G1" s="1" t="s">
        <v>38</v>
      </c>
      <c r="H1" s="11" t="s">
        <v>21</v>
      </c>
      <c r="I1" s="18" t="s">
        <v>218</v>
      </c>
    </row>
    <row r="2" spans="1:10" x14ac:dyDescent="0.25">
      <c r="A2" s="3" t="s">
        <v>132</v>
      </c>
      <c r="B2" s="2">
        <v>90.2</v>
      </c>
      <c r="C2" s="13">
        <v>81.2</v>
      </c>
      <c r="D2" s="13"/>
      <c r="E2" s="13"/>
      <c r="F2" s="13"/>
      <c r="G2" s="1"/>
      <c r="H2" s="11">
        <v>6</v>
      </c>
      <c r="I2" s="18" t="s">
        <v>217</v>
      </c>
      <c r="J2">
        <f>B2*$B$27+C2*$C$27+$G$27</f>
        <v>14.475800000000007</v>
      </c>
    </row>
    <row r="3" spans="1:10" x14ac:dyDescent="0.25">
      <c r="A3" s="3" t="s">
        <v>144</v>
      </c>
      <c r="B3" s="2">
        <v>89</v>
      </c>
      <c r="C3" s="13">
        <v>80.900000000000006</v>
      </c>
      <c r="D3" s="13"/>
      <c r="E3" s="13"/>
      <c r="F3" s="13"/>
      <c r="G3" s="1"/>
      <c r="H3" s="11">
        <v>13</v>
      </c>
      <c r="I3" s="18" t="s">
        <v>217</v>
      </c>
      <c r="J3">
        <f t="shared" ref="J3:J27" si="0">B3*$B$27+C3*$C$27+$G$27</f>
        <v>14.888600000000004</v>
      </c>
    </row>
    <row r="4" spans="1:10" x14ac:dyDescent="0.25">
      <c r="A4" s="9" t="s">
        <v>138</v>
      </c>
      <c r="B4" s="4">
        <f>VLOOKUP(A4,'NFHS 4 DATA RELEVANT INDICATOR'!$A$2:$K$100,11,FALSE)</f>
        <v>81.2</v>
      </c>
      <c r="C4" s="14">
        <v>62</v>
      </c>
      <c r="D4" s="14">
        <v>2496</v>
      </c>
      <c r="E4" s="14">
        <v>99</v>
      </c>
      <c r="F4" s="14">
        <v>29.5</v>
      </c>
      <c r="G4" s="4">
        <v>45</v>
      </c>
      <c r="H4" s="12">
        <v>21</v>
      </c>
      <c r="I4" t="str">
        <f>VLOOKUP(A4,'CLUSTERING STATE'!$A$2:$E$100,5,FALSE)</f>
        <v>B</v>
      </c>
      <c r="J4">
        <f t="shared" si="0"/>
        <v>24.284000000000006</v>
      </c>
    </row>
    <row r="5" spans="1:10" x14ac:dyDescent="0.25">
      <c r="A5" s="9" t="s">
        <v>147</v>
      </c>
      <c r="B5" s="4">
        <f>VLOOKUP(A5,'NFHS 4 DATA RELEVANT INDICATOR'!$A$2:$K$100,11,FALSE)</f>
        <v>69</v>
      </c>
      <c r="C5" s="14">
        <v>63.1</v>
      </c>
      <c r="D5" s="14">
        <v>10076</v>
      </c>
      <c r="E5" s="14">
        <v>69.099999999999994</v>
      </c>
      <c r="F5" s="14">
        <v>26.2</v>
      </c>
      <c r="G5" s="4">
        <v>33.9</v>
      </c>
      <c r="H5" s="12">
        <v>22</v>
      </c>
      <c r="I5" t="str">
        <f>VLOOKUP(A5,'CLUSTERING STATE'!$A$2:$E$100,5,FALSE)</f>
        <v>B</v>
      </c>
      <c r="J5">
        <f t="shared" si="0"/>
        <v>26.837400000000002</v>
      </c>
    </row>
    <row r="6" spans="1:10" x14ac:dyDescent="0.25">
      <c r="A6" s="9" t="s">
        <v>142</v>
      </c>
      <c r="B6" s="4">
        <f>VLOOKUP(A6,'NFHS 4 DATA RELEVANT INDICATOR'!$A$2:$K$100,11,FALSE)</f>
        <v>26.8</v>
      </c>
      <c r="C6" s="14">
        <v>59.8</v>
      </c>
      <c r="D6" s="14">
        <v>6474</v>
      </c>
      <c r="E6" s="14">
        <v>52.3</v>
      </c>
      <c r="F6" s="14">
        <v>20.5</v>
      </c>
      <c r="G6" s="4">
        <v>3.6</v>
      </c>
      <c r="H6" s="12">
        <v>23</v>
      </c>
      <c r="I6" t="str">
        <f>VLOOKUP(A6,'CLUSTERING STATE'!$A$2:$E$100,5,FALSE)</f>
        <v>B</v>
      </c>
      <c r="J6">
        <f t="shared" si="0"/>
        <v>38.483200000000004</v>
      </c>
    </row>
    <row r="7" spans="1:10" x14ac:dyDescent="0.25">
      <c r="A7" s="9" t="s">
        <v>134</v>
      </c>
      <c r="B7" s="4">
        <f>VLOOKUP(A7,'NFHS 4 DATA RELEVANT INDICATOR'!$A$2:$K$100,11,FALSE)</f>
        <v>72.2</v>
      </c>
      <c r="C7" s="14">
        <v>45.6</v>
      </c>
      <c r="D7" s="14">
        <v>3487</v>
      </c>
      <c r="E7" s="14">
        <v>90.3</v>
      </c>
      <c r="F7" s="14">
        <v>8.6999999999999993</v>
      </c>
      <c r="G7" s="4">
        <v>32.4</v>
      </c>
      <c r="H7" s="12">
        <v>24</v>
      </c>
      <c r="I7" t="str">
        <f>VLOOKUP(A7,'CLUSTERING STATE'!$A$2:$E$100,5,FALSE)</f>
        <v>B</v>
      </c>
      <c r="J7">
        <f t="shared" si="0"/>
        <v>32.983400000000003</v>
      </c>
    </row>
    <row r="8" spans="1:10" x14ac:dyDescent="0.25">
      <c r="A8" s="9" t="s">
        <v>141</v>
      </c>
      <c r="B8" s="4">
        <f>VLOOKUP(A8,'NFHS 4 DATA RELEVANT INDICATOR'!$A$2:$K$100,11,FALSE)</f>
        <v>76.5</v>
      </c>
      <c r="C8" s="14">
        <v>41.9</v>
      </c>
      <c r="D8" s="14">
        <v>7782</v>
      </c>
      <c r="E8" s="14">
        <v>75.2</v>
      </c>
      <c r="F8" s="14">
        <v>28.7</v>
      </c>
      <c r="G8" s="4">
        <v>21.8</v>
      </c>
      <c r="H8" s="12">
        <v>27</v>
      </c>
      <c r="I8" t="str">
        <f>VLOOKUP(A8,'CLUSTERING STATE'!$A$2:$E$100,5,FALSE)</f>
        <v>B</v>
      </c>
      <c r="J8">
        <f t="shared" si="0"/>
        <v>33.395099999999999</v>
      </c>
    </row>
    <row r="9" spans="1:10" x14ac:dyDescent="0.25">
      <c r="A9" s="9" t="s">
        <v>152</v>
      </c>
      <c r="B9" s="4">
        <f>VLOOKUP(A9,'NFHS 4 DATA RELEVANT INDICATOR'!$A$2:$K$100,11,FALSE)</f>
        <v>64.3</v>
      </c>
      <c r="C9" s="14">
        <v>43.9</v>
      </c>
      <c r="D9" s="14">
        <v>4412</v>
      </c>
      <c r="E9" s="14">
        <v>79.900000000000006</v>
      </c>
      <c r="F9" s="14">
        <v>32.6</v>
      </c>
      <c r="G9" s="4">
        <v>7.6</v>
      </c>
      <c r="H9" s="12">
        <v>27</v>
      </c>
      <c r="I9" t="str">
        <f>VLOOKUP(A9,'CLUSTERING STATE'!$A$2:$E$100,5,FALSE)</f>
        <v>B</v>
      </c>
      <c r="J9">
        <f t="shared" si="0"/>
        <v>35.592100000000002</v>
      </c>
    </row>
    <row r="10" spans="1:10" x14ac:dyDescent="0.25">
      <c r="A10" s="9" t="s">
        <v>131</v>
      </c>
      <c r="B10" s="4">
        <f>VLOOKUP(A10,'NFHS 4 DATA RELEVANT INDICATOR'!$A$2:$K$100,11,FALSE)</f>
        <v>70.3</v>
      </c>
      <c r="C10" s="14">
        <v>47.1</v>
      </c>
      <c r="D10" s="14">
        <v>3893</v>
      </c>
      <c r="E10" s="14">
        <v>94.3</v>
      </c>
      <c r="F10" s="14">
        <v>19.899999999999999</v>
      </c>
      <c r="G10" s="4">
        <v>32.9</v>
      </c>
      <c r="H10" s="12">
        <v>28</v>
      </c>
      <c r="I10" t="str">
        <f>VLOOKUP(A10,'CLUSTERING STATE'!$A$2:$E$100,5,FALSE)</f>
        <v>B</v>
      </c>
      <c r="J10">
        <f t="shared" si="0"/>
        <v>32.854900000000001</v>
      </c>
    </row>
    <row r="11" spans="1:10" x14ac:dyDescent="0.25">
      <c r="A11" s="9" t="s">
        <v>139</v>
      </c>
      <c r="B11" s="4">
        <f>VLOOKUP(A11,'NFHS 4 DATA RELEVANT INDICATOR'!$A$2:$K$100,11,FALSE)</f>
        <v>75</v>
      </c>
      <c r="C11" s="14">
        <v>47.8</v>
      </c>
      <c r="D11" s="14">
        <v>4020</v>
      </c>
      <c r="E11" s="14">
        <v>91.5</v>
      </c>
      <c r="F11" s="14">
        <v>12.2</v>
      </c>
      <c r="G11" s="4">
        <v>42.2</v>
      </c>
      <c r="H11" s="12">
        <v>28</v>
      </c>
      <c r="I11" t="str">
        <f>VLOOKUP(A11,'CLUSTERING STATE'!$A$2:$E$100,5,FALSE)</f>
        <v>B</v>
      </c>
      <c r="J11">
        <f t="shared" si="0"/>
        <v>31.426200000000009</v>
      </c>
    </row>
    <row r="12" spans="1:10" x14ac:dyDescent="0.25">
      <c r="A12" s="9" t="s">
        <v>136</v>
      </c>
      <c r="B12" s="4">
        <f>VLOOKUP(A12,'NFHS 4 DATA RELEVANT INDICATOR'!$A$2:$K$100,11,FALSE)</f>
        <v>68.5</v>
      </c>
      <c r="C12" s="14">
        <v>57.2</v>
      </c>
      <c r="D12" s="14">
        <v>1890</v>
      </c>
      <c r="E12" s="14">
        <v>90.5</v>
      </c>
      <c r="F12" s="14">
        <v>19.100000000000001</v>
      </c>
      <c r="G12" s="4">
        <v>30.7</v>
      </c>
      <c r="H12" s="12">
        <v>29</v>
      </c>
      <c r="I12" t="str">
        <f>VLOOKUP(A12,'CLUSTERING STATE'!$A$2:$E$100,5,FALSE)</f>
        <v>B</v>
      </c>
      <c r="J12">
        <f t="shared" si="0"/>
        <v>29.296300000000002</v>
      </c>
    </row>
    <row r="13" spans="1:10" x14ac:dyDescent="0.25">
      <c r="A13" s="9" t="s">
        <v>150</v>
      </c>
      <c r="B13" s="4">
        <f>VLOOKUP(A13,'NFHS 4 DATA RELEVANT INDICATOR'!$A$2:$K$100,11,FALSE)</f>
        <v>15</v>
      </c>
      <c r="C13" s="14">
        <v>70.5</v>
      </c>
      <c r="D13" s="14">
        <v>5835</v>
      </c>
      <c r="E13" s="14">
        <v>32.799999999999997</v>
      </c>
      <c r="F13" s="14">
        <v>29.7</v>
      </c>
      <c r="G13" s="4">
        <v>2.4</v>
      </c>
      <c r="H13" s="12">
        <v>29</v>
      </c>
      <c r="I13" t="str">
        <f>VLOOKUP(A13,'CLUSTERING STATE'!$A$2:$E$100,5,FALSE)</f>
        <v>B</v>
      </c>
      <c r="J13">
        <f t="shared" si="0"/>
        <v>37.137</v>
      </c>
    </row>
    <row r="14" spans="1:10" x14ac:dyDescent="0.25">
      <c r="A14" s="9" t="s">
        <v>151</v>
      </c>
      <c r="B14" s="4">
        <f>VLOOKUP(A14,'NFHS 4 DATA RELEVANT INDICATOR'!$A$2:$K$100,11,FALSE)</f>
        <v>74.7</v>
      </c>
      <c r="C14" s="14">
        <v>79.8</v>
      </c>
      <c r="D14" s="14">
        <v>2509</v>
      </c>
      <c r="E14" s="14">
        <v>94.7</v>
      </c>
      <c r="F14" s="14">
        <v>29.4</v>
      </c>
      <c r="G14" s="4">
        <v>39</v>
      </c>
      <c r="H14" s="12">
        <v>29</v>
      </c>
      <c r="I14" t="str">
        <f>VLOOKUP(A14,'CLUSTERING STATE'!$A$2:$E$100,5,FALSE)</f>
        <v>B</v>
      </c>
      <c r="J14">
        <f t="shared" si="0"/>
        <v>18.827700000000007</v>
      </c>
    </row>
    <row r="15" spans="1:10" x14ac:dyDescent="0.25">
      <c r="A15" s="9" t="s">
        <v>148</v>
      </c>
      <c r="B15" s="4">
        <f>VLOOKUP(A15,'NFHS 4 DATA RELEVANT INDICATOR'!$A$2:$K$100,11,FALSE)</f>
        <v>50</v>
      </c>
      <c r="C15" s="14">
        <v>64.3</v>
      </c>
      <c r="D15" s="14">
        <v>2892</v>
      </c>
      <c r="E15" s="14">
        <v>51.4</v>
      </c>
      <c r="F15" s="14">
        <v>28</v>
      </c>
      <c r="G15" s="4">
        <v>23.5</v>
      </c>
      <c r="H15" s="12">
        <v>30</v>
      </c>
      <c r="I15" t="str">
        <f>VLOOKUP(A15,'CLUSTERING STATE'!$A$2:$E$100,5,FALSE)</f>
        <v>B</v>
      </c>
      <c r="J15">
        <f t="shared" si="0"/>
        <v>31.017200000000003</v>
      </c>
    </row>
    <row r="16" spans="1:10" x14ac:dyDescent="0.25">
      <c r="A16" s="9" t="s">
        <v>146</v>
      </c>
      <c r="B16" s="4">
        <f>VLOOKUP(A16,'NFHS 4 DATA RELEVANT INDICATOR'!$A$2:$K$100,11,FALSE)</f>
        <v>81.400000000000006</v>
      </c>
      <c r="C16" s="14">
        <v>54.2</v>
      </c>
      <c r="D16" s="14">
        <v>4192</v>
      </c>
      <c r="E16" s="14">
        <v>85.7</v>
      </c>
      <c r="F16" s="14">
        <v>54</v>
      </c>
      <c r="G16" s="4">
        <v>26.8</v>
      </c>
      <c r="H16" s="12">
        <v>32</v>
      </c>
      <c r="I16" t="str">
        <f>VLOOKUP(A16,'CLUSTERING STATE'!$A$2:$E$100,5,FALSE)</f>
        <v>C</v>
      </c>
      <c r="J16">
        <f t="shared" si="0"/>
        <v>27.323800000000006</v>
      </c>
    </row>
    <row r="17" spans="1:10" x14ac:dyDescent="0.25">
      <c r="A17" s="9" t="s">
        <v>129</v>
      </c>
      <c r="B17" s="4">
        <f>VLOOKUP(A17,'NFHS 4 DATA RELEVANT INDICATOR'!$A$2:$K$100,11,FALSE)</f>
        <v>45.1</v>
      </c>
      <c r="C17" s="14">
        <v>50.5</v>
      </c>
      <c r="D17" s="14">
        <v>1503</v>
      </c>
      <c r="E17" s="14">
        <v>80.5</v>
      </c>
      <c r="F17" s="14">
        <v>13.5</v>
      </c>
      <c r="G17" s="4">
        <v>19.5</v>
      </c>
      <c r="H17" s="12">
        <v>33</v>
      </c>
      <c r="I17" t="str">
        <f>VLOOKUP(A17,'CLUSTERING STATE'!$A$2:$E$100,5,FALSE)</f>
        <v>C</v>
      </c>
      <c r="J17">
        <f t="shared" si="0"/>
        <v>37.682500000000005</v>
      </c>
    </row>
    <row r="18" spans="1:10" x14ac:dyDescent="0.25">
      <c r="A18" s="9" t="s">
        <v>128</v>
      </c>
      <c r="B18" s="4">
        <f>VLOOKUP(A18,'NFHS 4 DATA RELEVANT INDICATOR'!$A$2:$K$100,11,FALSE)</f>
        <v>70.599999999999994</v>
      </c>
      <c r="C18" s="14">
        <v>47.9</v>
      </c>
      <c r="D18" s="14">
        <v>2136</v>
      </c>
      <c r="E18" s="14">
        <v>88.7</v>
      </c>
      <c r="F18" s="14">
        <v>8.9</v>
      </c>
      <c r="G18" s="4">
        <v>30.7</v>
      </c>
      <c r="H18" s="12">
        <v>34</v>
      </c>
      <c r="I18" t="str">
        <f>VLOOKUP(A18,'CLUSTERING STATE'!$A$2:$E$100,5,FALSE)</f>
        <v>C</v>
      </c>
      <c r="J18">
        <f t="shared" si="0"/>
        <v>32.464600000000004</v>
      </c>
    </row>
    <row r="19" spans="1:10" x14ac:dyDescent="0.25">
      <c r="A19" s="9" t="s">
        <v>145</v>
      </c>
      <c r="B19" s="4">
        <f>VLOOKUP(A19,'NFHS 4 DATA RELEVANT INDICATOR'!$A$2:$K$100,11,FALSE)</f>
        <v>69.099999999999994</v>
      </c>
      <c r="C19" s="14">
        <v>73.900000000000006</v>
      </c>
      <c r="D19" s="14">
        <v>3329</v>
      </c>
      <c r="E19" s="14">
        <v>76.400000000000006</v>
      </c>
      <c r="F19" s="14">
        <v>13.1</v>
      </c>
      <c r="G19" s="4">
        <v>36.9</v>
      </c>
      <c r="H19" s="12">
        <v>34</v>
      </c>
      <c r="I19" t="str">
        <f>VLOOKUP(A19,'CLUSTERING STATE'!$A$2:$E$100,5,FALSE)</f>
        <v>C</v>
      </c>
      <c r="J19">
        <f t="shared" si="0"/>
        <v>22.536100000000005</v>
      </c>
    </row>
    <row r="20" spans="1:10" x14ac:dyDescent="0.25">
      <c r="A20" s="9" t="s">
        <v>124</v>
      </c>
      <c r="B20" s="4">
        <f>VLOOKUP(A20,'NFHS 4 DATA RELEVANT INDICATOR'!$A$2:$K$100,11,FALSE)</f>
        <v>76.3</v>
      </c>
      <c r="C20" s="14">
        <v>36.200000000000003</v>
      </c>
      <c r="D20" s="14">
        <v>2138</v>
      </c>
      <c r="E20" s="14">
        <v>91.6</v>
      </c>
      <c r="F20" s="14">
        <v>17.399999999999999</v>
      </c>
      <c r="G20" s="4">
        <v>43.9</v>
      </c>
      <c r="H20" s="12">
        <v>35</v>
      </c>
      <c r="I20" t="str">
        <f>VLOOKUP(A20,'CLUSTERING STATE'!$A$2:$E$100,5,FALSE)</f>
        <v>C</v>
      </c>
      <c r="J20">
        <f t="shared" si="0"/>
        <v>35.701300000000003</v>
      </c>
    </row>
    <row r="21" spans="1:10" x14ac:dyDescent="0.25">
      <c r="A21" s="9" t="s">
        <v>135</v>
      </c>
      <c r="B21" s="4">
        <f>VLOOKUP(A21,'NFHS 4 DATA RELEVANT INDICATOR'!$A$2:$K$100,11,FALSE)</f>
        <v>62</v>
      </c>
      <c r="C21" s="14">
        <v>39.200000000000003</v>
      </c>
      <c r="D21" s="14">
        <v>4225</v>
      </c>
      <c r="E21" s="14">
        <v>85.4</v>
      </c>
      <c r="F21" s="14">
        <v>72.599999999999994</v>
      </c>
      <c r="G21" s="4">
        <v>23.1</v>
      </c>
      <c r="H21" s="12">
        <v>40</v>
      </c>
      <c r="I21" t="str">
        <f>VLOOKUP(A21,'CLUSTERING STATE'!$A$2:$E$100,5,FALSE)</f>
        <v>C</v>
      </c>
      <c r="J21">
        <f t="shared" si="0"/>
        <v>38.016800000000003</v>
      </c>
    </row>
    <row r="22" spans="1:10" x14ac:dyDescent="0.25">
      <c r="A22" s="9" t="s">
        <v>149</v>
      </c>
      <c r="B22" s="4">
        <f>VLOOKUP(A22,'NFHS 4 DATA RELEVANT INDICATOR'!$A$2:$K$100,11,FALSE)</f>
        <v>61.7</v>
      </c>
      <c r="C22" s="14">
        <v>77.3</v>
      </c>
      <c r="D22" s="14">
        <v>4327</v>
      </c>
      <c r="E22" s="14">
        <v>80.099999999999994</v>
      </c>
      <c r="F22" s="14">
        <v>47.5</v>
      </c>
      <c r="G22" s="4">
        <v>38.5</v>
      </c>
      <c r="H22" s="12">
        <v>40</v>
      </c>
      <c r="I22" t="str">
        <f>VLOOKUP(A22,'CLUSTERING STATE'!$A$2:$E$100,5,FALSE)</f>
        <v>C</v>
      </c>
      <c r="J22">
        <f t="shared" si="0"/>
        <v>23.002700000000004</v>
      </c>
    </row>
    <row r="23" spans="1:10" x14ac:dyDescent="0.25">
      <c r="A23" s="9" t="s">
        <v>153</v>
      </c>
      <c r="B23" s="4">
        <f>VLOOKUP(A23,'NFHS 4 DATA RELEVANT INDICATOR'!$A$2:$K$100,11,FALSE)</f>
        <v>30.9</v>
      </c>
      <c r="C23" s="14">
        <v>55.4</v>
      </c>
      <c r="D23" s="14">
        <v>2399</v>
      </c>
      <c r="E23" s="14">
        <v>68.599999999999994</v>
      </c>
      <c r="F23" s="14">
        <v>49.4</v>
      </c>
      <c r="G23" s="4">
        <v>11.5</v>
      </c>
      <c r="H23" s="12">
        <v>40</v>
      </c>
      <c r="I23" t="str">
        <f>VLOOKUP(A23,'CLUSTERING STATE'!$A$2:$E$100,5,FALSE)</f>
        <v>C</v>
      </c>
      <c r="J23">
        <f t="shared" si="0"/>
        <v>39.221100000000007</v>
      </c>
    </row>
    <row r="24" spans="1:10" x14ac:dyDescent="0.25">
      <c r="A24" s="9" t="s">
        <v>137</v>
      </c>
      <c r="B24" s="4">
        <f>VLOOKUP(A24,'NFHS 4 DATA RELEVANT INDICATOR'!$A$2:$K$100,11,FALSE)</f>
        <v>38.5</v>
      </c>
      <c r="C24" s="14">
        <v>41.4</v>
      </c>
      <c r="D24" s="14">
        <v>3052</v>
      </c>
      <c r="E24" s="14">
        <v>84</v>
      </c>
      <c r="F24" s="14">
        <v>56.1</v>
      </c>
      <c r="G24" s="4">
        <v>9.6999999999999993</v>
      </c>
      <c r="H24" s="12">
        <v>41</v>
      </c>
      <c r="I24" t="str">
        <f>VLOOKUP(A24,'CLUSTERING STATE'!$A$2:$E$100,5,FALSE)</f>
        <v>C</v>
      </c>
      <c r="J24">
        <f t="shared" si="0"/>
        <v>42.903100000000002</v>
      </c>
    </row>
    <row r="25" spans="1:10" x14ac:dyDescent="0.25">
      <c r="A25" s="9" t="s">
        <v>130</v>
      </c>
      <c r="B25" s="4">
        <f>VLOOKUP(A25,'NFHS 4 DATA RELEVANT INDICATOR'!$A$2:$K$100,11,FALSE)</f>
        <v>30.3</v>
      </c>
      <c r="C25" s="14">
        <v>35.200000000000003</v>
      </c>
      <c r="D25" s="14">
        <v>1476</v>
      </c>
      <c r="E25" s="14">
        <v>61.9</v>
      </c>
      <c r="F25" s="14">
        <v>41.6</v>
      </c>
      <c r="G25" s="4">
        <v>8</v>
      </c>
      <c r="H25" s="12">
        <v>44</v>
      </c>
      <c r="I25" t="str">
        <f>VLOOKUP(A25,'CLUSTERING STATE'!$A$2:$E$100,5,FALSE)</f>
        <v>C</v>
      </c>
      <c r="J25">
        <f t="shared" si="0"/>
        <v>47.3673</v>
      </c>
    </row>
    <row r="26" spans="1:10" x14ac:dyDescent="0.25">
      <c r="B26">
        <f>_xlfn.PERCENTILE.INC(B2:B25,0.75)</f>
        <v>75.325000000000003</v>
      </c>
      <c r="C26">
        <f>_xlfn.PERCENTILE.INC(C2:C25,0.75)</f>
        <v>65.849999999999994</v>
      </c>
      <c r="E26">
        <f>_xlfn.PERCENTILE.INC(E4:E25,0.75)</f>
        <v>90.45</v>
      </c>
      <c r="F26">
        <f>_xlfn.PERCENTILE.INC(F4:F25,0.25)</f>
        <v>17.824999999999999</v>
      </c>
      <c r="J26">
        <f t="shared" si="0"/>
        <v>24.198775000000005</v>
      </c>
    </row>
    <row r="27" spans="1:10" x14ac:dyDescent="0.25">
      <c r="B27">
        <v>-0.245</v>
      </c>
      <c r="C27" s="24">
        <v>-0.39600000000000002</v>
      </c>
      <c r="G27" s="19">
        <v>68.73</v>
      </c>
      <c r="J27">
        <f t="shared" si="0"/>
        <v>68.946841000000006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workbookViewId="0">
      <selection activeCell="A18" sqref="A18"/>
    </sheetView>
  </sheetViews>
  <sheetFormatPr defaultRowHeight="15" x14ac:dyDescent="0.25"/>
  <sheetData>
    <row r="1" spans="1:9" x14ac:dyDescent="0.25">
      <c r="A1" t="s">
        <v>160</v>
      </c>
    </row>
    <row r="2" spans="1:9" ht="15.75" thickBot="1" x14ac:dyDescent="0.3"/>
    <row r="3" spans="1:9" x14ac:dyDescent="0.25">
      <c r="A3" s="8" t="s">
        <v>161</v>
      </c>
      <c r="B3" s="8"/>
    </row>
    <row r="4" spans="1:9" x14ac:dyDescent="0.25">
      <c r="A4" s="5" t="s">
        <v>162</v>
      </c>
      <c r="B4" s="5">
        <v>0.6069548337654288</v>
      </c>
    </row>
    <row r="5" spans="1:9" x14ac:dyDescent="0.25">
      <c r="A5" s="5" t="s">
        <v>163</v>
      </c>
      <c r="B5" s="5">
        <v>0.36839417023121934</v>
      </c>
    </row>
    <row r="6" spans="1:9" x14ac:dyDescent="0.25">
      <c r="A6" s="5" t="s">
        <v>164</v>
      </c>
      <c r="B6" s="5">
        <v>0.3450013617212645</v>
      </c>
    </row>
    <row r="7" spans="1:9" x14ac:dyDescent="0.25">
      <c r="A7" s="5" t="s">
        <v>165</v>
      </c>
      <c r="B7" s="5">
        <v>9.9815218324896229</v>
      </c>
    </row>
    <row r="8" spans="1:9" ht="15.75" thickBot="1" x14ac:dyDescent="0.3">
      <c r="A8" s="6" t="s">
        <v>166</v>
      </c>
      <c r="B8" s="6">
        <v>29</v>
      </c>
    </row>
    <row r="10" spans="1:9" ht="15.75" thickBot="1" x14ac:dyDescent="0.3">
      <c r="A10" t="s">
        <v>167</v>
      </c>
    </row>
    <row r="11" spans="1:9" x14ac:dyDescent="0.25">
      <c r="A11" s="7"/>
      <c r="B11" s="7" t="s">
        <v>171</v>
      </c>
      <c r="C11" s="7" t="s">
        <v>172</v>
      </c>
      <c r="D11" s="7" t="s">
        <v>173</v>
      </c>
      <c r="E11" s="7" t="s">
        <v>174</v>
      </c>
      <c r="F11" s="7" t="s">
        <v>175</v>
      </c>
    </row>
    <row r="12" spans="1:9" x14ac:dyDescent="0.25">
      <c r="A12" s="5" t="s">
        <v>168</v>
      </c>
      <c r="B12" s="5">
        <v>1</v>
      </c>
      <c r="C12" s="5">
        <v>1569.0034742620128</v>
      </c>
      <c r="D12" s="5">
        <v>1569.0034742620128</v>
      </c>
      <c r="E12" s="5">
        <v>15.74818047497156</v>
      </c>
      <c r="F12" s="5">
        <v>4.8113088612476186E-4</v>
      </c>
    </row>
    <row r="13" spans="1:9" x14ac:dyDescent="0.25">
      <c r="A13" s="5" t="s">
        <v>169</v>
      </c>
      <c r="B13" s="5">
        <v>27</v>
      </c>
      <c r="C13" s="5">
        <v>2690.0310084966086</v>
      </c>
      <c r="D13" s="5">
        <v>99.630778092466983</v>
      </c>
      <c r="E13" s="5"/>
      <c r="F13" s="5"/>
    </row>
    <row r="14" spans="1:9" ht="15.75" thickBot="1" x14ac:dyDescent="0.3">
      <c r="A14" s="6" t="s">
        <v>119</v>
      </c>
      <c r="B14" s="6">
        <v>28</v>
      </c>
      <c r="C14" s="6">
        <v>4259.0344827586214</v>
      </c>
      <c r="D14" s="6"/>
      <c r="E14" s="6"/>
      <c r="F14" s="6"/>
    </row>
    <row r="15" spans="1:9" ht="15.75" thickBot="1" x14ac:dyDescent="0.3"/>
    <row r="16" spans="1:9" x14ac:dyDescent="0.25">
      <c r="A16" s="7"/>
      <c r="B16" s="7" t="s">
        <v>176</v>
      </c>
      <c r="C16" s="7" t="s">
        <v>165</v>
      </c>
      <c r="D16" s="7" t="s">
        <v>177</v>
      </c>
      <c r="E16" s="7" t="s">
        <v>178</v>
      </c>
      <c r="F16" s="7" t="s">
        <v>179</v>
      </c>
      <c r="G16" s="7" t="s">
        <v>180</v>
      </c>
      <c r="H16" s="7" t="s">
        <v>181</v>
      </c>
      <c r="I16" s="7" t="s">
        <v>182</v>
      </c>
    </row>
    <row r="17" spans="1:9" x14ac:dyDescent="0.25">
      <c r="A17" s="5" t="s">
        <v>170</v>
      </c>
      <c r="B17" s="5">
        <v>89.708933097313505</v>
      </c>
      <c r="C17" s="5">
        <v>14.263359952143329</v>
      </c>
      <c r="D17" s="5">
        <v>6.2894670959932624</v>
      </c>
      <c r="E17" s="5">
        <v>9.9029957818159987E-7</v>
      </c>
      <c r="F17" s="5">
        <v>60.442935879963031</v>
      </c>
      <c r="G17" s="5">
        <v>118.97493031466398</v>
      </c>
      <c r="H17" s="5">
        <v>60.442935879963031</v>
      </c>
      <c r="I17" s="5">
        <v>118.97493031466398</v>
      </c>
    </row>
    <row r="18" spans="1:9" ht="15.75" thickBot="1" x14ac:dyDescent="0.3">
      <c r="A18" s="6" t="s">
        <v>3</v>
      </c>
      <c r="B18" s="6">
        <v>-0.76855034226854224</v>
      </c>
      <c r="C18" s="6">
        <v>0.19366767048825242</v>
      </c>
      <c r="D18" s="6">
        <v>-3.9683977213696142</v>
      </c>
      <c r="E18" s="6">
        <v>4.8113088612476419E-4</v>
      </c>
      <c r="F18" s="6">
        <v>-1.165923578631987</v>
      </c>
      <c r="G18" s="6">
        <v>-0.37117710590509745</v>
      </c>
      <c r="H18" s="6">
        <v>-1.165923578631987</v>
      </c>
      <c r="I18" s="6">
        <v>-0.37117710590509745</v>
      </c>
    </row>
    <row r="22" spans="1:9" x14ac:dyDescent="0.25">
      <c r="A22" t="s">
        <v>183</v>
      </c>
      <c r="F22" t="s">
        <v>188</v>
      </c>
    </row>
    <row r="23" spans="1:9" ht="15.75" thickBot="1" x14ac:dyDescent="0.3"/>
    <row r="24" spans="1:9" x14ac:dyDescent="0.25">
      <c r="A24" s="7" t="s">
        <v>184</v>
      </c>
      <c r="B24" s="7" t="s">
        <v>185</v>
      </c>
      <c r="C24" s="7" t="s">
        <v>186</v>
      </c>
      <c r="D24" s="7" t="s">
        <v>187</v>
      </c>
      <c r="F24" s="7" t="s">
        <v>189</v>
      </c>
      <c r="G24" s="7" t="s">
        <v>21</v>
      </c>
    </row>
    <row r="25" spans="1:9" x14ac:dyDescent="0.25">
      <c r="A25" s="5">
        <v>1</v>
      </c>
      <c r="B25" s="5">
        <v>42.058811876663889</v>
      </c>
      <c r="C25" s="5">
        <v>-7.0588118766638885</v>
      </c>
      <c r="D25" s="5">
        <v>-0.72016494932944908</v>
      </c>
      <c r="F25" s="5">
        <v>1.7241379310344827</v>
      </c>
      <c r="G25" s="5">
        <v>6</v>
      </c>
    </row>
    <row r="26" spans="1:9" x14ac:dyDescent="0.25">
      <c r="A26" s="5">
        <v>2</v>
      </c>
      <c r="B26" s="5">
        <v>32.06765742717284</v>
      </c>
      <c r="C26" s="5">
        <v>15.93234257282716</v>
      </c>
      <c r="D26" s="5">
        <v>1.6254739299104621</v>
      </c>
      <c r="F26" s="5">
        <v>5.1724137931034484</v>
      </c>
      <c r="G26" s="5">
        <v>13</v>
      </c>
    </row>
    <row r="27" spans="1:9" x14ac:dyDescent="0.25">
      <c r="A27" s="5">
        <v>3</v>
      </c>
      <c r="B27" s="5">
        <v>45.978418622233455</v>
      </c>
      <c r="C27" s="5">
        <v>2.0215813777665446</v>
      </c>
      <c r="D27" s="5">
        <v>0.20624888096219821</v>
      </c>
      <c r="F27" s="5">
        <v>8.6206896551724128</v>
      </c>
      <c r="G27" s="5">
        <v>21</v>
      </c>
    </row>
    <row r="28" spans="1:9" x14ac:dyDescent="0.25">
      <c r="A28" s="5">
        <v>4</v>
      </c>
      <c r="B28" s="5">
        <v>37.754929959960052</v>
      </c>
      <c r="C28" s="5">
        <v>16.245070040039948</v>
      </c>
      <c r="D28" s="5">
        <v>1.6573794919957441</v>
      </c>
      <c r="F28" s="5">
        <v>12.068965517241379</v>
      </c>
      <c r="G28" s="5">
        <v>22</v>
      </c>
    </row>
    <row r="29" spans="1:9" x14ac:dyDescent="0.25">
      <c r="A29" s="5">
        <v>5</v>
      </c>
      <c r="B29" s="5">
        <v>34.373308453978467</v>
      </c>
      <c r="C29" s="5">
        <v>-0.37330845397846701</v>
      </c>
      <c r="D29" s="5">
        <v>-3.8086248584190574E-2</v>
      </c>
      <c r="F29" s="5">
        <v>15.517241379310343</v>
      </c>
      <c r="G29" s="5">
        <v>23</v>
      </c>
    </row>
    <row r="30" spans="1:9" x14ac:dyDescent="0.25">
      <c r="A30" s="5">
        <v>6</v>
      </c>
      <c r="B30" s="5">
        <v>35.679844035834989</v>
      </c>
      <c r="C30" s="5">
        <v>-2.6798440358349893</v>
      </c>
      <c r="D30" s="5">
        <v>-0.27340716511488167</v>
      </c>
      <c r="F30" s="5">
        <v>18.96551724137931</v>
      </c>
      <c r="G30" s="5">
        <v>24</v>
      </c>
    </row>
    <row r="31" spans="1:9" x14ac:dyDescent="0.25">
      <c r="A31" s="5">
        <v>7</v>
      </c>
      <c r="B31" s="5">
        <v>42.750507184705576</v>
      </c>
      <c r="C31" s="5">
        <v>1.249492815294424</v>
      </c>
      <c r="D31" s="5">
        <v>0.12747767552622458</v>
      </c>
      <c r="F31" s="5">
        <v>22.413793103448278</v>
      </c>
      <c r="G31" s="5">
        <v>27</v>
      </c>
    </row>
    <row r="32" spans="1:9" x14ac:dyDescent="0.25">
      <c r="A32" s="5">
        <v>8</v>
      </c>
      <c r="B32" s="5">
        <v>35.372423898927565</v>
      </c>
      <c r="C32" s="5">
        <v>-7.3724238989275648</v>
      </c>
      <c r="D32" s="5">
        <v>-0.75216075684902384</v>
      </c>
      <c r="F32" s="5">
        <v>25.862068965517242</v>
      </c>
      <c r="G32" s="5">
        <v>27</v>
      </c>
    </row>
    <row r="33" spans="1:7" x14ac:dyDescent="0.25">
      <c r="A33" s="5">
        <v>9</v>
      </c>
      <c r="B33" s="5">
        <v>16.389230444894565</v>
      </c>
      <c r="C33" s="5">
        <v>-10.389230444894565</v>
      </c>
      <c r="D33" s="5">
        <v>-1.059946028828801</v>
      </c>
      <c r="F33" s="5">
        <v>29.310344827586206</v>
      </c>
      <c r="G33" s="5">
        <v>28</v>
      </c>
    </row>
    <row r="34" spans="1:7" x14ac:dyDescent="0.25">
      <c r="A34" s="5">
        <v>10</v>
      </c>
      <c r="B34" s="5">
        <v>40.521711192126801</v>
      </c>
      <c r="C34" s="5">
        <v>10.478288807873199</v>
      </c>
      <c r="D34" s="5">
        <v>1.0690320779518698</v>
      </c>
      <c r="F34" s="5">
        <v>32.758620689655167</v>
      </c>
      <c r="G34" s="5">
        <v>28</v>
      </c>
    </row>
    <row r="35" spans="1:7" x14ac:dyDescent="0.25">
      <c r="A35" s="5">
        <v>11</v>
      </c>
      <c r="B35" s="5">
        <v>30.223136605728328</v>
      </c>
      <c r="C35" s="5">
        <v>-6.2231366057283282</v>
      </c>
      <c r="D35" s="5">
        <v>-0.63490640303799961</v>
      </c>
      <c r="F35" s="5">
        <v>36.206896551724135</v>
      </c>
      <c r="G35" s="5">
        <v>29</v>
      </c>
    </row>
    <row r="36" spans="1:7" x14ac:dyDescent="0.25">
      <c r="A36" s="5">
        <v>12</v>
      </c>
      <c r="B36" s="5">
        <v>37.601219891506346</v>
      </c>
      <c r="C36" s="5">
        <v>2.3987801084936535</v>
      </c>
      <c r="D36" s="5">
        <v>0.24473202933724814</v>
      </c>
      <c r="F36" s="5">
        <v>39.655172413793103</v>
      </c>
      <c r="G36" s="5">
        <v>29</v>
      </c>
    </row>
    <row r="37" spans="1:7" x14ac:dyDescent="0.25">
      <c r="A37" s="5">
        <v>13</v>
      </c>
      <c r="B37" s="5">
        <v>31.299107084904293</v>
      </c>
      <c r="C37" s="5">
        <v>-2.2991070849042927</v>
      </c>
      <c r="D37" s="5">
        <v>-0.23456303500265624</v>
      </c>
      <c r="F37" s="5">
        <v>43.103448275862071</v>
      </c>
      <c r="G37" s="5">
        <v>29</v>
      </c>
    </row>
    <row r="38" spans="1:7" x14ac:dyDescent="0.25">
      <c r="A38" s="5">
        <v>14</v>
      </c>
      <c r="B38" s="5">
        <v>45.747853519552883</v>
      </c>
      <c r="C38" s="5">
        <v>-4.7478535195528835</v>
      </c>
      <c r="D38" s="5">
        <v>-0.48439280562728881</v>
      </c>
      <c r="F38" s="5">
        <v>46.551724137931032</v>
      </c>
      <c r="G38" s="5">
        <v>30</v>
      </c>
    </row>
    <row r="39" spans="1:7" x14ac:dyDescent="0.25">
      <c r="A39" s="5">
        <v>15</v>
      </c>
      <c r="B39" s="5">
        <v>30.37684667418204</v>
      </c>
      <c r="C39" s="5">
        <v>-9.3768466741820404</v>
      </c>
      <c r="D39" s="5">
        <v>-0.95665905650595739</v>
      </c>
      <c r="F39" s="5">
        <v>50</v>
      </c>
      <c r="G39" s="5">
        <v>32</v>
      </c>
    </row>
    <row r="40" spans="1:7" x14ac:dyDescent="0.25">
      <c r="A40" s="5">
        <v>16</v>
      </c>
      <c r="B40" s="5">
        <v>41.905101808210176</v>
      </c>
      <c r="C40" s="5">
        <v>-13.905101808210176</v>
      </c>
      <c r="D40" s="5">
        <v>-1.4186476582888166</v>
      </c>
      <c r="F40" s="5">
        <v>53.448275862068961</v>
      </c>
      <c r="G40" s="5">
        <v>33</v>
      </c>
    </row>
    <row r="41" spans="1:7" x14ac:dyDescent="0.25">
      <c r="A41" s="5">
        <v>17</v>
      </c>
      <c r="B41" s="5">
        <v>41.290261534395341</v>
      </c>
      <c r="C41" s="5">
        <v>22.709738465604659</v>
      </c>
      <c r="D41" s="5">
        <v>2.3169278254085937</v>
      </c>
      <c r="F41" s="5">
        <v>56.896551724137929</v>
      </c>
      <c r="G41" s="5">
        <v>34</v>
      </c>
    </row>
    <row r="42" spans="1:7" x14ac:dyDescent="0.25">
      <c r="A42" s="5">
        <v>18</v>
      </c>
      <c r="B42" s="5">
        <v>32.83620776944138</v>
      </c>
      <c r="C42" s="5">
        <v>-5.8362077694413799</v>
      </c>
      <c r="D42" s="5">
        <v>-0.59543055488571983</v>
      </c>
      <c r="F42" s="5">
        <v>60.344827586206897</v>
      </c>
      <c r="G42" s="5">
        <v>34</v>
      </c>
    </row>
    <row r="43" spans="1:7" x14ac:dyDescent="0.25">
      <c r="A43" s="5">
        <v>19</v>
      </c>
      <c r="B43" s="5">
        <v>38.139205131094322</v>
      </c>
      <c r="C43" s="5">
        <v>-15.139205131094322</v>
      </c>
      <c r="D43" s="5">
        <v>-1.5445552433783638</v>
      </c>
      <c r="F43" s="5">
        <v>63.793103448275858</v>
      </c>
      <c r="G43" s="5">
        <v>35</v>
      </c>
    </row>
    <row r="44" spans="1:7" x14ac:dyDescent="0.25">
      <c r="A44" s="5">
        <v>20</v>
      </c>
      <c r="B44" s="5">
        <v>24.382154004487418</v>
      </c>
      <c r="C44" s="5">
        <v>-11.382154004487418</v>
      </c>
      <c r="D44" s="5">
        <v>-1.1612476015971853</v>
      </c>
      <c r="F44" s="5">
        <v>67.241379310344811</v>
      </c>
      <c r="G44" s="5">
        <v>40</v>
      </c>
    </row>
    <row r="45" spans="1:7" x14ac:dyDescent="0.25">
      <c r="A45" s="5">
        <v>21</v>
      </c>
      <c r="B45" s="5">
        <v>28.993456058098666</v>
      </c>
      <c r="C45" s="5">
        <v>5.0065439419013344</v>
      </c>
      <c r="D45" s="5">
        <v>0.51078531730740373</v>
      </c>
      <c r="F45" s="5">
        <v>70.689655172413779</v>
      </c>
      <c r="G45" s="5">
        <v>40</v>
      </c>
    </row>
    <row r="46" spans="1:7" x14ac:dyDescent="0.25">
      <c r="A46" s="5">
        <v>22</v>
      </c>
      <c r="B46" s="5">
        <v>39.292030644497139</v>
      </c>
      <c r="C46" s="5">
        <v>-7.2920306444971388</v>
      </c>
      <c r="D46" s="5">
        <v>-0.7439587527419701</v>
      </c>
      <c r="F46" s="5">
        <v>74.137931034482747</v>
      </c>
      <c r="G46" s="5">
        <v>40</v>
      </c>
    </row>
    <row r="47" spans="1:7" x14ac:dyDescent="0.25">
      <c r="A47" s="5">
        <v>23</v>
      </c>
      <c r="B47" s="5">
        <v>26.918370133973603</v>
      </c>
      <c r="C47" s="5">
        <v>-4.9183701339736032</v>
      </c>
      <c r="D47" s="5">
        <v>-0.50178951361862911</v>
      </c>
      <c r="F47" s="5">
        <v>77.586206896551715</v>
      </c>
      <c r="G47" s="5">
        <v>41</v>
      </c>
    </row>
    <row r="48" spans="1:7" x14ac:dyDescent="0.25">
      <c r="A48" s="5">
        <v>24</v>
      </c>
      <c r="B48" s="5">
        <v>25.919254689024498</v>
      </c>
      <c r="C48" s="5">
        <v>4.0807453109755016</v>
      </c>
      <c r="D48" s="5">
        <v>0.41633206713166993</v>
      </c>
      <c r="F48" s="5">
        <v>81.034482758620683</v>
      </c>
      <c r="G48" s="5">
        <v>44</v>
      </c>
    </row>
    <row r="49" spans="1:7" x14ac:dyDescent="0.25">
      <c r="A49" s="5">
        <v>25</v>
      </c>
      <c r="B49" s="5">
        <v>19.617141882422445</v>
      </c>
      <c r="C49" s="5">
        <v>20.382858117577555</v>
      </c>
      <c r="D49" s="5">
        <v>2.0795312638891486</v>
      </c>
      <c r="F49" s="5">
        <v>84.482758620689651</v>
      </c>
      <c r="G49" s="5">
        <v>48</v>
      </c>
    </row>
    <row r="50" spans="1:7" x14ac:dyDescent="0.25">
      <c r="A50" s="5">
        <v>26</v>
      </c>
      <c r="B50" s="5">
        <v>27.456355373561586</v>
      </c>
      <c r="C50" s="5">
        <v>1.5436446264384145</v>
      </c>
      <c r="D50" s="5">
        <v>0.15748808349133889</v>
      </c>
      <c r="F50" s="5">
        <v>87.931034482758605</v>
      </c>
      <c r="G50" s="5">
        <v>48</v>
      </c>
    </row>
    <row r="51" spans="1:7" x14ac:dyDescent="0.25">
      <c r="A51" s="5">
        <v>27</v>
      </c>
      <c r="B51" s="5">
        <v>28.455470818510683</v>
      </c>
      <c r="C51" s="5">
        <v>0.54452918148931673</v>
      </c>
      <c r="D51" s="5">
        <v>5.5554792682900783E-2</v>
      </c>
      <c r="F51" s="5">
        <v>91.379310344827573</v>
      </c>
      <c r="G51" s="5">
        <v>51</v>
      </c>
    </row>
    <row r="52" spans="1:7" x14ac:dyDescent="0.25">
      <c r="A52" s="5">
        <v>28</v>
      </c>
      <c r="B52" s="5">
        <v>26.764660065519891</v>
      </c>
      <c r="C52" s="5">
        <v>0.23533993448010904</v>
      </c>
      <c r="D52" s="5">
        <v>2.4010212334793703E-2</v>
      </c>
      <c r="F52" s="5">
        <v>94.827586206896541</v>
      </c>
      <c r="G52" s="5">
        <v>54</v>
      </c>
    </row>
    <row r="53" spans="1:7" ht="15.75" thickBot="1" x14ac:dyDescent="0.3">
      <c r="A53" s="6">
        <v>29</v>
      </c>
      <c r="B53" s="6">
        <v>33.835323214390485</v>
      </c>
      <c r="C53" s="6">
        <v>6.1646767856095153</v>
      </c>
      <c r="D53" s="6">
        <v>0.62894212546136419</v>
      </c>
      <c r="F53" s="6">
        <v>98.275862068965509</v>
      </c>
      <c r="G53" s="6">
        <v>64</v>
      </c>
    </row>
  </sheetData>
  <sortState ref="G25:G53">
    <sortCondition ref="G25"/>
  </sortState>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topLeftCell="A8" workbookViewId="0">
      <selection activeCell="B26" sqref="B26"/>
    </sheetView>
  </sheetViews>
  <sheetFormatPr defaultRowHeight="15" x14ac:dyDescent="0.25"/>
  <cols>
    <col min="1" max="1" width="17.42578125" customWidth="1"/>
    <col min="2" max="2" width="14.28515625" customWidth="1"/>
    <col min="3" max="3" width="12.28515625" customWidth="1"/>
    <col min="4" max="4" width="15.140625" customWidth="1"/>
    <col min="5" max="5" width="14" customWidth="1"/>
    <col min="6" max="6" width="13.7109375" customWidth="1"/>
    <col min="7" max="7" width="14.85546875" customWidth="1"/>
    <col min="8" max="8" width="16.140625" customWidth="1"/>
    <col min="9" max="9" width="15.85546875" customWidth="1"/>
  </cols>
  <sheetData>
    <row r="1" spans="1:10" ht="190.5" customHeight="1" x14ac:dyDescent="0.25">
      <c r="A1" s="3" t="s">
        <v>0</v>
      </c>
      <c r="B1" s="2" t="s">
        <v>35</v>
      </c>
      <c r="C1" s="13" t="s">
        <v>109</v>
      </c>
      <c r="D1" s="13" t="s">
        <v>42</v>
      </c>
      <c r="E1" s="13" t="s">
        <v>45</v>
      </c>
      <c r="F1" s="13" t="s">
        <v>41</v>
      </c>
      <c r="G1" s="1" t="s">
        <v>38</v>
      </c>
      <c r="H1" s="11" t="s">
        <v>21</v>
      </c>
      <c r="I1" s="18" t="s">
        <v>218</v>
      </c>
    </row>
    <row r="2" spans="1:10" x14ac:dyDescent="0.25">
      <c r="A2" s="3" t="s">
        <v>132</v>
      </c>
      <c r="B2" s="1">
        <f>VLOOKUP(A2,'NFHS 4 DATA RELEVANT INDICATOR'!$A$2:$K$100,11,FALSE)</f>
        <v>90.2</v>
      </c>
      <c r="C2" s="13">
        <f>VLOOKUP(A2,'CLUSTER B2'!$A$2:$B$100,2,FALSE)</f>
        <v>81.2</v>
      </c>
      <c r="D2" s="13"/>
      <c r="E2" s="13"/>
      <c r="F2" s="13"/>
      <c r="G2" s="1"/>
      <c r="H2" s="11"/>
      <c r="I2" s="18"/>
      <c r="J2">
        <f>B2*$B$32+C2*$C$32+$G$32</f>
        <v>14.475800000000007</v>
      </c>
    </row>
    <row r="3" spans="1:10" x14ac:dyDescent="0.25">
      <c r="A3" s="3" t="s">
        <v>144</v>
      </c>
      <c r="B3" s="1">
        <f>VLOOKUP(A3,'NFHS 4 DATA RELEVANT INDICATOR'!$A$2:$K$100,11,FALSE)</f>
        <v>89</v>
      </c>
      <c r="C3" s="13">
        <f>VLOOKUP(A3,'CLUSTER B2'!$A$2:$B$100,2,FALSE)</f>
        <v>80.900000000000006</v>
      </c>
      <c r="D3" s="13"/>
      <c r="E3" s="13"/>
      <c r="F3" s="13"/>
      <c r="G3" s="1"/>
      <c r="H3" s="11"/>
      <c r="I3" s="18"/>
      <c r="J3">
        <f t="shared" ref="J3:J31" si="0">B3*$B$32+C3*$C$32+$G$32</f>
        <v>14.888600000000004</v>
      </c>
    </row>
    <row r="4" spans="1:10" x14ac:dyDescent="0.25">
      <c r="A4" s="9" t="s">
        <v>138</v>
      </c>
      <c r="B4" s="1">
        <f>VLOOKUP(A4,'NFHS 4 DATA RELEVANT INDICATOR'!$A$2:$K$100,11,FALSE)</f>
        <v>81.2</v>
      </c>
      <c r="C4" s="14">
        <v>62</v>
      </c>
      <c r="D4" s="14">
        <v>2496</v>
      </c>
      <c r="E4" s="14">
        <v>99</v>
      </c>
      <c r="F4" s="14">
        <v>29.5</v>
      </c>
      <c r="G4" s="4">
        <v>45</v>
      </c>
      <c r="H4" s="12">
        <v>21</v>
      </c>
      <c r="I4" t="str">
        <f>VLOOKUP(A4,'CLUSTERING STATE'!$A$2:$E$100,5,FALSE)</f>
        <v>B</v>
      </c>
      <c r="J4">
        <f t="shared" si="0"/>
        <v>24.284000000000006</v>
      </c>
    </row>
    <row r="5" spans="1:10" x14ac:dyDescent="0.25">
      <c r="A5" s="9" t="s">
        <v>147</v>
      </c>
      <c r="B5" s="1">
        <f>VLOOKUP(A5,'NFHS 4 DATA RELEVANT INDICATOR'!$A$2:$K$100,11,FALSE)</f>
        <v>69</v>
      </c>
      <c r="C5" s="14">
        <v>63.1</v>
      </c>
      <c r="D5" s="14">
        <v>10076</v>
      </c>
      <c r="E5" s="14">
        <v>69.099999999999994</v>
      </c>
      <c r="F5" s="14">
        <v>26.2</v>
      </c>
      <c r="G5" s="4">
        <v>33.9</v>
      </c>
      <c r="H5" s="12">
        <v>22</v>
      </c>
      <c r="I5" t="str">
        <f>VLOOKUP(A5,'CLUSTERING STATE'!$A$2:$E$100,5,FALSE)</f>
        <v>B</v>
      </c>
      <c r="J5">
        <f t="shared" si="0"/>
        <v>26.837400000000002</v>
      </c>
    </row>
    <row r="6" spans="1:10" x14ac:dyDescent="0.25">
      <c r="A6" s="9" t="s">
        <v>142</v>
      </c>
      <c r="B6" s="1">
        <f>VLOOKUP(A6,'NFHS 4 DATA RELEVANT INDICATOR'!$A$2:$K$100,11,FALSE)</f>
        <v>26.8</v>
      </c>
      <c r="C6" s="14">
        <v>59.8</v>
      </c>
      <c r="D6" s="14">
        <v>6474</v>
      </c>
      <c r="E6" s="14">
        <v>52.3</v>
      </c>
      <c r="F6" s="14">
        <v>20.5</v>
      </c>
      <c r="G6" s="4">
        <v>3.6</v>
      </c>
      <c r="H6" s="12">
        <v>23</v>
      </c>
      <c r="I6" t="str">
        <f>VLOOKUP(A6,'CLUSTERING STATE'!$A$2:$E$100,5,FALSE)</f>
        <v>B</v>
      </c>
      <c r="J6">
        <f t="shared" si="0"/>
        <v>38.483200000000004</v>
      </c>
    </row>
    <row r="7" spans="1:10" x14ac:dyDescent="0.25">
      <c r="A7" s="9" t="s">
        <v>134</v>
      </c>
      <c r="B7" s="1">
        <f>VLOOKUP(A7,'NFHS 4 DATA RELEVANT INDICATOR'!$A$2:$K$100,11,FALSE)</f>
        <v>72.2</v>
      </c>
      <c r="C7" s="14">
        <v>45.6</v>
      </c>
      <c r="D7" s="14">
        <v>3487</v>
      </c>
      <c r="E7" s="14">
        <v>90.3</v>
      </c>
      <c r="F7" s="14">
        <v>8.6999999999999993</v>
      </c>
      <c r="G7" s="4">
        <v>32.4</v>
      </c>
      <c r="H7" s="12">
        <v>24</v>
      </c>
      <c r="I7" t="str">
        <f>VLOOKUP(A7,'CLUSTERING STATE'!$A$2:$E$100,5,FALSE)</f>
        <v>B</v>
      </c>
      <c r="J7">
        <f t="shared" si="0"/>
        <v>32.983400000000003</v>
      </c>
    </row>
    <row r="8" spans="1:10" x14ac:dyDescent="0.25">
      <c r="A8" s="9" t="s">
        <v>141</v>
      </c>
      <c r="B8" s="1">
        <f>VLOOKUP(A8,'NFHS 4 DATA RELEVANT INDICATOR'!$A$2:$K$100,11,FALSE)</f>
        <v>76.5</v>
      </c>
      <c r="C8" s="14">
        <v>41.9</v>
      </c>
      <c r="D8" s="14">
        <v>7782</v>
      </c>
      <c r="E8" s="14">
        <v>75.2</v>
      </c>
      <c r="F8" s="14">
        <v>28.7</v>
      </c>
      <c r="G8" s="4">
        <v>21.8</v>
      </c>
      <c r="H8" s="12">
        <v>27</v>
      </c>
      <c r="I8" t="str">
        <f>VLOOKUP(A8,'CLUSTERING STATE'!$A$2:$E$100,5,FALSE)</f>
        <v>B</v>
      </c>
      <c r="J8">
        <f t="shared" si="0"/>
        <v>33.395099999999999</v>
      </c>
    </row>
    <row r="9" spans="1:10" x14ac:dyDescent="0.25">
      <c r="A9" s="9" t="s">
        <v>152</v>
      </c>
      <c r="B9" s="1">
        <f>VLOOKUP(A9,'NFHS 4 DATA RELEVANT INDICATOR'!$A$2:$K$100,11,FALSE)</f>
        <v>64.3</v>
      </c>
      <c r="C9" s="14">
        <v>43.9</v>
      </c>
      <c r="D9" s="14">
        <v>4412</v>
      </c>
      <c r="E9" s="14">
        <v>79.900000000000006</v>
      </c>
      <c r="F9" s="14">
        <v>32.6</v>
      </c>
      <c r="G9" s="4">
        <v>7.6</v>
      </c>
      <c r="H9" s="12">
        <v>27</v>
      </c>
      <c r="I9" t="str">
        <f>VLOOKUP(A9,'CLUSTERING STATE'!$A$2:$E$100,5,FALSE)</f>
        <v>B</v>
      </c>
      <c r="J9">
        <f t="shared" si="0"/>
        <v>35.592100000000002</v>
      </c>
    </row>
    <row r="10" spans="1:10" x14ac:dyDescent="0.25">
      <c r="A10" s="9" t="s">
        <v>131</v>
      </c>
      <c r="B10" s="1">
        <f>VLOOKUP(A10,'NFHS 4 DATA RELEVANT INDICATOR'!$A$2:$K$100,11,FALSE)</f>
        <v>70.3</v>
      </c>
      <c r="C10" s="14">
        <v>47.1</v>
      </c>
      <c r="D10" s="14">
        <v>3893</v>
      </c>
      <c r="E10" s="14">
        <v>94.3</v>
      </c>
      <c r="F10" s="14">
        <v>19.899999999999999</v>
      </c>
      <c r="G10" s="4">
        <v>32.9</v>
      </c>
      <c r="H10" s="12">
        <v>28</v>
      </c>
      <c r="I10" t="str">
        <f>VLOOKUP(A10,'CLUSTERING STATE'!$A$2:$E$100,5,FALSE)</f>
        <v>B</v>
      </c>
      <c r="J10">
        <f t="shared" si="0"/>
        <v>32.854900000000001</v>
      </c>
    </row>
    <row r="11" spans="1:10" x14ac:dyDescent="0.25">
      <c r="A11" s="9" t="s">
        <v>139</v>
      </c>
      <c r="B11" s="1">
        <f>VLOOKUP(A11,'NFHS 4 DATA RELEVANT INDICATOR'!$A$2:$K$100,11,FALSE)</f>
        <v>75</v>
      </c>
      <c r="C11" s="14">
        <v>47.8</v>
      </c>
      <c r="D11" s="14">
        <v>4020</v>
      </c>
      <c r="E11" s="14">
        <v>91.5</v>
      </c>
      <c r="F11" s="14">
        <v>12.2</v>
      </c>
      <c r="G11" s="4">
        <v>42.2</v>
      </c>
      <c r="H11" s="12">
        <v>28</v>
      </c>
      <c r="I11" t="str">
        <f>VLOOKUP(A11,'CLUSTERING STATE'!$A$2:$E$100,5,FALSE)</f>
        <v>B</v>
      </c>
      <c r="J11">
        <f t="shared" si="0"/>
        <v>31.426200000000009</v>
      </c>
    </row>
    <row r="12" spans="1:10" x14ac:dyDescent="0.25">
      <c r="A12" s="9" t="s">
        <v>136</v>
      </c>
      <c r="B12" s="1">
        <f>VLOOKUP(A12,'NFHS 4 DATA RELEVANT INDICATOR'!$A$2:$K$100,11,FALSE)</f>
        <v>68.5</v>
      </c>
      <c r="C12" s="14">
        <v>57.2</v>
      </c>
      <c r="D12" s="14">
        <v>1890</v>
      </c>
      <c r="E12" s="14">
        <v>90.5</v>
      </c>
      <c r="F12" s="14">
        <v>19.100000000000001</v>
      </c>
      <c r="G12" s="4">
        <v>30.7</v>
      </c>
      <c r="H12" s="12">
        <v>29</v>
      </c>
      <c r="I12" t="str">
        <f>VLOOKUP(A12,'CLUSTERING STATE'!$A$2:$E$100,5,FALSE)</f>
        <v>B</v>
      </c>
      <c r="J12">
        <f t="shared" si="0"/>
        <v>29.296300000000002</v>
      </c>
    </row>
    <row r="13" spans="1:10" x14ac:dyDescent="0.25">
      <c r="A13" s="9" t="s">
        <v>150</v>
      </c>
      <c r="B13" s="1">
        <f>VLOOKUP(A13,'NFHS 4 DATA RELEVANT INDICATOR'!$A$2:$K$100,11,FALSE)</f>
        <v>15</v>
      </c>
      <c r="C13" s="14">
        <v>70.5</v>
      </c>
      <c r="D13" s="14">
        <v>5835</v>
      </c>
      <c r="E13" s="14">
        <v>32.799999999999997</v>
      </c>
      <c r="F13" s="14">
        <v>29.7</v>
      </c>
      <c r="G13" s="4">
        <v>2.4</v>
      </c>
      <c r="H13" s="12">
        <v>29</v>
      </c>
      <c r="I13" t="str">
        <f>VLOOKUP(A13,'CLUSTERING STATE'!$A$2:$E$100,5,FALSE)</f>
        <v>B</v>
      </c>
      <c r="J13">
        <f t="shared" si="0"/>
        <v>37.137</v>
      </c>
    </row>
    <row r="14" spans="1:10" x14ac:dyDescent="0.25">
      <c r="A14" s="9" t="s">
        <v>151</v>
      </c>
      <c r="B14" s="1">
        <f>VLOOKUP(A14,'NFHS 4 DATA RELEVANT INDICATOR'!$A$2:$K$100,11,FALSE)</f>
        <v>74.7</v>
      </c>
      <c r="C14" s="14">
        <v>79.8</v>
      </c>
      <c r="D14" s="14">
        <v>2509</v>
      </c>
      <c r="E14" s="14">
        <v>94.7</v>
      </c>
      <c r="F14" s="14">
        <v>29.4</v>
      </c>
      <c r="G14" s="4">
        <v>39</v>
      </c>
      <c r="H14" s="12">
        <v>29</v>
      </c>
      <c r="I14" t="str">
        <f>VLOOKUP(A14,'CLUSTERING STATE'!$A$2:$E$100,5,FALSE)</f>
        <v>B</v>
      </c>
      <c r="J14">
        <f t="shared" si="0"/>
        <v>18.827700000000007</v>
      </c>
    </row>
    <row r="15" spans="1:10" x14ac:dyDescent="0.25">
      <c r="A15" s="9" t="s">
        <v>148</v>
      </c>
      <c r="B15" s="1">
        <f>VLOOKUP(A15,'NFHS 4 DATA RELEVANT INDICATOR'!$A$2:$K$100,11,FALSE)</f>
        <v>50</v>
      </c>
      <c r="C15" s="14">
        <v>64.3</v>
      </c>
      <c r="D15" s="14">
        <v>2892</v>
      </c>
      <c r="E15" s="14">
        <v>51.4</v>
      </c>
      <c r="F15" s="14">
        <v>28</v>
      </c>
      <c r="G15" s="4">
        <v>23.5</v>
      </c>
      <c r="H15" s="12">
        <v>30</v>
      </c>
      <c r="I15" t="str">
        <f>VLOOKUP(A15,'CLUSTERING STATE'!$A$2:$E$100,5,FALSE)</f>
        <v>B</v>
      </c>
      <c r="J15">
        <f t="shared" si="0"/>
        <v>31.017200000000003</v>
      </c>
    </row>
    <row r="16" spans="1:10" x14ac:dyDescent="0.25">
      <c r="A16" s="9" t="s">
        <v>146</v>
      </c>
      <c r="B16" s="1">
        <f>VLOOKUP(A16,'NFHS 4 DATA RELEVANT INDICATOR'!$A$2:$K$100,11,FALSE)</f>
        <v>81.400000000000006</v>
      </c>
      <c r="C16" s="14">
        <v>54.2</v>
      </c>
      <c r="D16" s="14">
        <v>4192</v>
      </c>
      <c r="E16" s="14">
        <v>85.7</v>
      </c>
      <c r="F16" s="14">
        <v>54</v>
      </c>
      <c r="G16" s="4">
        <v>26.8</v>
      </c>
      <c r="H16" s="12">
        <v>32</v>
      </c>
      <c r="I16" t="str">
        <f>VLOOKUP(A16,'CLUSTERING STATE'!$A$2:$E$100,5,FALSE)</f>
        <v>C</v>
      </c>
      <c r="J16">
        <f t="shared" si="0"/>
        <v>27.323800000000006</v>
      </c>
    </row>
    <row r="17" spans="1:10" x14ac:dyDescent="0.25">
      <c r="A17" s="9" t="s">
        <v>129</v>
      </c>
      <c r="B17" s="1">
        <f>VLOOKUP(A17,'NFHS 4 DATA RELEVANT INDICATOR'!$A$2:$K$100,11,FALSE)</f>
        <v>45.1</v>
      </c>
      <c r="C17" s="14">
        <v>50.5</v>
      </c>
      <c r="D17" s="14">
        <v>1503</v>
      </c>
      <c r="E17" s="14">
        <v>80.5</v>
      </c>
      <c r="F17" s="14">
        <v>13.5</v>
      </c>
      <c r="G17" s="4">
        <v>19.5</v>
      </c>
      <c r="H17" s="12">
        <v>33</v>
      </c>
      <c r="I17" t="str">
        <f>VLOOKUP(A17,'CLUSTERING STATE'!$A$2:$E$100,5,FALSE)</f>
        <v>C</v>
      </c>
      <c r="J17">
        <f t="shared" si="0"/>
        <v>37.682500000000005</v>
      </c>
    </row>
    <row r="18" spans="1:10" x14ac:dyDescent="0.25">
      <c r="A18" s="9" t="s">
        <v>128</v>
      </c>
      <c r="B18" s="1">
        <f>VLOOKUP(A18,'NFHS 4 DATA RELEVANT INDICATOR'!$A$2:$K$100,11,FALSE)</f>
        <v>70.599999999999994</v>
      </c>
      <c r="C18" s="14">
        <v>47.9</v>
      </c>
      <c r="D18" s="14">
        <v>2136</v>
      </c>
      <c r="E18" s="14">
        <v>88.7</v>
      </c>
      <c r="F18" s="14">
        <v>8.9</v>
      </c>
      <c r="G18" s="4">
        <v>30.7</v>
      </c>
      <c r="H18" s="12">
        <v>34</v>
      </c>
      <c r="I18" t="str">
        <f>VLOOKUP(A18,'CLUSTERING STATE'!$A$2:$E$100,5,FALSE)</f>
        <v>C</v>
      </c>
      <c r="J18">
        <f t="shared" si="0"/>
        <v>32.464600000000004</v>
      </c>
    </row>
    <row r="19" spans="1:10" x14ac:dyDescent="0.25">
      <c r="A19" s="9" t="s">
        <v>145</v>
      </c>
      <c r="B19" s="1">
        <f>VLOOKUP(A19,'NFHS 4 DATA RELEVANT INDICATOR'!$A$2:$K$100,11,FALSE)</f>
        <v>69.099999999999994</v>
      </c>
      <c r="C19" s="14">
        <v>73.900000000000006</v>
      </c>
      <c r="D19" s="14">
        <v>3329</v>
      </c>
      <c r="E19" s="14">
        <v>76.400000000000006</v>
      </c>
      <c r="F19" s="14">
        <v>13.1</v>
      </c>
      <c r="G19" s="4">
        <v>36.9</v>
      </c>
      <c r="H19" s="12">
        <v>34</v>
      </c>
      <c r="I19" t="str">
        <f>VLOOKUP(A19,'CLUSTERING STATE'!$A$2:$E$100,5,FALSE)</f>
        <v>C</v>
      </c>
      <c r="J19">
        <f t="shared" si="0"/>
        <v>22.536100000000005</v>
      </c>
    </row>
    <row r="20" spans="1:10" x14ac:dyDescent="0.25">
      <c r="A20" s="9" t="s">
        <v>124</v>
      </c>
      <c r="B20" s="1">
        <f>VLOOKUP(A20,'NFHS 4 DATA RELEVANT INDICATOR'!$A$2:$K$100,11,FALSE)</f>
        <v>76.3</v>
      </c>
      <c r="C20" s="14">
        <v>36.200000000000003</v>
      </c>
      <c r="D20" s="14">
        <v>2138</v>
      </c>
      <c r="E20" s="14">
        <v>91.6</v>
      </c>
      <c r="F20" s="14">
        <v>17.399999999999999</v>
      </c>
      <c r="G20" s="4">
        <v>43.9</v>
      </c>
      <c r="H20" s="12">
        <v>35</v>
      </c>
      <c r="I20" t="str">
        <f>VLOOKUP(A20,'CLUSTERING STATE'!$A$2:$E$100,5,FALSE)</f>
        <v>C</v>
      </c>
      <c r="J20">
        <f t="shared" si="0"/>
        <v>35.701300000000003</v>
      </c>
    </row>
    <row r="21" spans="1:10" x14ac:dyDescent="0.25">
      <c r="A21" s="9" t="s">
        <v>135</v>
      </c>
      <c r="B21" s="1">
        <f>VLOOKUP(A21,'NFHS 4 DATA RELEVANT INDICATOR'!$A$2:$K$100,11,FALSE)</f>
        <v>62</v>
      </c>
      <c r="C21" s="14">
        <v>39.200000000000003</v>
      </c>
      <c r="D21" s="14">
        <v>4225</v>
      </c>
      <c r="E21" s="14">
        <v>85.4</v>
      </c>
      <c r="F21" s="14">
        <v>72.599999999999994</v>
      </c>
      <c r="G21" s="4">
        <v>23.1</v>
      </c>
      <c r="H21" s="12">
        <v>40</v>
      </c>
      <c r="I21" t="str">
        <f>VLOOKUP(A21,'CLUSTERING STATE'!$A$2:$E$100,5,FALSE)</f>
        <v>C</v>
      </c>
      <c r="J21">
        <f t="shared" si="0"/>
        <v>38.016800000000003</v>
      </c>
    </row>
    <row r="22" spans="1:10" x14ac:dyDescent="0.25">
      <c r="A22" s="9" t="s">
        <v>149</v>
      </c>
      <c r="B22" s="1">
        <f>VLOOKUP(A22,'NFHS 4 DATA RELEVANT INDICATOR'!$A$2:$K$100,11,FALSE)</f>
        <v>61.7</v>
      </c>
      <c r="C22" s="14">
        <v>77.3</v>
      </c>
      <c r="D22" s="14">
        <v>4327</v>
      </c>
      <c r="E22" s="14">
        <v>80.099999999999994</v>
      </c>
      <c r="F22" s="14">
        <v>47.5</v>
      </c>
      <c r="G22" s="4">
        <v>38.5</v>
      </c>
      <c r="H22" s="12">
        <v>40</v>
      </c>
      <c r="I22" t="str">
        <f>VLOOKUP(A22,'CLUSTERING STATE'!$A$2:$E$100,5,FALSE)</f>
        <v>C</v>
      </c>
      <c r="J22">
        <f t="shared" si="0"/>
        <v>23.002700000000004</v>
      </c>
    </row>
    <row r="23" spans="1:10" x14ac:dyDescent="0.25">
      <c r="A23" s="9" t="s">
        <v>153</v>
      </c>
      <c r="B23" s="1">
        <f>VLOOKUP(A23,'NFHS 4 DATA RELEVANT INDICATOR'!$A$2:$K$100,11,FALSE)</f>
        <v>30.9</v>
      </c>
      <c r="C23" s="14">
        <v>55.4</v>
      </c>
      <c r="D23" s="14">
        <v>2399</v>
      </c>
      <c r="E23" s="14">
        <v>68.599999999999994</v>
      </c>
      <c r="F23" s="14">
        <v>49.4</v>
      </c>
      <c r="G23" s="4">
        <v>11.5</v>
      </c>
      <c r="H23" s="12">
        <v>40</v>
      </c>
      <c r="I23" t="str">
        <f>VLOOKUP(A23,'CLUSTERING STATE'!$A$2:$E$100,5,FALSE)</f>
        <v>C</v>
      </c>
      <c r="J23">
        <f t="shared" si="0"/>
        <v>39.221100000000007</v>
      </c>
    </row>
    <row r="24" spans="1:10" x14ac:dyDescent="0.25">
      <c r="A24" s="9" t="s">
        <v>137</v>
      </c>
      <c r="B24" s="1">
        <f>VLOOKUP(A24,'NFHS 4 DATA RELEVANT INDICATOR'!$A$2:$K$100,11,FALSE)</f>
        <v>38.5</v>
      </c>
      <c r="C24" s="14">
        <v>41.4</v>
      </c>
      <c r="D24" s="14">
        <v>3052</v>
      </c>
      <c r="E24" s="14">
        <v>84</v>
      </c>
      <c r="F24" s="14">
        <v>56.1</v>
      </c>
      <c r="G24" s="4">
        <v>9.6999999999999993</v>
      </c>
      <c r="H24" s="12">
        <v>41</v>
      </c>
      <c r="I24" t="str">
        <f>VLOOKUP(A24,'CLUSTERING STATE'!$A$2:$E$100,5,FALSE)</f>
        <v>C</v>
      </c>
      <c r="J24">
        <f t="shared" si="0"/>
        <v>42.903100000000002</v>
      </c>
    </row>
    <row r="25" spans="1:10" x14ac:dyDescent="0.25">
      <c r="A25" s="9" t="s">
        <v>130</v>
      </c>
      <c r="B25" s="1">
        <f>VLOOKUP(A25,'NFHS 4 DATA RELEVANT INDICATOR'!$A$2:$K$100,11,FALSE)</f>
        <v>30.3</v>
      </c>
      <c r="C25" s="14">
        <v>35.200000000000003</v>
      </c>
      <c r="D25" s="14">
        <v>1476</v>
      </c>
      <c r="E25" s="14">
        <v>61.9</v>
      </c>
      <c r="F25" s="14">
        <v>41.6</v>
      </c>
      <c r="G25" s="4">
        <v>8</v>
      </c>
      <c r="H25" s="12">
        <v>44</v>
      </c>
      <c r="I25" t="str">
        <f>VLOOKUP(A25,'CLUSTERING STATE'!$A$2:$E$100,5,FALSE)</f>
        <v>C</v>
      </c>
      <c r="J25">
        <f t="shared" si="0"/>
        <v>47.3673</v>
      </c>
    </row>
    <row r="26" spans="1:10" x14ac:dyDescent="0.25">
      <c r="A26" s="9" t="s">
        <v>125</v>
      </c>
      <c r="B26" s="1">
        <f>VLOOKUP(A26,'NFHS 4 DATA RELEVANT INDICATOR'!$A$2:$K$100,11,FALSE)</f>
        <v>46.5</v>
      </c>
      <c r="C26" s="14">
        <v>46</v>
      </c>
      <c r="D26" s="14">
        <v>3210</v>
      </c>
      <c r="E26" s="14">
        <v>70.599999999999994</v>
      </c>
      <c r="F26" s="14">
        <v>66.099999999999994</v>
      </c>
      <c r="G26" s="4">
        <v>18.100000000000001</v>
      </c>
      <c r="H26" s="12">
        <v>48</v>
      </c>
      <c r="I26" t="str">
        <f>VLOOKUP(A26,'CLUSTERING STATE'!$A$2:$E$100,5,FALSE)</f>
        <v>D</v>
      </c>
      <c r="J26">
        <f t="shared" si="0"/>
        <v>39.121500000000005</v>
      </c>
    </row>
    <row r="27" spans="1:10" x14ac:dyDescent="0.25">
      <c r="A27" s="9" t="s">
        <v>126</v>
      </c>
      <c r="B27" s="1">
        <f>VLOOKUP(A27,'NFHS 4 DATA RELEVANT INDICATOR'!$A$2:$K$100,11,FALSE)</f>
        <v>14.4</v>
      </c>
      <c r="C27" s="14">
        <v>40.9</v>
      </c>
      <c r="D27" s="14">
        <v>1724</v>
      </c>
      <c r="E27" s="14">
        <v>63.8</v>
      </c>
      <c r="F27" s="14">
        <v>53.9</v>
      </c>
      <c r="G27" s="4">
        <v>3.3</v>
      </c>
      <c r="H27" s="12">
        <v>48</v>
      </c>
      <c r="I27" t="str">
        <f>VLOOKUP(A27,'CLUSTERING STATE'!$A$2:$E$100,5,FALSE)</f>
        <v>D</v>
      </c>
      <c r="J27">
        <f t="shared" si="0"/>
        <v>49.005600000000001</v>
      </c>
    </row>
    <row r="28" spans="1:10" x14ac:dyDescent="0.25">
      <c r="A28" s="9" t="s">
        <v>133</v>
      </c>
      <c r="B28" s="1">
        <f>VLOOKUP(A28,'NFHS 4 DATA RELEVANT INDICATOR'!$A$2:$K$100,11,FALSE)</f>
        <v>35.700000000000003</v>
      </c>
      <c r="C28" s="14">
        <v>28.7</v>
      </c>
      <c r="D28" s="14">
        <v>1387</v>
      </c>
      <c r="E28" s="14">
        <v>80.8</v>
      </c>
      <c r="F28" s="14">
        <v>61.1</v>
      </c>
      <c r="G28" s="4">
        <v>11.4</v>
      </c>
      <c r="H28" s="12">
        <v>51</v>
      </c>
      <c r="I28" t="str">
        <f>VLOOKUP(A28,'CLUSTERING STATE'!$A$2:$E$100,5,FALSE)</f>
        <v>D</v>
      </c>
      <c r="J28">
        <f t="shared" si="0"/>
        <v>48.618300000000005</v>
      </c>
    </row>
    <row r="29" spans="1:10" x14ac:dyDescent="0.25">
      <c r="A29" s="9" t="s">
        <v>213</v>
      </c>
      <c r="B29" s="1">
        <f>VLOOKUP(A29,'NFHS 4 DATA RELEVANT INDICATOR'!$A$2:$K$100,11,FALSE)</f>
        <v>59.1</v>
      </c>
      <c r="C29" s="14">
        <v>31</v>
      </c>
      <c r="D29" s="14">
        <v>1480</v>
      </c>
      <c r="E29" s="14">
        <v>70.2</v>
      </c>
      <c r="F29" s="14">
        <v>66.2</v>
      </c>
      <c r="G29" s="4">
        <v>21.7</v>
      </c>
      <c r="H29" s="12">
        <v>54</v>
      </c>
      <c r="I29" t="str">
        <f>VLOOKUP(A29,'CLUSTERING STATE'!$A$2:$E$100,5,FALSE)</f>
        <v>D</v>
      </c>
      <c r="J29">
        <f t="shared" si="0"/>
        <v>41.974500000000006</v>
      </c>
    </row>
    <row r="30" spans="1:10" x14ac:dyDescent="0.25">
      <c r="A30" s="9" t="s">
        <v>140</v>
      </c>
      <c r="B30" s="1">
        <f>VLOOKUP(A30,'NFHS 4 DATA RELEVANT INDICATOR'!$A$2:$K$100,11,FALSE)</f>
        <v>26.4</v>
      </c>
      <c r="C30" s="14">
        <v>37.1</v>
      </c>
      <c r="D30" s="14">
        <v>1956</v>
      </c>
      <c r="E30" s="14">
        <v>67.8</v>
      </c>
      <c r="F30" s="14">
        <v>48.7</v>
      </c>
      <c r="G30" s="4">
        <v>5.9</v>
      </c>
      <c r="H30" s="12">
        <v>64</v>
      </c>
      <c r="I30" t="str">
        <f>VLOOKUP(A30,'CLUSTERING STATE'!$A$2:$E$100,5,FALSE)</f>
        <v>D</v>
      </c>
      <c r="J30">
        <f t="shared" si="0"/>
        <v>47.570400000000006</v>
      </c>
    </row>
    <row r="31" spans="1:10" x14ac:dyDescent="0.25">
      <c r="B31">
        <f>_xlfn.PERCENTILE.INC(B2:B30,0.6)</f>
        <v>69.08</v>
      </c>
      <c r="C31">
        <f>_xlfn.PERCENTILE.INC(C2:C30,0.6)</f>
        <v>55.160000000000004</v>
      </c>
      <c r="D31">
        <f>_xlfn.PERCENTILE.INC(D4:D30,0.6)</f>
        <v>3423.8</v>
      </c>
      <c r="E31">
        <f>_xlfn.PERCENTILE.INC(E4:E30,0.6)</f>
        <v>82.72</v>
      </c>
      <c r="F31">
        <f>_xlfn.PERCENTILE.INC(F4:F30,0.4)</f>
        <v>28.28</v>
      </c>
      <c r="J31">
        <f t="shared" si="0"/>
        <v>29.962040000000002</v>
      </c>
    </row>
    <row r="32" spans="1:10" x14ac:dyDescent="0.25">
      <c r="B32">
        <v>-0.245</v>
      </c>
      <c r="C32">
        <v>-0.39600000000000002</v>
      </c>
      <c r="D32">
        <v>-2.4503107740436771E-3</v>
      </c>
      <c r="E32">
        <v>-0.19944945424733207</v>
      </c>
      <c r="F32">
        <v>0.26469990709227875</v>
      </c>
      <c r="G32">
        <v>68.73</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C1" sqref="C1"/>
    </sheetView>
  </sheetViews>
  <sheetFormatPr defaultRowHeight="15" x14ac:dyDescent="0.25"/>
  <cols>
    <col min="1" max="1" width="15.140625" customWidth="1"/>
    <col min="2" max="2" width="13.85546875" customWidth="1"/>
    <col min="3" max="3" width="17.5703125" customWidth="1"/>
    <col min="4" max="4" width="17.28515625" customWidth="1"/>
  </cols>
  <sheetData>
    <row r="1" spans="1:6" ht="174" customHeight="1" x14ac:dyDescent="0.25">
      <c r="A1" s="3" t="s">
        <v>0</v>
      </c>
      <c r="B1" s="13" t="s">
        <v>109</v>
      </c>
      <c r="C1" s="2" t="s">
        <v>35</v>
      </c>
      <c r="D1" s="11" t="s">
        <v>21</v>
      </c>
      <c r="E1" s="18" t="s">
        <v>218</v>
      </c>
    </row>
    <row r="2" spans="1:6" x14ac:dyDescent="0.25">
      <c r="A2" s="9" t="s">
        <v>132</v>
      </c>
      <c r="B2" s="9">
        <f>VLOOKUP(A2,CLUSTERING!$A$2:$C$100,3,FALSE)</f>
        <v>81.2</v>
      </c>
      <c r="C2" s="9">
        <f>VLOOKUP(A2,'NFHS 4 DATA RELEVANT INDICATOR'!$A$2:$K$100,11,FALSE)</f>
        <v>90.2</v>
      </c>
      <c r="D2" s="9">
        <f>VLOOKUP(A2,CLUSTERING!$A$2:$H$100,8,FALSE)</f>
        <v>6</v>
      </c>
      <c r="E2" s="9" t="str">
        <f>VLOOKUP(A2,CLUSTERING!$A$2:$I$100,9,FALSE)</f>
        <v>A</v>
      </c>
      <c r="F2">
        <f t="shared" ref="F2:F3" si="0">$D$17+$C$17*C2+$B$17*B2</f>
        <v>14.4758</v>
      </c>
    </row>
    <row r="3" spans="1:6" x14ac:dyDescent="0.25">
      <c r="A3" s="9" t="s">
        <v>144</v>
      </c>
      <c r="B3" s="9">
        <f>VLOOKUP(A3,CLUSTERING!$A$2:$C$100,3,FALSE)</f>
        <v>80.900000000000006</v>
      </c>
      <c r="C3" s="9">
        <f>VLOOKUP(A3,'NFHS 4 DATA RELEVANT INDICATOR'!$A$2:$K$100,11,FALSE)</f>
        <v>89</v>
      </c>
      <c r="D3" s="9">
        <f>VLOOKUP(A3,CLUSTERING!$A$2:$H$100,8,FALSE)</f>
        <v>13</v>
      </c>
      <c r="E3" s="9" t="str">
        <f>VLOOKUP(A3,CLUSTERING!$A$2:$I$100,9,FALSE)</f>
        <v>A</v>
      </c>
      <c r="F3">
        <f t="shared" si="0"/>
        <v>14.888600000000004</v>
      </c>
    </row>
    <row r="4" spans="1:6" x14ac:dyDescent="0.25">
      <c r="A4" s="9" t="s">
        <v>138</v>
      </c>
      <c r="B4" s="14">
        <v>62</v>
      </c>
      <c r="C4" s="4">
        <f>VLOOKUP(A4,'NFHS 4 DATA RELEVANT INDICATOR'!$A$2:$K$100,11,FALSE)</f>
        <v>81.2</v>
      </c>
      <c r="D4" s="12">
        <v>21</v>
      </c>
      <c r="E4" t="str">
        <f>VLOOKUP(A4,'CLUSTERING STATE'!$A$2:$E$100,5,FALSE)</f>
        <v>B</v>
      </c>
      <c r="F4">
        <f>$D$17+$C$17*C4+$B$17*B4</f>
        <v>24.283999999999999</v>
      </c>
    </row>
    <row r="5" spans="1:6" x14ac:dyDescent="0.25">
      <c r="A5" s="9" t="s">
        <v>147</v>
      </c>
      <c r="B5" s="14">
        <v>63.1</v>
      </c>
      <c r="C5" s="4">
        <f>VLOOKUP(A5,'NFHS 4 DATA RELEVANT INDICATOR'!$A$2:$K$100,11,FALSE)</f>
        <v>69</v>
      </c>
      <c r="D5" s="12">
        <v>22</v>
      </c>
      <c r="E5" t="str">
        <f>VLOOKUP(A5,'CLUSTERING STATE'!$A$2:$E$100,5,FALSE)</f>
        <v>B</v>
      </c>
      <c r="F5">
        <f t="shared" ref="F5:F16" si="1">$D$17+$C$17*C5+$B$17*B5</f>
        <v>26.837400000000002</v>
      </c>
    </row>
    <row r="6" spans="1:6" x14ac:dyDescent="0.25">
      <c r="A6" s="9" t="s">
        <v>142</v>
      </c>
      <c r="B6" s="14">
        <v>59.8</v>
      </c>
      <c r="C6" s="4">
        <f>VLOOKUP(A6,'NFHS 4 DATA RELEVANT INDICATOR'!$A$2:$K$100,11,FALSE)</f>
        <v>26.8</v>
      </c>
      <c r="D6" s="12">
        <v>23</v>
      </c>
      <c r="E6" t="str">
        <f>VLOOKUP(A6,'CLUSTERING STATE'!$A$2:$E$100,5,FALSE)</f>
        <v>B</v>
      </c>
      <c r="F6">
        <f t="shared" si="1"/>
        <v>38.483199999999997</v>
      </c>
    </row>
    <row r="7" spans="1:6" x14ac:dyDescent="0.25">
      <c r="A7" s="9" t="s">
        <v>134</v>
      </c>
      <c r="B7" s="14">
        <v>45.6</v>
      </c>
      <c r="C7" s="4">
        <f>VLOOKUP(A7,'NFHS 4 DATA RELEVANT INDICATOR'!$A$2:$K$100,11,FALSE)</f>
        <v>72.2</v>
      </c>
      <c r="D7" s="12">
        <v>24</v>
      </c>
      <c r="E7" t="str">
        <f>VLOOKUP(A7,'CLUSTERING STATE'!$A$2:$E$100,5,FALSE)</f>
        <v>B</v>
      </c>
      <c r="F7">
        <f t="shared" si="1"/>
        <v>32.983400000000003</v>
      </c>
    </row>
    <row r="8" spans="1:6" x14ac:dyDescent="0.25">
      <c r="A8" s="9" t="s">
        <v>141</v>
      </c>
      <c r="B8" s="14">
        <v>41.9</v>
      </c>
      <c r="C8" s="4">
        <f>VLOOKUP(A8,'NFHS 4 DATA RELEVANT INDICATOR'!$A$2:$K$100,11,FALSE)</f>
        <v>76.5</v>
      </c>
      <c r="D8" s="12">
        <v>27</v>
      </c>
      <c r="E8" t="str">
        <f>VLOOKUP(A8,'CLUSTERING STATE'!$A$2:$E$100,5,FALSE)</f>
        <v>B</v>
      </c>
      <c r="F8">
        <f t="shared" si="1"/>
        <v>33.395099999999999</v>
      </c>
    </row>
    <row r="9" spans="1:6" x14ac:dyDescent="0.25">
      <c r="A9" s="9" t="s">
        <v>152</v>
      </c>
      <c r="B9" s="14">
        <v>43.9</v>
      </c>
      <c r="C9" s="4">
        <f>VLOOKUP(A9,'NFHS 4 DATA RELEVANT INDICATOR'!$A$2:$K$100,11,FALSE)</f>
        <v>64.3</v>
      </c>
      <c r="D9" s="12">
        <v>27</v>
      </c>
      <c r="E9" t="str">
        <f>VLOOKUP(A9,'CLUSTERING STATE'!$A$2:$E$100,5,FALSE)</f>
        <v>B</v>
      </c>
      <c r="F9">
        <f t="shared" si="1"/>
        <v>35.592100000000002</v>
      </c>
    </row>
    <row r="10" spans="1:6" x14ac:dyDescent="0.25">
      <c r="A10" s="9" t="s">
        <v>131</v>
      </c>
      <c r="B10" s="14">
        <v>47.1</v>
      </c>
      <c r="C10" s="4">
        <f>VLOOKUP(A10,'NFHS 4 DATA RELEVANT INDICATOR'!$A$2:$K$100,11,FALSE)</f>
        <v>70.3</v>
      </c>
      <c r="D10" s="12">
        <v>28</v>
      </c>
      <c r="E10" t="str">
        <f>VLOOKUP(A10,'CLUSTERING STATE'!$A$2:$E$100,5,FALSE)</f>
        <v>B</v>
      </c>
      <c r="F10">
        <f t="shared" si="1"/>
        <v>32.854900000000001</v>
      </c>
    </row>
    <row r="11" spans="1:6" x14ac:dyDescent="0.25">
      <c r="A11" s="9" t="s">
        <v>139</v>
      </c>
      <c r="B11" s="14">
        <v>47.8</v>
      </c>
      <c r="C11" s="4">
        <f>VLOOKUP(A11,'NFHS 4 DATA RELEVANT INDICATOR'!$A$2:$K$100,11,FALSE)</f>
        <v>75</v>
      </c>
      <c r="D11" s="12">
        <v>28</v>
      </c>
      <c r="E11" t="str">
        <f>VLOOKUP(A11,'CLUSTERING STATE'!$A$2:$E$100,5,FALSE)</f>
        <v>B</v>
      </c>
      <c r="F11">
        <f t="shared" si="1"/>
        <v>31.426200000000005</v>
      </c>
    </row>
    <row r="12" spans="1:6" x14ac:dyDescent="0.25">
      <c r="A12" s="9" t="s">
        <v>136</v>
      </c>
      <c r="B12" s="14">
        <v>57.2</v>
      </c>
      <c r="C12" s="4">
        <f>VLOOKUP(A12,'NFHS 4 DATA RELEVANT INDICATOR'!$A$2:$K$100,11,FALSE)</f>
        <v>68.5</v>
      </c>
      <c r="D12" s="12">
        <v>29</v>
      </c>
      <c r="E12" t="str">
        <f>VLOOKUP(A12,'CLUSTERING STATE'!$A$2:$E$100,5,FALSE)</f>
        <v>B</v>
      </c>
      <c r="F12">
        <f t="shared" si="1"/>
        <v>29.296300000000002</v>
      </c>
    </row>
    <row r="13" spans="1:6" x14ac:dyDescent="0.25">
      <c r="A13" s="9" t="s">
        <v>150</v>
      </c>
      <c r="B13" s="14">
        <v>70.5</v>
      </c>
      <c r="C13" s="4">
        <f>VLOOKUP(A13,'NFHS 4 DATA RELEVANT INDICATOR'!$A$2:$K$100,11,FALSE)</f>
        <v>15</v>
      </c>
      <c r="D13" s="12">
        <v>29</v>
      </c>
      <c r="E13" t="str">
        <f>VLOOKUP(A13,'CLUSTERING STATE'!$A$2:$E$100,5,FALSE)</f>
        <v>B</v>
      </c>
      <c r="F13">
        <f t="shared" si="1"/>
        <v>37.137</v>
      </c>
    </row>
    <row r="14" spans="1:6" x14ac:dyDescent="0.25">
      <c r="A14" s="9" t="s">
        <v>151</v>
      </c>
      <c r="B14" s="14">
        <v>79.8</v>
      </c>
      <c r="C14" s="4">
        <f>VLOOKUP(A14,'NFHS 4 DATA RELEVANT INDICATOR'!$A$2:$K$100,11,FALSE)</f>
        <v>74.7</v>
      </c>
      <c r="D14" s="12">
        <v>29</v>
      </c>
      <c r="E14" t="str">
        <f>VLOOKUP(A14,'CLUSTERING STATE'!$A$2:$E$100,5,FALSE)</f>
        <v>B</v>
      </c>
      <c r="F14">
        <f t="shared" si="1"/>
        <v>18.8277</v>
      </c>
    </row>
    <row r="15" spans="1:6" x14ac:dyDescent="0.25">
      <c r="A15" s="9" t="s">
        <v>148</v>
      </c>
      <c r="B15" s="14">
        <v>64.3</v>
      </c>
      <c r="C15" s="4">
        <f>VLOOKUP(A15,'NFHS 4 DATA RELEVANT INDICATOR'!$A$2:$K$100,11,FALSE)</f>
        <v>50</v>
      </c>
      <c r="D15" s="12">
        <v>30</v>
      </c>
      <c r="E15" t="str">
        <f>VLOOKUP(A15,'CLUSTERING STATE'!$A$2:$E$100,5,FALSE)</f>
        <v>B</v>
      </c>
      <c r="F15">
        <f t="shared" si="1"/>
        <v>31.017200000000003</v>
      </c>
    </row>
    <row r="16" spans="1:6" x14ac:dyDescent="0.25">
      <c r="B16">
        <f>_xlfn.PERCENTILE.INC(B2:B15,0.9)</f>
        <v>80.570000000000007</v>
      </c>
      <c r="C16">
        <f>_xlfn.PERCENTILE.INC(C2:C15,0.9)</f>
        <v>86.660000000000011</v>
      </c>
      <c r="F16">
        <f t="shared" si="1"/>
        <v>15.592579999999995</v>
      </c>
    </row>
    <row r="17" spans="2:4" x14ac:dyDescent="0.25">
      <c r="B17">
        <v>-0.39600000000000002</v>
      </c>
      <c r="C17">
        <v>-0.245</v>
      </c>
      <c r="D17" s="12">
        <v>68.73</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
  <sheetViews>
    <sheetView workbookViewId="0">
      <selection activeCell="D13" sqref="D13"/>
    </sheetView>
  </sheetViews>
  <sheetFormatPr defaultRowHeight="15" x14ac:dyDescent="0.25"/>
  <sheetData>
    <row r="1" spans="1:9" x14ac:dyDescent="0.25">
      <c r="A1" t="s">
        <v>160</v>
      </c>
    </row>
    <row r="2" spans="1:9" ht="15.75" thickBot="1" x14ac:dyDescent="0.3"/>
    <row r="3" spans="1:9" x14ac:dyDescent="0.25">
      <c r="A3" s="8" t="s">
        <v>161</v>
      </c>
      <c r="B3" s="8"/>
    </row>
    <row r="4" spans="1:9" x14ac:dyDescent="0.25">
      <c r="A4" s="5" t="s">
        <v>162</v>
      </c>
      <c r="B4" s="5">
        <v>0.77055406964737683</v>
      </c>
    </row>
    <row r="5" spans="1:9" x14ac:dyDescent="0.25">
      <c r="A5" s="5" t="s">
        <v>163</v>
      </c>
      <c r="B5" s="5">
        <v>0.59375357425013453</v>
      </c>
    </row>
    <row r="6" spans="1:9" x14ac:dyDescent="0.25">
      <c r="A6" s="5" t="s">
        <v>164</v>
      </c>
      <c r="B6" s="5">
        <v>0.54500400316015063</v>
      </c>
    </row>
    <row r="7" spans="1:9" x14ac:dyDescent="0.25">
      <c r="A7" s="5" t="s">
        <v>165</v>
      </c>
      <c r="B7" s="5">
        <v>8.3191767279367657</v>
      </c>
    </row>
    <row r="8" spans="1:9" ht="15.75" thickBot="1" x14ac:dyDescent="0.3">
      <c r="A8" s="6" t="s">
        <v>166</v>
      </c>
      <c r="B8" s="6">
        <v>29</v>
      </c>
    </row>
    <row r="10" spans="1:9" ht="15.75" thickBot="1" x14ac:dyDescent="0.3">
      <c r="A10" t="s">
        <v>167</v>
      </c>
    </row>
    <row r="11" spans="1:9" x14ac:dyDescent="0.25">
      <c r="A11" s="7"/>
      <c r="B11" s="7" t="s">
        <v>171</v>
      </c>
      <c r="C11" s="7" t="s">
        <v>172</v>
      </c>
      <c r="D11" s="7" t="s">
        <v>173</v>
      </c>
      <c r="E11" s="7" t="s">
        <v>174</v>
      </c>
      <c r="F11" s="7" t="s">
        <v>175</v>
      </c>
    </row>
    <row r="12" spans="1:9" x14ac:dyDescent="0.25">
      <c r="A12" s="5" t="s">
        <v>168</v>
      </c>
      <c r="B12" s="5">
        <v>3</v>
      </c>
      <c r="C12" s="5">
        <v>2528.8169469925042</v>
      </c>
      <c r="D12" s="5">
        <v>842.93898233083473</v>
      </c>
      <c r="E12" s="5">
        <v>12.179667656032521</v>
      </c>
      <c r="F12" s="5">
        <v>4.1773830670995837E-5</v>
      </c>
    </row>
    <row r="13" spans="1:9" x14ac:dyDescent="0.25">
      <c r="A13" s="5" t="s">
        <v>169</v>
      </c>
      <c r="B13" s="5">
        <v>25</v>
      </c>
      <c r="C13" s="5">
        <v>1730.2175357661172</v>
      </c>
      <c r="D13" s="5">
        <v>69.20870143064468</v>
      </c>
      <c r="E13" s="5"/>
      <c r="F13" s="5"/>
    </row>
    <row r="14" spans="1:9" ht="15.75" thickBot="1" x14ac:dyDescent="0.3">
      <c r="A14" s="6" t="s">
        <v>119</v>
      </c>
      <c r="B14" s="6">
        <v>28</v>
      </c>
      <c r="C14" s="6">
        <v>4259.0344827586214</v>
      </c>
      <c r="D14" s="6"/>
      <c r="E14" s="6"/>
      <c r="F14" s="6"/>
    </row>
    <row r="15" spans="1:9" ht="15.75" thickBot="1" x14ac:dyDescent="0.3"/>
    <row r="16" spans="1:9" x14ac:dyDescent="0.25">
      <c r="A16" s="7"/>
      <c r="B16" s="7" t="s">
        <v>176</v>
      </c>
      <c r="C16" s="7" t="s">
        <v>165</v>
      </c>
      <c r="D16" s="7" t="s">
        <v>177</v>
      </c>
      <c r="E16" s="7" t="s">
        <v>178</v>
      </c>
      <c r="F16" s="7" t="s">
        <v>179</v>
      </c>
      <c r="G16" s="7" t="s">
        <v>180</v>
      </c>
      <c r="H16" s="7" t="s">
        <v>181</v>
      </c>
      <c r="I16" s="7" t="s">
        <v>182</v>
      </c>
    </row>
    <row r="17" spans="1:9" x14ac:dyDescent="0.25">
      <c r="A17" s="5" t="s">
        <v>170</v>
      </c>
      <c r="B17" s="5">
        <v>51.366180656295683</v>
      </c>
      <c r="C17" s="5">
        <v>6.7531637660062751</v>
      </c>
      <c r="D17" s="5">
        <v>7.6062394510348019</v>
      </c>
      <c r="E17" s="5">
        <v>5.823445750253766E-8</v>
      </c>
      <c r="F17" s="5">
        <v>37.457779527149107</v>
      </c>
      <c r="G17" s="5">
        <v>65.274581785442251</v>
      </c>
      <c r="H17" s="5">
        <v>37.457779527149107</v>
      </c>
      <c r="I17" s="5">
        <v>65.274581785442251</v>
      </c>
    </row>
    <row r="18" spans="1:9" x14ac:dyDescent="0.25">
      <c r="A18" s="5" t="s">
        <v>214</v>
      </c>
      <c r="B18" s="5">
        <v>-0.31479831918574919</v>
      </c>
      <c r="C18" s="5">
        <v>0.12131121458821076</v>
      </c>
      <c r="D18" s="5">
        <v>-2.5949646968281352</v>
      </c>
      <c r="E18" s="5">
        <v>1.5603415132174491E-2</v>
      </c>
      <c r="F18" s="5">
        <v>-0.56464344251149745</v>
      </c>
      <c r="G18" s="5">
        <v>-6.4953195860000867E-2</v>
      </c>
      <c r="H18" s="5">
        <v>-0.56464344251149745</v>
      </c>
      <c r="I18" s="5">
        <v>-6.4953195860000867E-2</v>
      </c>
    </row>
    <row r="19" spans="1:9" x14ac:dyDescent="0.25">
      <c r="A19" s="5" t="s">
        <v>232</v>
      </c>
      <c r="B19" s="5">
        <v>-1.1719156196783744</v>
      </c>
      <c r="C19" s="5">
        <v>0.43298250863445076</v>
      </c>
      <c r="D19" s="5">
        <v>-2.7066119215170752</v>
      </c>
      <c r="E19" s="5">
        <v>1.2071968688096336E-2</v>
      </c>
      <c r="F19" s="5">
        <v>-2.0636597888788635</v>
      </c>
      <c r="G19" s="5">
        <v>-0.2801714504778855</v>
      </c>
      <c r="H19" s="5">
        <v>-2.0636597888788635</v>
      </c>
      <c r="I19" s="5">
        <v>-0.2801714504778855</v>
      </c>
    </row>
    <row r="20" spans="1:9" ht="15.75" thickBot="1" x14ac:dyDescent="0.3">
      <c r="A20" s="6" t="s">
        <v>233</v>
      </c>
      <c r="B20" s="6">
        <v>0.82695018113004104</v>
      </c>
      <c r="C20" s="6">
        <v>0.38765338737798744</v>
      </c>
      <c r="D20" s="6">
        <v>2.1332205729540306</v>
      </c>
      <c r="E20" s="6">
        <v>4.2905224464507744E-2</v>
      </c>
      <c r="F20" s="6">
        <v>2.8563084719667287E-2</v>
      </c>
      <c r="G20" s="6">
        <v>1.6253372775404147</v>
      </c>
      <c r="H20" s="6">
        <v>2.8563084719667287E-2</v>
      </c>
      <c r="I20" s="6">
        <v>1.6253372775404147</v>
      </c>
    </row>
    <row r="24" spans="1:9" x14ac:dyDescent="0.25">
      <c r="A24" t="s">
        <v>183</v>
      </c>
    </row>
    <row r="25" spans="1:9" ht="15.75" thickBot="1" x14ac:dyDescent="0.3"/>
    <row r="26" spans="1:9" x14ac:dyDescent="0.25">
      <c r="A26" s="7" t="s">
        <v>184</v>
      </c>
      <c r="B26" s="7" t="s">
        <v>234</v>
      </c>
      <c r="C26" s="7" t="s">
        <v>186</v>
      </c>
    </row>
    <row r="27" spans="1:9" x14ac:dyDescent="0.25">
      <c r="A27" s="5">
        <v>1</v>
      </c>
      <c r="B27" s="5">
        <v>34.997985977399232</v>
      </c>
      <c r="C27" s="5">
        <v>2.0140226007683282E-3</v>
      </c>
    </row>
    <row r="28" spans="1:9" x14ac:dyDescent="0.25">
      <c r="A28" s="5">
        <v>2</v>
      </c>
      <c r="B28" s="5">
        <v>42.136191053733953</v>
      </c>
      <c r="C28" s="5">
        <v>5.8638089462660474</v>
      </c>
    </row>
    <row r="29" spans="1:9" x14ac:dyDescent="0.25">
      <c r="A29" s="5">
        <v>3</v>
      </c>
      <c r="B29" s="5">
        <v>42.645024613621302</v>
      </c>
      <c r="C29" s="5">
        <v>5.3549753863786975</v>
      </c>
    </row>
    <row r="30" spans="1:9" x14ac:dyDescent="0.25">
      <c r="A30" s="5">
        <v>4</v>
      </c>
      <c r="B30" s="5">
        <v>41.233454302756982</v>
      </c>
      <c r="C30" s="5">
        <v>12.766545697243018</v>
      </c>
    </row>
    <row r="31" spans="1:9" x14ac:dyDescent="0.25">
      <c r="A31" s="5">
        <v>5</v>
      </c>
      <c r="B31" s="5">
        <v>30.741298308757706</v>
      </c>
      <c r="C31" s="5">
        <v>3.2587016912422939</v>
      </c>
    </row>
    <row r="32" spans="1:9" x14ac:dyDescent="0.25">
      <c r="A32" s="5">
        <v>6</v>
      </c>
      <c r="B32" s="5">
        <v>39.492391840413376</v>
      </c>
      <c r="C32" s="5">
        <v>-6.4923918404133758</v>
      </c>
    </row>
    <row r="33" spans="1:3" x14ac:dyDescent="0.25">
      <c r="A33" s="5">
        <v>7</v>
      </c>
      <c r="B33" s="5">
        <v>43.562292634819947</v>
      </c>
      <c r="C33" s="5">
        <v>0.43770736518005293</v>
      </c>
    </row>
    <row r="34" spans="1:3" x14ac:dyDescent="0.25">
      <c r="A34" s="5">
        <v>8</v>
      </c>
      <c r="B34" s="5">
        <v>35.44399914041923</v>
      </c>
      <c r="C34" s="5">
        <v>-7.4439991404192298</v>
      </c>
    </row>
    <row r="35" spans="1:3" x14ac:dyDescent="0.25">
      <c r="A35" s="5">
        <v>9</v>
      </c>
      <c r="B35" s="5">
        <v>9.5716783679220754</v>
      </c>
      <c r="C35" s="5">
        <v>-3.5716783679220754</v>
      </c>
    </row>
    <row r="36" spans="1:3" x14ac:dyDescent="0.25">
      <c r="A36" s="5">
        <v>10</v>
      </c>
      <c r="B36" s="5">
        <v>48.48765510600019</v>
      </c>
      <c r="C36" s="5">
        <v>2.5123448939998099</v>
      </c>
    </row>
    <row r="37" spans="1:3" x14ac:dyDescent="0.25">
      <c r="A37" s="5">
        <v>11</v>
      </c>
      <c r="B37" s="5">
        <v>32.615488577725856</v>
      </c>
      <c r="C37" s="5">
        <v>-8.6154885777258556</v>
      </c>
    </row>
    <row r="38" spans="1:3" x14ac:dyDescent="0.25">
      <c r="A38" s="5">
        <v>12</v>
      </c>
      <c r="B38" s="5">
        <v>42.13851734089036</v>
      </c>
      <c r="C38" s="5">
        <v>-2.1385173408903597</v>
      </c>
    </row>
    <row r="39" spans="1:3" x14ac:dyDescent="0.25">
      <c r="A39" s="5">
        <v>13</v>
      </c>
      <c r="B39" s="5">
        <v>32.609984990884485</v>
      </c>
      <c r="C39" s="5">
        <v>-3.6099849908844845</v>
      </c>
    </row>
    <row r="40" spans="1:3" x14ac:dyDescent="0.25">
      <c r="A40" s="5">
        <v>14</v>
      </c>
      <c r="B40" s="5">
        <v>41.272186864675142</v>
      </c>
      <c r="C40" s="5">
        <v>-0.27218686467514175</v>
      </c>
    </row>
    <row r="41" spans="1:3" x14ac:dyDescent="0.25">
      <c r="A41" s="5">
        <v>15</v>
      </c>
      <c r="B41" s="5">
        <v>32.037293573575013</v>
      </c>
      <c r="C41" s="5">
        <v>-11.037293573575013</v>
      </c>
    </row>
    <row r="42" spans="1:3" x14ac:dyDescent="0.25">
      <c r="A42" s="5">
        <v>16</v>
      </c>
      <c r="B42" s="5">
        <v>30.526951412455631</v>
      </c>
      <c r="C42" s="5">
        <v>-2.5269514124556309</v>
      </c>
    </row>
    <row r="43" spans="1:3" x14ac:dyDescent="0.25">
      <c r="A43" s="5">
        <v>17</v>
      </c>
      <c r="B43" s="5">
        <v>43.440518194979504</v>
      </c>
      <c r="C43" s="5">
        <v>20.559481805020496</v>
      </c>
    </row>
    <row r="44" spans="1:3" x14ac:dyDescent="0.25">
      <c r="A44" s="5">
        <v>18</v>
      </c>
      <c r="B44" s="5">
        <v>35.865670663178385</v>
      </c>
      <c r="C44" s="5">
        <v>-8.8656706631783848</v>
      </c>
    </row>
    <row r="45" spans="1:3" x14ac:dyDescent="0.25">
      <c r="A45" s="5">
        <v>19</v>
      </c>
      <c r="B45" s="5">
        <v>35.186031441525074</v>
      </c>
      <c r="C45" s="5">
        <v>-12.186031441525074</v>
      </c>
    </row>
    <row r="46" spans="1:3" x14ac:dyDescent="0.25">
      <c r="A46" s="5">
        <v>20</v>
      </c>
      <c r="B46" s="5">
        <v>7.3359885547244019</v>
      </c>
      <c r="C46" s="5">
        <v>5.6640114452755981</v>
      </c>
    </row>
    <row r="47" spans="1:3" x14ac:dyDescent="0.25">
      <c r="A47" s="5">
        <v>21</v>
      </c>
      <c r="B47" s="5">
        <v>25.710237450160825</v>
      </c>
      <c r="C47" s="5">
        <v>8.2897625498391747</v>
      </c>
    </row>
    <row r="48" spans="1:3" x14ac:dyDescent="0.25">
      <c r="A48" s="5">
        <v>22</v>
      </c>
      <c r="B48" s="5">
        <v>27.870668619174875</v>
      </c>
      <c r="C48" s="5">
        <v>4.1293313808251249</v>
      </c>
    </row>
    <row r="49" spans="1:3" x14ac:dyDescent="0.25">
      <c r="A49" s="5">
        <v>23</v>
      </c>
      <c r="B49" s="5">
        <v>24.190914308875627</v>
      </c>
      <c r="C49" s="5">
        <v>-2.1909143088756267</v>
      </c>
    </row>
    <row r="50" spans="1:3" x14ac:dyDescent="0.25">
      <c r="A50" s="5">
        <v>24</v>
      </c>
      <c r="B50" s="5">
        <v>33.520228227117698</v>
      </c>
      <c r="C50" s="5">
        <v>-3.5202282271176983</v>
      </c>
    </row>
    <row r="51" spans="1:3" x14ac:dyDescent="0.25">
      <c r="A51" s="5">
        <v>25</v>
      </c>
      <c r="B51" s="5">
        <v>26.403438970416062</v>
      </c>
      <c r="C51" s="5">
        <v>13.596561029583938</v>
      </c>
    </row>
    <row r="52" spans="1:3" x14ac:dyDescent="0.25">
      <c r="A52" s="5">
        <v>26</v>
      </c>
      <c r="B52" s="5">
        <v>29.998882463444446</v>
      </c>
      <c r="C52" s="5">
        <v>-0.99888246344444553</v>
      </c>
    </row>
    <row r="53" spans="1:3" x14ac:dyDescent="0.25">
      <c r="A53" s="5">
        <v>27</v>
      </c>
      <c r="B53" s="5">
        <v>24.203535181482458</v>
      </c>
      <c r="C53" s="5">
        <v>4.796464818517542</v>
      </c>
    </row>
    <row r="54" spans="1:3" x14ac:dyDescent="0.25">
      <c r="A54" s="5">
        <v>28</v>
      </c>
      <c r="B54" s="5">
        <v>39.721108161628194</v>
      </c>
      <c r="C54" s="5">
        <v>-12.721108161628194</v>
      </c>
    </row>
    <row r="55" spans="1:3" ht="15.75" thickBot="1" x14ac:dyDescent="0.3">
      <c r="A55" s="6">
        <v>29</v>
      </c>
      <c r="B55" s="6">
        <v>41.040383657241897</v>
      </c>
      <c r="C55" s="6">
        <v>-1.0403836572418967</v>
      </c>
    </row>
  </sheetData>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tabSelected="1" topLeftCell="C1" workbookViewId="0">
      <selection sqref="A1:XFD1048576"/>
    </sheetView>
  </sheetViews>
  <sheetFormatPr defaultRowHeight="15" x14ac:dyDescent="0.25"/>
  <cols>
    <col min="1" max="1" width="17.7109375" style="34" bestFit="1" customWidth="1"/>
    <col min="2" max="2" width="18.5703125" style="34" customWidth="1"/>
    <col min="3" max="3" width="15.85546875" style="34" customWidth="1"/>
    <col min="4" max="4" width="13.28515625" style="34" customWidth="1"/>
    <col min="5" max="5" width="23.85546875" style="34" customWidth="1"/>
    <col min="6" max="6" width="9.140625" style="34"/>
    <col min="7" max="7" width="15.5703125" style="34" customWidth="1"/>
    <col min="8" max="8" width="26.42578125" style="34" customWidth="1"/>
    <col min="9" max="9" width="14.140625" style="34" customWidth="1"/>
    <col min="10" max="10" width="17.5703125" style="34" customWidth="1"/>
    <col min="11" max="16384" width="9.140625" style="34"/>
  </cols>
  <sheetData>
    <row r="1" spans="1:11" ht="108" customHeight="1" x14ac:dyDescent="0.25">
      <c r="A1" s="35" t="s">
        <v>0</v>
      </c>
      <c r="B1" s="35" t="s">
        <v>45</v>
      </c>
      <c r="C1" s="35" t="s">
        <v>42</v>
      </c>
      <c r="D1" s="35" t="s">
        <v>45</v>
      </c>
      <c r="E1" s="35" t="s">
        <v>16</v>
      </c>
      <c r="F1" s="35" t="s">
        <v>109</v>
      </c>
      <c r="G1" s="35" t="s">
        <v>21</v>
      </c>
      <c r="H1" s="35" t="s">
        <v>109</v>
      </c>
      <c r="I1" s="35" t="s">
        <v>38</v>
      </c>
      <c r="J1" s="35" t="s">
        <v>37</v>
      </c>
      <c r="K1" s="35" t="s">
        <v>40</v>
      </c>
    </row>
    <row r="2" spans="1:11" x14ac:dyDescent="0.25">
      <c r="A2" s="34" t="s">
        <v>124</v>
      </c>
      <c r="B2" s="34">
        <v>91.6</v>
      </c>
      <c r="C2" s="34">
        <v>2138</v>
      </c>
      <c r="D2" s="34">
        <v>91.6</v>
      </c>
      <c r="E2" s="35">
        <v>34.299999999999997</v>
      </c>
      <c r="F2" s="34">
        <v>36.200000000000003</v>
      </c>
      <c r="G2" s="34">
        <v>35</v>
      </c>
      <c r="H2" s="34">
        <v>36.200000000000003</v>
      </c>
      <c r="I2" s="34">
        <v>43.9</v>
      </c>
      <c r="J2" s="34">
        <v>56.2</v>
      </c>
      <c r="K2" s="34">
        <v>79.7</v>
      </c>
    </row>
    <row r="3" spans="1:11" x14ac:dyDescent="0.25">
      <c r="A3" s="34" t="s">
        <v>125</v>
      </c>
      <c r="B3" s="34">
        <v>70.599999999999994</v>
      </c>
      <c r="C3" s="34">
        <v>3210</v>
      </c>
      <c r="D3" s="34">
        <v>70.599999999999994</v>
      </c>
      <c r="E3" s="35">
        <v>26.2</v>
      </c>
      <c r="F3" s="34">
        <v>46</v>
      </c>
      <c r="G3" s="34">
        <v>48</v>
      </c>
      <c r="H3" s="34">
        <v>46</v>
      </c>
      <c r="I3" s="34">
        <v>18.100000000000001</v>
      </c>
      <c r="J3" s="34">
        <v>32</v>
      </c>
      <c r="K3" s="34">
        <v>54</v>
      </c>
    </row>
    <row r="4" spans="1:11" x14ac:dyDescent="0.25">
      <c r="A4" s="34" t="s">
        <v>126</v>
      </c>
      <c r="B4" s="34">
        <v>63.8</v>
      </c>
      <c r="C4" s="34">
        <v>1724</v>
      </c>
      <c r="D4" s="34">
        <v>63.8</v>
      </c>
      <c r="E4" s="35">
        <v>22.8</v>
      </c>
      <c r="F4" s="34">
        <v>40.9</v>
      </c>
      <c r="G4" s="34">
        <v>48</v>
      </c>
      <c r="H4" s="34">
        <v>40.9</v>
      </c>
      <c r="I4" s="34">
        <v>3.3</v>
      </c>
      <c r="J4" s="34">
        <v>9.6999999999999993</v>
      </c>
      <c r="K4" s="34">
        <v>42.3</v>
      </c>
    </row>
    <row r="5" spans="1:11" x14ac:dyDescent="0.25">
      <c r="A5" s="34" t="s">
        <v>127</v>
      </c>
      <c r="B5" s="34">
        <v>70.2</v>
      </c>
      <c r="C5" s="34">
        <v>1480</v>
      </c>
      <c r="D5" s="34">
        <v>70.2</v>
      </c>
      <c r="E5" s="35">
        <v>26.5</v>
      </c>
      <c r="F5" s="34">
        <v>31</v>
      </c>
      <c r="G5" s="34">
        <v>54</v>
      </c>
      <c r="H5" s="34">
        <v>31</v>
      </c>
      <c r="I5" s="34">
        <v>21.7</v>
      </c>
      <c r="J5" s="34">
        <v>30.3</v>
      </c>
      <c r="K5" s="34">
        <v>63.6</v>
      </c>
    </row>
    <row r="6" spans="1:11" x14ac:dyDescent="0.25">
      <c r="A6" s="34" t="s">
        <v>128</v>
      </c>
      <c r="B6" s="34">
        <v>88.7</v>
      </c>
      <c r="C6" s="34">
        <v>2136</v>
      </c>
      <c r="D6" s="34">
        <v>88.7</v>
      </c>
      <c r="E6" s="35">
        <v>33</v>
      </c>
      <c r="F6" s="34">
        <v>47.9</v>
      </c>
      <c r="G6" s="34">
        <v>34</v>
      </c>
      <c r="H6" s="34">
        <v>47.9</v>
      </c>
      <c r="I6" s="34">
        <v>30.7</v>
      </c>
      <c r="J6" s="34">
        <v>36.799999999999997</v>
      </c>
      <c r="K6" s="34">
        <v>63.4</v>
      </c>
    </row>
    <row r="7" spans="1:11" x14ac:dyDescent="0.25">
      <c r="A7" s="34" t="s">
        <v>129</v>
      </c>
      <c r="B7" s="34">
        <v>80.5</v>
      </c>
      <c r="C7" s="34">
        <v>1503</v>
      </c>
      <c r="D7" s="34">
        <v>80.5</v>
      </c>
      <c r="E7" s="35">
        <v>45.8</v>
      </c>
      <c r="F7" s="34">
        <v>50.5</v>
      </c>
      <c r="G7" s="34">
        <v>33</v>
      </c>
      <c r="H7" s="34">
        <v>50.5</v>
      </c>
      <c r="I7" s="34">
        <v>19.5</v>
      </c>
      <c r="J7" s="34">
        <v>32.5</v>
      </c>
      <c r="K7" s="34">
        <v>67.3</v>
      </c>
    </row>
    <row r="8" spans="1:11" x14ac:dyDescent="0.25">
      <c r="A8" s="34" t="s">
        <v>130</v>
      </c>
      <c r="B8" s="34">
        <v>61.9</v>
      </c>
      <c r="C8" s="34">
        <v>1476</v>
      </c>
      <c r="D8" s="34">
        <v>61.9</v>
      </c>
      <c r="E8" s="35">
        <v>28.7</v>
      </c>
      <c r="F8" s="34">
        <v>35.200000000000003</v>
      </c>
      <c r="G8" s="34">
        <v>44</v>
      </c>
      <c r="H8" s="34">
        <v>35.200000000000003</v>
      </c>
      <c r="I8" s="34">
        <v>8</v>
      </c>
      <c r="J8" s="34">
        <v>15.3</v>
      </c>
      <c r="K8" s="34">
        <v>44.4</v>
      </c>
    </row>
    <row r="9" spans="1:11" x14ac:dyDescent="0.25">
      <c r="A9" s="34" t="s">
        <v>131</v>
      </c>
      <c r="B9" s="34">
        <v>94.3</v>
      </c>
      <c r="C9" s="34">
        <v>3893</v>
      </c>
      <c r="D9" s="34">
        <v>94.3</v>
      </c>
      <c r="E9" s="35">
        <v>45.5</v>
      </c>
      <c r="F9" s="34">
        <v>47.1</v>
      </c>
      <c r="G9" s="34">
        <v>28</v>
      </c>
      <c r="H9" s="34">
        <v>47.1</v>
      </c>
      <c r="I9" s="34">
        <v>32.9</v>
      </c>
      <c r="J9" s="34">
        <v>45.3</v>
      </c>
      <c r="K9" s="34">
        <v>65.599999999999994</v>
      </c>
    </row>
    <row r="10" spans="1:11" x14ac:dyDescent="0.25">
      <c r="A10" s="34" t="s">
        <v>132</v>
      </c>
      <c r="B10" s="34">
        <v>99.9</v>
      </c>
      <c r="C10" s="34">
        <v>6901</v>
      </c>
      <c r="D10" s="34">
        <v>99.9</v>
      </c>
      <c r="E10" s="35">
        <v>72.2</v>
      </c>
      <c r="F10" s="34">
        <v>81.2</v>
      </c>
      <c r="G10" s="34">
        <v>6</v>
      </c>
      <c r="H10" s="34">
        <v>81.2</v>
      </c>
      <c r="I10" s="34">
        <v>61.2</v>
      </c>
      <c r="J10" s="34">
        <v>67.099999999999994</v>
      </c>
      <c r="K10" s="34">
        <v>88.7</v>
      </c>
    </row>
    <row r="11" spans="1:11" x14ac:dyDescent="0.25">
      <c r="A11" s="34" t="s">
        <v>133</v>
      </c>
      <c r="B11" s="34">
        <v>80.8</v>
      </c>
      <c r="C11" s="34">
        <v>1387</v>
      </c>
      <c r="D11" s="34">
        <v>80.8</v>
      </c>
      <c r="E11" s="35">
        <v>23.2</v>
      </c>
      <c r="F11" s="34">
        <v>28.7</v>
      </c>
      <c r="G11" s="34">
        <v>51</v>
      </c>
      <c r="H11" s="34">
        <v>28.7</v>
      </c>
      <c r="I11" s="34">
        <v>11.4</v>
      </c>
      <c r="J11" s="34">
        <v>23.6</v>
      </c>
      <c r="K11" s="34">
        <v>55</v>
      </c>
    </row>
    <row r="12" spans="1:11" x14ac:dyDescent="0.25">
      <c r="A12" s="34" t="s">
        <v>134</v>
      </c>
      <c r="B12" s="34">
        <v>90.3</v>
      </c>
      <c r="C12" s="34">
        <v>3487</v>
      </c>
      <c r="D12" s="34">
        <v>90.3</v>
      </c>
      <c r="E12" s="35">
        <v>42</v>
      </c>
      <c r="F12" s="34">
        <v>45.6</v>
      </c>
      <c r="G12" s="34">
        <v>24</v>
      </c>
      <c r="H12" s="34">
        <v>45.6</v>
      </c>
      <c r="I12" s="34">
        <v>32.4</v>
      </c>
      <c r="J12" s="34">
        <v>40.6</v>
      </c>
      <c r="K12" s="34">
        <v>78.5</v>
      </c>
    </row>
    <row r="13" spans="1:11" x14ac:dyDescent="0.25">
      <c r="A13" s="34" t="s">
        <v>135</v>
      </c>
      <c r="B13" s="34">
        <v>85.4</v>
      </c>
      <c r="C13" s="34">
        <v>4225</v>
      </c>
      <c r="D13" s="34">
        <v>85.4</v>
      </c>
      <c r="E13" s="35">
        <v>26.7</v>
      </c>
      <c r="F13" s="34">
        <v>39.200000000000003</v>
      </c>
      <c r="G13" s="34">
        <v>40</v>
      </c>
      <c r="H13" s="34">
        <v>39.200000000000003</v>
      </c>
      <c r="I13" s="34">
        <v>23.1</v>
      </c>
      <c r="J13" s="34">
        <v>36.5</v>
      </c>
      <c r="K13" s="34">
        <v>73.3</v>
      </c>
    </row>
    <row r="14" spans="1:11" x14ac:dyDescent="0.25">
      <c r="A14" s="34" t="s">
        <v>136</v>
      </c>
      <c r="B14" s="34">
        <v>90.5</v>
      </c>
      <c r="C14" s="34">
        <v>1890</v>
      </c>
      <c r="D14" s="34">
        <v>90.5</v>
      </c>
      <c r="E14" s="35">
        <v>55.1</v>
      </c>
      <c r="F14" s="34">
        <v>57.2</v>
      </c>
      <c r="G14" s="34">
        <v>29</v>
      </c>
      <c r="H14" s="34">
        <v>57.2</v>
      </c>
      <c r="I14" s="34">
        <v>30.7</v>
      </c>
      <c r="J14" s="34">
        <v>42.6</v>
      </c>
      <c r="K14" s="34">
        <v>87.2</v>
      </c>
    </row>
    <row r="15" spans="1:11" x14ac:dyDescent="0.25">
      <c r="A15" s="34" t="s">
        <v>137</v>
      </c>
      <c r="B15" s="34">
        <v>84</v>
      </c>
      <c r="C15" s="34">
        <v>3052</v>
      </c>
      <c r="D15" s="34">
        <v>84</v>
      </c>
      <c r="E15" s="35">
        <v>25.1</v>
      </c>
      <c r="F15" s="34">
        <v>41.4</v>
      </c>
      <c r="G15" s="34">
        <v>41</v>
      </c>
      <c r="H15" s="34">
        <v>41.4</v>
      </c>
      <c r="I15" s="34">
        <v>9.6999999999999993</v>
      </c>
      <c r="J15" s="34">
        <v>17.3</v>
      </c>
      <c r="K15" s="34">
        <v>63.7</v>
      </c>
    </row>
    <row r="16" spans="1:11" x14ac:dyDescent="0.25">
      <c r="A16" s="34" t="s">
        <v>138</v>
      </c>
      <c r="B16" s="34">
        <v>99</v>
      </c>
      <c r="C16" s="34">
        <v>2496</v>
      </c>
      <c r="D16" s="34">
        <v>99</v>
      </c>
      <c r="E16" s="35">
        <v>50.9</v>
      </c>
      <c r="F16" s="34">
        <v>62</v>
      </c>
      <c r="G16" s="34">
        <v>21</v>
      </c>
      <c r="H16" s="34">
        <v>62</v>
      </c>
      <c r="I16" s="34">
        <v>45</v>
      </c>
      <c r="J16" s="34">
        <v>64</v>
      </c>
      <c r="K16" s="34">
        <v>74.099999999999994</v>
      </c>
    </row>
    <row r="17" spans="1:11" x14ac:dyDescent="0.25">
      <c r="A17" s="34" t="s">
        <v>139</v>
      </c>
      <c r="B17" s="34">
        <v>91.5</v>
      </c>
      <c r="C17" s="34">
        <v>4020</v>
      </c>
      <c r="D17" s="34">
        <v>91.5</v>
      </c>
      <c r="E17" s="35">
        <v>43.3</v>
      </c>
      <c r="F17" s="34">
        <v>47.8</v>
      </c>
      <c r="G17" s="34">
        <v>28</v>
      </c>
      <c r="H17" s="34">
        <v>47.8</v>
      </c>
      <c r="I17" s="34">
        <v>42.2</v>
      </c>
      <c r="J17" s="34">
        <v>52.8</v>
      </c>
      <c r="K17" s="34">
        <v>81.8</v>
      </c>
    </row>
    <row r="18" spans="1:11" x14ac:dyDescent="0.25">
      <c r="A18" s="34" t="s">
        <v>140</v>
      </c>
      <c r="B18" s="34">
        <v>67.8</v>
      </c>
      <c r="C18" s="34">
        <v>1956</v>
      </c>
      <c r="D18" s="34">
        <v>67.8</v>
      </c>
      <c r="E18" s="35">
        <v>32.9</v>
      </c>
      <c r="F18" s="34">
        <v>37.1</v>
      </c>
      <c r="G18" s="34">
        <v>64</v>
      </c>
      <c r="H18" s="34">
        <v>37.1</v>
      </c>
      <c r="I18" s="34">
        <v>5.9</v>
      </c>
      <c r="J18" s="34">
        <v>12.9</v>
      </c>
      <c r="K18" s="34">
        <v>54</v>
      </c>
    </row>
    <row r="19" spans="1:11" x14ac:dyDescent="0.25">
      <c r="A19" s="34" t="s">
        <v>141</v>
      </c>
      <c r="B19" s="34">
        <v>75.2</v>
      </c>
      <c r="C19" s="34">
        <v>7782</v>
      </c>
      <c r="D19" s="34">
        <v>75.2</v>
      </c>
      <c r="E19" s="35">
        <v>26.5</v>
      </c>
      <c r="F19" s="34">
        <v>41.9</v>
      </c>
      <c r="G19" s="34">
        <v>27</v>
      </c>
      <c r="H19" s="34">
        <v>41.9</v>
      </c>
      <c r="I19" s="34">
        <v>21.8</v>
      </c>
      <c r="J19" s="34">
        <v>28.1</v>
      </c>
      <c r="K19" s="34">
        <v>61.1</v>
      </c>
    </row>
    <row r="20" spans="1:11" x14ac:dyDescent="0.25">
      <c r="A20" s="34" t="s">
        <v>142</v>
      </c>
      <c r="B20" s="34">
        <v>52.3</v>
      </c>
      <c r="C20" s="34">
        <v>6474</v>
      </c>
      <c r="D20" s="34">
        <v>52.3</v>
      </c>
      <c r="E20" s="35">
        <v>31</v>
      </c>
      <c r="F20" s="34">
        <v>59.8</v>
      </c>
      <c r="G20" s="34">
        <v>23</v>
      </c>
      <c r="H20" s="34">
        <v>59.8</v>
      </c>
      <c r="I20" s="34">
        <v>3.6</v>
      </c>
      <c r="J20" s="34">
        <v>8.3000000000000007</v>
      </c>
      <c r="K20" s="34">
        <v>28.9</v>
      </c>
    </row>
    <row r="21" spans="1:11" x14ac:dyDescent="0.25">
      <c r="A21" s="34" t="s">
        <v>144</v>
      </c>
      <c r="B21" s="34">
        <v>96.9</v>
      </c>
      <c r="C21" s="34">
        <v>4836</v>
      </c>
      <c r="D21" s="34">
        <v>96.9</v>
      </c>
      <c r="E21" s="35">
        <v>58.2</v>
      </c>
      <c r="F21" s="34">
        <v>80.900000000000006</v>
      </c>
      <c r="G21" s="34">
        <v>13</v>
      </c>
      <c r="H21" s="34">
        <v>80.900000000000006</v>
      </c>
      <c r="I21" s="34">
        <v>63.4</v>
      </c>
      <c r="J21" s="34">
        <v>67.400000000000006</v>
      </c>
      <c r="K21" s="34">
        <v>92.1</v>
      </c>
    </row>
    <row r="22" spans="1:11" x14ac:dyDescent="0.25">
      <c r="A22" s="34" t="s">
        <v>145</v>
      </c>
      <c r="B22" s="34">
        <v>76.400000000000006</v>
      </c>
      <c r="C22" s="34">
        <v>3329</v>
      </c>
      <c r="D22" s="34">
        <v>76.400000000000006</v>
      </c>
      <c r="E22" s="35">
        <v>59.4</v>
      </c>
      <c r="F22" s="34">
        <v>73.900000000000006</v>
      </c>
      <c r="G22" s="34">
        <v>34</v>
      </c>
      <c r="H22" s="34">
        <v>73.900000000000006</v>
      </c>
      <c r="I22" s="34">
        <v>36.9</v>
      </c>
      <c r="J22" s="34">
        <v>49.4</v>
      </c>
      <c r="K22" s="34">
        <v>70.2</v>
      </c>
    </row>
    <row r="23" spans="1:11" x14ac:dyDescent="0.25">
      <c r="A23" s="34" t="s">
        <v>146</v>
      </c>
      <c r="B23" s="34">
        <v>85.7</v>
      </c>
      <c r="C23" s="34">
        <v>4192</v>
      </c>
      <c r="D23" s="34">
        <v>85.7</v>
      </c>
      <c r="E23" s="35">
        <v>37.200000000000003</v>
      </c>
      <c r="F23" s="34">
        <v>54.2</v>
      </c>
      <c r="G23" s="34">
        <v>32</v>
      </c>
      <c r="H23" s="34">
        <v>54.2</v>
      </c>
      <c r="I23" s="34">
        <v>26.8</v>
      </c>
      <c r="J23" s="34">
        <v>30.2</v>
      </c>
      <c r="K23" s="34">
        <v>74.900000000000006</v>
      </c>
    </row>
    <row r="24" spans="1:11" x14ac:dyDescent="0.25">
      <c r="A24" s="34" t="s">
        <v>147</v>
      </c>
      <c r="B24" s="34">
        <v>69.099999999999994</v>
      </c>
      <c r="C24" s="34">
        <v>10076</v>
      </c>
      <c r="D24" s="34">
        <v>69.099999999999994</v>
      </c>
      <c r="E24" s="35">
        <v>45.9</v>
      </c>
      <c r="F24" s="34">
        <v>63.1</v>
      </c>
      <c r="G24" s="34">
        <v>22</v>
      </c>
      <c r="H24" s="34">
        <v>63.1</v>
      </c>
      <c r="I24" s="34">
        <v>33.9</v>
      </c>
      <c r="J24" s="34">
        <v>39.200000000000003</v>
      </c>
      <c r="K24" s="34">
        <v>64.599999999999994</v>
      </c>
    </row>
    <row r="25" spans="1:11" x14ac:dyDescent="0.25">
      <c r="A25" s="34" t="s">
        <v>148</v>
      </c>
      <c r="B25" s="34">
        <v>51.4</v>
      </c>
      <c r="C25" s="34">
        <v>2892</v>
      </c>
      <c r="D25" s="34">
        <v>51.4</v>
      </c>
      <c r="E25" s="35">
        <v>33.6</v>
      </c>
      <c r="F25" s="34">
        <v>64.3</v>
      </c>
      <c r="G25" s="34">
        <v>30</v>
      </c>
      <c r="H25" s="34">
        <v>64.3</v>
      </c>
      <c r="I25" s="34">
        <v>23.5</v>
      </c>
      <c r="J25" s="34">
        <v>36.200000000000003</v>
      </c>
      <c r="K25" s="34">
        <v>47.5</v>
      </c>
    </row>
    <row r="26" spans="1:11" x14ac:dyDescent="0.25">
      <c r="A26" s="34" t="s">
        <v>149</v>
      </c>
      <c r="B26" s="34">
        <v>80.099999999999994</v>
      </c>
      <c r="C26" s="34">
        <v>4327</v>
      </c>
      <c r="D26" s="34">
        <v>80.099999999999994</v>
      </c>
      <c r="E26" s="35">
        <v>40.200000000000003</v>
      </c>
      <c r="F26" s="34">
        <v>77.3</v>
      </c>
      <c r="G26" s="34">
        <v>40</v>
      </c>
      <c r="H26" s="34">
        <v>77.3</v>
      </c>
      <c r="I26" s="34">
        <v>38.5</v>
      </c>
      <c r="J26" s="34">
        <v>53.8</v>
      </c>
      <c r="K26" s="34">
        <v>64.7</v>
      </c>
    </row>
    <row r="27" spans="1:11" x14ac:dyDescent="0.25">
      <c r="A27" s="34" t="s">
        <v>150</v>
      </c>
      <c r="B27" s="34">
        <v>32.799999999999997</v>
      </c>
      <c r="C27" s="34">
        <v>5835</v>
      </c>
      <c r="D27" s="34">
        <v>32.799999999999997</v>
      </c>
      <c r="E27" s="35">
        <v>33.299999999999997</v>
      </c>
      <c r="F27" s="34">
        <v>70.5</v>
      </c>
      <c r="G27" s="34">
        <v>29</v>
      </c>
      <c r="H27" s="34">
        <v>70.5</v>
      </c>
      <c r="I27" s="34">
        <v>2.4</v>
      </c>
      <c r="J27" s="34">
        <v>4.4000000000000004</v>
      </c>
      <c r="K27" s="34">
        <v>22.3</v>
      </c>
    </row>
    <row r="28" spans="1:11" x14ac:dyDescent="0.25">
      <c r="A28" s="34" t="s">
        <v>151</v>
      </c>
      <c r="B28" s="34">
        <v>94.7</v>
      </c>
      <c r="C28" s="34">
        <v>2509</v>
      </c>
      <c r="D28" s="34">
        <v>94.7</v>
      </c>
      <c r="E28" s="35">
        <v>40.700000000000003</v>
      </c>
      <c r="F28" s="34">
        <v>79.8</v>
      </c>
      <c r="G28" s="34">
        <v>29</v>
      </c>
      <c r="H28" s="34">
        <v>79.8</v>
      </c>
      <c r="I28" s="34">
        <v>39</v>
      </c>
      <c r="J28" s="34">
        <v>52.8</v>
      </c>
      <c r="K28" s="34">
        <v>74.2</v>
      </c>
    </row>
    <row r="29" spans="1:11" x14ac:dyDescent="0.25">
      <c r="A29" s="34" t="s">
        <v>152</v>
      </c>
      <c r="B29" s="34">
        <v>79.900000000000006</v>
      </c>
      <c r="C29" s="34">
        <v>4412</v>
      </c>
      <c r="D29" s="34">
        <v>79.900000000000006</v>
      </c>
      <c r="E29" s="35">
        <v>23.4</v>
      </c>
      <c r="F29" s="34">
        <v>43.9</v>
      </c>
      <c r="G29" s="34">
        <v>27</v>
      </c>
      <c r="H29" s="34">
        <v>43.9</v>
      </c>
      <c r="I29" s="34">
        <v>7.6</v>
      </c>
      <c r="J29" s="34">
        <v>13.4</v>
      </c>
      <c r="K29" s="34">
        <v>62.1</v>
      </c>
    </row>
    <row r="30" spans="1:11" x14ac:dyDescent="0.25">
      <c r="A30" s="34" t="s">
        <v>153</v>
      </c>
      <c r="B30" s="34">
        <v>68.599999999999994</v>
      </c>
      <c r="C30" s="34">
        <v>2399</v>
      </c>
      <c r="D30" s="34">
        <v>68.599999999999994</v>
      </c>
      <c r="E30" s="35">
        <v>44.6</v>
      </c>
      <c r="F30" s="34">
        <v>55.4</v>
      </c>
      <c r="G30" s="34">
        <v>40</v>
      </c>
      <c r="H30" s="34">
        <v>55.4</v>
      </c>
      <c r="I30" s="34">
        <v>11.5</v>
      </c>
      <c r="J30" s="34">
        <v>24.9</v>
      </c>
      <c r="K30" s="34">
        <v>54.8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workbookViewId="0">
      <selection activeCell="A18" sqref="A18"/>
    </sheetView>
  </sheetViews>
  <sheetFormatPr defaultRowHeight="15" x14ac:dyDescent="0.25"/>
  <cols>
    <col min="1" max="1" width="19.85546875" customWidth="1"/>
  </cols>
  <sheetData>
    <row r="1" spans="1:9" x14ac:dyDescent="0.25">
      <c r="A1" t="s">
        <v>160</v>
      </c>
    </row>
    <row r="2" spans="1:9" ht="15.75" thickBot="1" x14ac:dyDescent="0.3"/>
    <row r="3" spans="1:9" x14ac:dyDescent="0.25">
      <c r="A3" s="8" t="s">
        <v>161</v>
      </c>
      <c r="B3" s="8"/>
    </row>
    <row r="4" spans="1:9" x14ac:dyDescent="0.25">
      <c r="A4" s="5" t="s">
        <v>162</v>
      </c>
      <c r="B4" s="5">
        <v>0.64339312440908181</v>
      </c>
    </row>
    <row r="5" spans="1:9" x14ac:dyDescent="0.25">
      <c r="A5" s="5" t="s">
        <v>163</v>
      </c>
      <c r="B5" s="5">
        <v>0.41395471253688026</v>
      </c>
    </row>
    <row r="6" spans="1:9" x14ac:dyDescent="0.25">
      <c r="A6" s="5" t="s">
        <v>164</v>
      </c>
      <c r="B6" s="5">
        <v>0.39224933151972768</v>
      </c>
    </row>
    <row r="7" spans="1:9" x14ac:dyDescent="0.25">
      <c r="A7" s="5" t="s">
        <v>165</v>
      </c>
      <c r="B7" s="5">
        <v>9.6147785316910568</v>
      </c>
    </row>
    <row r="8" spans="1:9" ht="15.75" thickBot="1" x14ac:dyDescent="0.3">
      <c r="A8" s="6" t="s">
        <v>166</v>
      </c>
      <c r="B8" s="6">
        <v>29</v>
      </c>
    </row>
    <row r="10" spans="1:9" ht="15.75" thickBot="1" x14ac:dyDescent="0.3">
      <c r="A10" t="s">
        <v>167</v>
      </c>
    </row>
    <row r="11" spans="1:9" x14ac:dyDescent="0.25">
      <c r="A11" s="7"/>
      <c r="B11" s="7" t="s">
        <v>171</v>
      </c>
      <c r="C11" s="7" t="s">
        <v>172</v>
      </c>
      <c r="D11" s="7" t="s">
        <v>173</v>
      </c>
      <c r="E11" s="7" t="s">
        <v>174</v>
      </c>
      <c r="F11" s="7" t="s">
        <v>175</v>
      </c>
    </row>
    <row r="12" spans="1:9" x14ac:dyDescent="0.25">
      <c r="A12" s="5" t="s">
        <v>168</v>
      </c>
      <c r="B12" s="5">
        <v>1</v>
      </c>
      <c r="C12" s="5">
        <v>1763.0473949950056</v>
      </c>
      <c r="D12" s="5">
        <v>1763.0473949950056</v>
      </c>
      <c r="E12" s="5">
        <v>19.071524808053557</v>
      </c>
      <c r="F12" s="5">
        <v>1.6658146231074888E-4</v>
      </c>
    </row>
    <row r="13" spans="1:9" x14ac:dyDescent="0.25">
      <c r="A13" s="5" t="s">
        <v>169</v>
      </c>
      <c r="B13" s="5">
        <v>27</v>
      </c>
      <c r="C13" s="5">
        <v>2495.9870877636158</v>
      </c>
      <c r="D13" s="5">
        <v>92.443966213467249</v>
      </c>
      <c r="E13" s="5"/>
      <c r="F13" s="5"/>
    </row>
    <row r="14" spans="1:9" ht="15.75" thickBot="1" x14ac:dyDescent="0.3">
      <c r="A14" s="6" t="s">
        <v>119</v>
      </c>
      <c r="B14" s="6">
        <v>28</v>
      </c>
      <c r="C14" s="6">
        <v>4259.0344827586214</v>
      </c>
      <c r="D14" s="6"/>
      <c r="E14" s="6"/>
      <c r="F14" s="6"/>
    </row>
    <row r="15" spans="1:9" ht="15.75" thickBot="1" x14ac:dyDescent="0.3"/>
    <row r="16" spans="1:9" x14ac:dyDescent="0.25">
      <c r="A16" s="7"/>
      <c r="B16" s="7" t="s">
        <v>176</v>
      </c>
      <c r="C16" s="7" t="s">
        <v>165</v>
      </c>
      <c r="D16" s="7" t="s">
        <v>177</v>
      </c>
      <c r="E16" s="7" t="s">
        <v>178</v>
      </c>
      <c r="F16" s="7" t="s">
        <v>179</v>
      </c>
      <c r="G16" s="7" t="s">
        <v>180</v>
      </c>
      <c r="H16" s="7" t="s">
        <v>181</v>
      </c>
      <c r="I16" s="7" t="s">
        <v>182</v>
      </c>
    </row>
    <row r="17" spans="1:9" x14ac:dyDescent="0.25">
      <c r="A17" s="5" t="s">
        <v>170</v>
      </c>
      <c r="B17" s="5">
        <v>57.84251363266057</v>
      </c>
      <c r="C17" s="5">
        <v>5.8342390839845981</v>
      </c>
      <c r="D17" s="5">
        <v>9.9143200681374868</v>
      </c>
      <c r="E17" s="5">
        <v>1.7071692271225418E-10</v>
      </c>
      <c r="F17" s="5">
        <v>45.871643839698983</v>
      </c>
      <c r="G17" s="5">
        <v>69.813383425622163</v>
      </c>
      <c r="H17" s="5">
        <v>45.871643839698983</v>
      </c>
      <c r="I17" s="5">
        <v>69.813383425622163</v>
      </c>
    </row>
    <row r="18" spans="1:9" ht="61.5" customHeight="1" thickBot="1" x14ac:dyDescent="0.3">
      <c r="A18" s="37" t="s">
        <v>16</v>
      </c>
      <c r="B18" s="6">
        <v>-0.63475265777581369</v>
      </c>
      <c r="C18" s="6">
        <v>0.1453489234328191</v>
      </c>
      <c r="D18" s="6">
        <v>-4.3670956948587172</v>
      </c>
      <c r="E18" s="6">
        <v>1.6658146231075027E-4</v>
      </c>
      <c r="F18" s="6">
        <v>-0.93298401441282852</v>
      </c>
      <c r="G18" s="6">
        <v>-0.33652130113879891</v>
      </c>
      <c r="H18" s="6">
        <v>-0.93298401441282852</v>
      </c>
      <c r="I18" s="6">
        <v>-0.33652130113879891</v>
      </c>
    </row>
    <row r="22" spans="1:9" x14ac:dyDescent="0.25">
      <c r="A22" t="s">
        <v>183</v>
      </c>
      <c r="F22" t="s">
        <v>188</v>
      </c>
    </row>
    <row r="23" spans="1:9" ht="15.75" thickBot="1" x14ac:dyDescent="0.3"/>
    <row r="24" spans="1:9" x14ac:dyDescent="0.25">
      <c r="A24" s="7" t="s">
        <v>184</v>
      </c>
      <c r="B24" s="7" t="s">
        <v>185</v>
      </c>
      <c r="C24" s="7" t="s">
        <v>186</v>
      </c>
      <c r="D24" s="7" t="s">
        <v>187</v>
      </c>
      <c r="F24" s="7" t="s">
        <v>189</v>
      </c>
      <c r="G24" s="7" t="s">
        <v>21</v>
      </c>
    </row>
    <row r="25" spans="1:9" x14ac:dyDescent="0.25">
      <c r="A25" s="5">
        <v>1</v>
      </c>
      <c r="B25" s="5">
        <v>36.070497470950158</v>
      </c>
      <c r="C25" s="5">
        <v>-1.0704974709501585</v>
      </c>
      <c r="D25" s="5">
        <v>-0.1133818383097214</v>
      </c>
      <c r="F25" s="5">
        <v>1.7241379310344827</v>
      </c>
      <c r="G25" s="5">
        <v>6</v>
      </c>
    </row>
    <row r="26" spans="1:9" x14ac:dyDescent="0.25">
      <c r="A26" s="5">
        <v>2</v>
      </c>
      <c r="B26" s="5">
        <v>41.211993998934247</v>
      </c>
      <c r="C26" s="5">
        <v>6.788006001065753</v>
      </c>
      <c r="D26" s="5">
        <v>0.71895228129323563</v>
      </c>
      <c r="F26" s="5">
        <v>5.1724137931034484</v>
      </c>
      <c r="G26" s="5">
        <v>13</v>
      </c>
    </row>
    <row r="27" spans="1:9" x14ac:dyDescent="0.25">
      <c r="A27" s="5">
        <v>3</v>
      </c>
      <c r="B27" s="5">
        <v>43.370153035372013</v>
      </c>
      <c r="C27" s="5">
        <v>4.6298469646279869</v>
      </c>
      <c r="D27" s="5">
        <v>0.49037066801874363</v>
      </c>
      <c r="F27" s="5">
        <v>8.6206896551724128</v>
      </c>
      <c r="G27" s="5">
        <v>21</v>
      </c>
    </row>
    <row r="28" spans="1:9" x14ac:dyDescent="0.25">
      <c r="A28" s="5">
        <v>4</v>
      </c>
      <c r="B28" s="5">
        <v>41.021568201601511</v>
      </c>
      <c r="C28" s="5">
        <v>12.978431798398489</v>
      </c>
      <c r="D28" s="5">
        <v>1.3746118002256138</v>
      </c>
      <c r="F28" s="5">
        <v>12.068965517241379</v>
      </c>
      <c r="G28" s="5">
        <v>22</v>
      </c>
    </row>
    <row r="29" spans="1:9" x14ac:dyDescent="0.25">
      <c r="A29" s="5">
        <v>5</v>
      </c>
      <c r="B29" s="5">
        <v>36.895675926058715</v>
      </c>
      <c r="C29" s="5">
        <v>-2.8956759260587148</v>
      </c>
      <c r="D29" s="5">
        <v>-0.30669578261995556</v>
      </c>
      <c r="F29" s="5">
        <v>15.517241379310343</v>
      </c>
      <c r="G29" s="5">
        <v>23</v>
      </c>
    </row>
    <row r="30" spans="1:9" x14ac:dyDescent="0.25">
      <c r="A30" s="5">
        <v>6</v>
      </c>
      <c r="B30" s="5">
        <v>28.770841906528304</v>
      </c>
      <c r="C30" s="5">
        <v>4.2291580934716961</v>
      </c>
      <c r="D30" s="5">
        <v>0.4479316692963799</v>
      </c>
      <c r="F30" s="5">
        <v>18.96551724137931</v>
      </c>
      <c r="G30" s="5">
        <v>24</v>
      </c>
    </row>
    <row r="31" spans="1:9" x14ac:dyDescent="0.25">
      <c r="A31" s="5">
        <v>7</v>
      </c>
      <c r="B31" s="5">
        <v>39.625112354494718</v>
      </c>
      <c r="C31" s="5">
        <v>4.3748876455052823</v>
      </c>
      <c r="D31" s="5">
        <v>0.46336662823276537</v>
      </c>
      <c r="F31" s="5">
        <v>22.413793103448278</v>
      </c>
      <c r="G31" s="5">
        <v>27</v>
      </c>
    </row>
    <row r="32" spans="1:9" x14ac:dyDescent="0.25">
      <c r="A32" s="5">
        <v>8</v>
      </c>
      <c r="B32" s="5">
        <v>28.961267703861047</v>
      </c>
      <c r="C32" s="5">
        <v>-0.9612677038610471</v>
      </c>
      <c r="D32" s="5">
        <v>-0.10181275746012938</v>
      </c>
      <c r="F32" s="5">
        <v>25.862068965517242</v>
      </c>
      <c r="G32" s="5">
        <v>27</v>
      </c>
    </row>
    <row r="33" spans="1:7" x14ac:dyDescent="0.25">
      <c r="A33" s="5">
        <v>9</v>
      </c>
      <c r="B33" s="5">
        <v>12.013371741246822</v>
      </c>
      <c r="C33" s="5">
        <v>-6.0133717412468215</v>
      </c>
      <c r="D33" s="5">
        <v>-0.63690682226192696</v>
      </c>
      <c r="F33" s="5">
        <v>29.310344827586206</v>
      </c>
      <c r="G33" s="5">
        <v>28</v>
      </c>
    </row>
    <row r="34" spans="1:7" x14ac:dyDescent="0.25">
      <c r="A34" s="5">
        <v>10</v>
      </c>
      <c r="B34" s="5">
        <v>43.116251972261693</v>
      </c>
      <c r="C34" s="5">
        <v>7.8837480277383065</v>
      </c>
      <c r="D34" s="5">
        <v>0.83500789904923345</v>
      </c>
      <c r="F34" s="5">
        <v>32.758620689655167</v>
      </c>
      <c r="G34" s="5">
        <v>28</v>
      </c>
    </row>
    <row r="35" spans="1:7" x14ac:dyDescent="0.25">
      <c r="A35" s="5">
        <v>11</v>
      </c>
      <c r="B35" s="5">
        <v>31.182902006076393</v>
      </c>
      <c r="C35" s="5">
        <v>-7.1829020060763931</v>
      </c>
      <c r="D35" s="5">
        <v>-0.76077772806382027</v>
      </c>
      <c r="F35" s="5">
        <v>36.206896551724135</v>
      </c>
      <c r="G35" s="5">
        <v>29</v>
      </c>
    </row>
    <row r="36" spans="1:7" x14ac:dyDescent="0.25">
      <c r="A36" s="5">
        <v>12</v>
      </c>
      <c r="B36" s="5">
        <v>40.894617670046344</v>
      </c>
      <c r="C36" s="5">
        <v>-0.89461767004634396</v>
      </c>
      <c r="D36" s="5">
        <v>-9.4753512985120275E-2</v>
      </c>
      <c r="F36" s="5">
        <v>39.655172413793103</v>
      </c>
      <c r="G36" s="5">
        <v>29</v>
      </c>
    </row>
    <row r="37" spans="1:7" x14ac:dyDescent="0.25">
      <c r="A37" s="5">
        <v>13</v>
      </c>
      <c r="B37" s="5">
        <v>22.867642189213235</v>
      </c>
      <c r="C37" s="5">
        <v>6.1323578107867647</v>
      </c>
      <c r="D37" s="5">
        <v>0.64950924278489452</v>
      </c>
      <c r="F37" s="5">
        <v>43.103448275862071</v>
      </c>
      <c r="G37" s="5">
        <v>29</v>
      </c>
    </row>
    <row r="38" spans="1:7" x14ac:dyDescent="0.25">
      <c r="A38" s="5">
        <v>14</v>
      </c>
      <c r="B38" s="5">
        <v>41.910221922487644</v>
      </c>
      <c r="C38" s="5">
        <v>-0.91022192248764355</v>
      </c>
      <c r="D38" s="5">
        <v>-9.6406238820776063E-2</v>
      </c>
      <c r="F38" s="5">
        <v>46.551724137931032</v>
      </c>
      <c r="G38" s="5">
        <v>30</v>
      </c>
    </row>
    <row r="39" spans="1:7" x14ac:dyDescent="0.25">
      <c r="A39" s="5">
        <v>15</v>
      </c>
      <c r="B39" s="5">
        <v>25.533603351871655</v>
      </c>
      <c r="C39" s="5">
        <v>-4.5336033518716548</v>
      </c>
      <c r="D39" s="5">
        <v>-0.48017701690231801</v>
      </c>
      <c r="F39" s="5">
        <v>50</v>
      </c>
      <c r="G39" s="5">
        <v>32</v>
      </c>
    </row>
    <row r="40" spans="1:7" x14ac:dyDescent="0.25">
      <c r="A40" s="5">
        <v>16</v>
      </c>
      <c r="B40" s="5">
        <v>30.35772355096784</v>
      </c>
      <c r="C40" s="5">
        <v>-2.3577235509678403</v>
      </c>
      <c r="D40" s="5">
        <v>-0.24971850722597755</v>
      </c>
      <c r="F40" s="5">
        <v>53.448275862068961</v>
      </c>
      <c r="G40" s="5">
        <v>33</v>
      </c>
    </row>
    <row r="41" spans="1:7" x14ac:dyDescent="0.25">
      <c r="A41" s="5">
        <v>17</v>
      </c>
      <c r="B41" s="5">
        <v>36.959151191836298</v>
      </c>
      <c r="C41" s="5">
        <v>27.040848808163702</v>
      </c>
      <c r="D41" s="5">
        <v>2.864033994030414</v>
      </c>
      <c r="F41" s="5">
        <v>56.896551724137929</v>
      </c>
      <c r="G41" s="5">
        <v>34</v>
      </c>
    </row>
    <row r="42" spans="1:7" x14ac:dyDescent="0.25">
      <c r="A42" s="5">
        <v>18</v>
      </c>
      <c r="B42" s="5">
        <v>41.021568201601511</v>
      </c>
      <c r="C42" s="5">
        <v>-14.021568201601511</v>
      </c>
      <c r="D42" s="5">
        <v>-1.485095688522867</v>
      </c>
      <c r="F42" s="5">
        <v>60.344827586206897</v>
      </c>
      <c r="G42" s="5">
        <v>34</v>
      </c>
    </row>
    <row r="43" spans="1:7" x14ac:dyDescent="0.25">
      <c r="A43" s="5">
        <v>19</v>
      </c>
      <c r="B43" s="5">
        <v>38.165181241610341</v>
      </c>
      <c r="C43" s="5">
        <v>-15.165181241610341</v>
      </c>
      <c r="D43" s="5">
        <v>-1.6062215690689288</v>
      </c>
      <c r="F43" s="5">
        <v>63.793103448275858</v>
      </c>
      <c r="G43" s="5">
        <v>35</v>
      </c>
    </row>
    <row r="44" spans="1:7" x14ac:dyDescent="0.25">
      <c r="A44" s="5">
        <v>20</v>
      </c>
      <c r="B44" s="5">
        <v>20.899908950108212</v>
      </c>
      <c r="C44" s="5">
        <v>-7.8999089501082125</v>
      </c>
      <c r="D44" s="5">
        <v>-0.83671958463168905</v>
      </c>
      <c r="F44" s="5">
        <v>67.241379310344811</v>
      </c>
      <c r="G44" s="5">
        <v>40</v>
      </c>
    </row>
    <row r="45" spans="1:7" x14ac:dyDescent="0.25">
      <c r="A45" s="5">
        <v>21</v>
      </c>
      <c r="B45" s="5">
        <v>20.13820576077724</v>
      </c>
      <c r="C45" s="5">
        <v>13.86179423922276</v>
      </c>
      <c r="D45" s="5">
        <v>1.4681732145702178</v>
      </c>
      <c r="F45" s="5">
        <v>70.689655172413779</v>
      </c>
      <c r="G45" s="5">
        <v>40</v>
      </c>
    </row>
    <row r="46" spans="1:7" x14ac:dyDescent="0.25">
      <c r="A46" s="5">
        <v>22</v>
      </c>
      <c r="B46" s="5">
        <v>34.229714763400295</v>
      </c>
      <c r="C46" s="5">
        <v>-2.2297147634002954</v>
      </c>
      <c r="D46" s="5">
        <v>-0.23616044469143971</v>
      </c>
      <c r="F46" s="5">
        <v>74.137931034482747</v>
      </c>
      <c r="G46" s="5">
        <v>40</v>
      </c>
    </row>
    <row r="47" spans="1:7" x14ac:dyDescent="0.25">
      <c r="A47" s="5">
        <v>23</v>
      </c>
      <c r="B47" s="5">
        <v>28.70736664075072</v>
      </c>
      <c r="C47" s="5">
        <v>-6.7073666407507204</v>
      </c>
      <c r="D47" s="5">
        <v>-0.71041135601246586</v>
      </c>
      <c r="F47" s="5">
        <v>77.586206896551715</v>
      </c>
      <c r="G47" s="5">
        <v>41</v>
      </c>
    </row>
    <row r="48" spans="1:7" x14ac:dyDescent="0.25">
      <c r="A48" s="5">
        <v>24</v>
      </c>
      <c r="B48" s="5">
        <v>36.514824331393228</v>
      </c>
      <c r="C48" s="5">
        <v>-6.5148243313932284</v>
      </c>
      <c r="D48" s="5">
        <v>-0.69001821956911225</v>
      </c>
      <c r="F48" s="5">
        <v>81.034482758620683</v>
      </c>
      <c r="G48" s="5">
        <v>44</v>
      </c>
    </row>
    <row r="49" spans="1:7" x14ac:dyDescent="0.25">
      <c r="A49" s="5">
        <v>25</v>
      </c>
      <c r="B49" s="5">
        <v>32.325456790072856</v>
      </c>
      <c r="C49" s="5">
        <v>7.674543209927144</v>
      </c>
      <c r="D49" s="5">
        <v>0.81284995148712813</v>
      </c>
      <c r="F49" s="5">
        <v>84.482758620689651</v>
      </c>
      <c r="G49" s="5">
        <v>48</v>
      </c>
    </row>
    <row r="50" spans="1:7" x14ac:dyDescent="0.25">
      <c r="A50" s="5">
        <v>26</v>
      </c>
      <c r="B50" s="5">
        <v>36.705250128725979</v>
      </c>
      <c r="C50" s="5">
        <v>-7.7052501287259787</v>
      </c>
      <c r="D50" s="5">
        <v>-0.8161022776221436</v>
      </c>
      <c r="F50" s="5">
        <v>87.931034482758605</v>
      </c>
      <c r="G50" s="5">
        <v>48</v>
      </c>
    </row>
    <row r="51" spans="1:7" x14ac:dyDescent="0.25">
      <c r="A51" s="5">
        <v>27</v>
      </c>
      <c r="B51" s="5">
        <v>32.008080461184946</v>
      </c>
      <c r="C51" s="5">
        <v>-3.0080804611849459</v>
      </c>
      <c r="D51" s="5">
        <v>-0.31860111931883606</v>
      </c>
      <c r="F51" s="5">
        <v>91.379310344827573</v>
      </c>
      <c r="G51" s="5">
        <v>51</v>
      </c>
    </row>
    <row r="52" spans="1:7" x14ac:dyDescent="0.25">
      <c r="A52" s="5">
        <v>28</v>
      </c>
      <c r="B52" s="5">
        <v>42.989301440706527</v>
      </c>
      <c r="C52" s="5">
        <v>-15.989301440706527</v>
      </c>
      <c r="D52" s="5">
        <v>-1.6935083359201974</v>
      </c>
      <c r="F52" s="5">
        <v>94.827586206896541</v>
      </c>
      <c r="G52" s="5">
        <v>54</v>
      </c>
    </row>
    <row r="53" spans="1:7" ht="15.75" thickBot="1" x14ac:dyDescent="0.3">
      <c r="A53" s="6">
        <v>29</v>
      </c>
      <c r="B53" s="6">
        <v>29.532545095859277</v>
      </c>
      <c r="C53" s="6">
        <v>10.467454904140723</v>
      </c>
      <c r="D53" s="6">
        <v>1.1086614510188237</v>
      </c>
      <c r="F53" s="6">
        <v>98.275862068965509</v>
      </c>
      <c r="G53" s="6">
        <v>64</v>
      </c>
    </row>
  </sheetData>
  <sortState ref="G25:G53">
    <sortCondition ref="G25"/>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workbookViewId="0">
      <selection activeCell="A18" sqref="A18"/>
    </sheetView>
  </sheetViews>
  <sheetFormatPr defaultRowHeight="15" x14ac:dyDescent="0.25"/>
  <cols>
    <col min="1" max="1" width="20.7109375" customWidth="1"/>
  </cols>
  <sheetData>
    <row r="1" spans="1:9" x14ac:dyDescent="0.25">
      <c r="A1" t="s">
        <v>160</v>
      </c>
    </row>
    <row r="2" spans="1:9" ht="15.75" thickBot="1" x14ac:dyDescent="0.3"/>
    <row r="3" spans="1:9" x14ac:dyDescent="0.25">
      <c r="A3" s="8" t="s">
        <v>161</v>
      </c>
      <c r="B3" s="8"/>
    </row>
    <row r="4" spans="1:9" x14ac:dyDescent="0.25">
      <c r="A4" s="5" t="s">
        <v>162</v>
      </c>
      <c r="B4" s="5">
        <v>0.64790549048327639</v>
      </c>
    </row>
    <row r="5" spans="1:9" x14ac:dyDescent="0.25">
      <c r="A5" s="5" t="s">
        <v>163</v>
      </c>
      <c r="B5" s="5">
        <v>0.41978152459837498</v>
      </c>
    </row>
    <row r="6" spans="1:9" x14ac:dyDescent="0.25">
      <c r="A6" s="5" t="s">
        <v>164</v>
      </c>
      <c r="B6" s="5">
        <v>0.39829195143535184</v>
      </c>
    </row>
    <row r="7" spans="1:9" x14ac:dyDescent="0.25">
      <c r="A7" s="5" t="s">
        <v>165</v>
      </c>
      <c r="B7" s="5">
        <v>9.5668611948266431</v>
      </c>
    </row>
    <row r="8" spans="1:9" ht="15.75" thickBot="1" x14ac:dyDescent="0.3">
      <c r="A8" s="6" t="s">
        <v>166</v>
      </c>
      <c r="B8" s="6">
        <v>29</v>
      </c>
    </row>
    <row r="10" spans="1:9" ht="15.75" thickBot="1" x14ac:dyDescent="0.3">
      <c r="A10" t="s">
        <v>167</v>
      </c>
    </row>
    <row r="11" spans="1:9" x14ac:dyDescent="0.25">
      <c r="A11" s="7"/>
      <c r="B11" s="7" t="s">
        <v>171</v>
      </c>
      <c r="C11" s="7" t="s">
        <v>172</v>
      </c>
      <c r="D11" s="7" t="s">
        <v>173</v>
      </c>
      <c r="E11" s="7" t="s">
        <v>174</v>
      </c>
      <c r="F11" s="7" t="s">
        <v>175</v>
      </c>
    </row>
    <row r="12" spans="1:9" x14ac:dyDescent="0.25">
      <c r="A12" s="5" t="s">
        <v>168</v>
      </c>
      <c r="B12" s="5">
        <v>1</v>
      </c>
      <c r="C12" s="5">
        <v>1787.8639884894656</v>
      </c>
      <c r="D12" s="5">
        <v>1787.8639884894656</v>
      </c>
      <c r="E12" s="5">
        <v>19.534195556786955</v>
      </c>
      <c r="F12" s="5">
        <v>1.446845928740452E-4</v>
      </c>
    </row>
    <row r="13" spans="1:9" x14ac:dyDescent="0.25">
      <c r="A13" s="5" t="s">
        <v>169</v>
      </c>
      <c r="B13" s="5">
        <v>27</v>
      </c>
      <c r="C13" s="5">
        <v>2471.1704942691558</v>
      </c>
      <c r="D13" s="5">
        <v>91.524833121079851</v>
      </c>
      <c r="E13" s="5"/>
      <c r="F13" s="5"/>
    </row>
    <row r="14" spans="1:9" ht="15.75" thickBot="1" x14ac:dyDescent="0.3">
      <c r="A14" s="6" t="s">
        <v>119</v>
      </c>
      <c r="B14" s="6">
        <v>28</v>
      </c>
      <c r="C14" s="6">
        <v>4259.0344827586214</v>
      </c>
      <c r="D14" s="6"/>
      <c r="E14" s="6"/>
      <c r="F14" s="6"/>
    </row>
    <row r="15" spans="1:9" ht="15.75" thickBot="1" x14ac:dyDescent="0.3"/>
    <row r="16" spans="1:9" x14ac:dyDescent="0.25">
      <c r="A16" s="7"/>
      <c r="B16" s="7" t="s">
        <v>176</v>
      </c>
      <c r="C16" s="7" t="s">
        <v>165</v>
      </c>
      <c r="D16" s="7" t="s">
        <v>177</v>
      </c>
      <c r="E16" s="7" t="s">
        <v>178</v>
      </c>
      <c r="F16" s="7" t="s">
        <v>179</v>
      </c>
      <c r="G16" s="7" t="s">
        <v>180</v>
      </c>
      <c r="H16" s="7" t="s">
        <v>181</v>
      </c>
      <c r="I16" s="7" t="s">
        <v>182</v>
      </c>
    </row>
    <row r="17" spans="1:9" x14ac:dyDescent="0.25">
      <c r="A17" s="5" t="s">
        <v>170</v>
      </c>
      <c r="B17" s="5">
        <v>60.798264464107447</v>
      </c>
      <c r="C17" s="5">
        <v>6.4080972933608544</v>
      </c>
      <c r="D17" s="5">
        <v>9.4877249331245075</v>
      </c>
      <c r="E17" s="5">
        <v>4.3337572544024257E-10</v>
      </c>
      <c r="F17" s="5">
        <v>47.649934885014922</v>
      </c>
      <c r="G17" s="5">
        <v>73.946594043199966</v>
      </c>
      <c r="H17" s="5">
        <v>47.649934885014922</v>
      </c>
      <c r="I17" s="5">
        <v>73.946594043199966</v>
      </c>
    </row>
    <row r="18" spans="1:9" ht="84" customHeight="1" thickBot="1" x14ac:dyDescent="0.3">
      <c r="A18" s="36" t="s">
        <v>109</v>
      </c>
      <c r="B18" s="6">
        <v>-0.51243485029812719</v>
      </c>
      <c r="C18" s="6">
        <v>0.11594202799549962</v>
      </c>
      <c r="D18" s="6">
        <v>-4.4197506215607838</v>
      </c>
      <c r="E18" s="6">
        <v>1.4468459287404631E-4</v>
      </c>
      <c r="F18" s="6">
        <v>-0.75032824148190491</v>
      </c>
      <c r="G18" s="6">
        <v>-0.27454145911434946</v>
      </c>
      <c r="H18" s="6">
        <v>-0.75032824148190491</v>
      </c>
      <c r="I18" s="6">
        <v>-0.27454145911434946</v>
      </c>
    </row>
    <row r="22" spans="1:9" x14ac:dyDescent="0.25">
      <c r="A22" t="s">
        <v>183</v>
      </c>
      <c r="F22" t="s">
        <v>188</v>
      </c>
    </row>
    <row r="23" spans="1:9" ht="15.75" thickBot="1" x14ac:dyDescent="0.3"/>
    <row r="24" spans="1:9" x14ac:dyDescent="0.25">
      <c r="A24" s="7" t="s">
        <v>184</v>
      </c>
      <c r="B24" s="7" t="s">
        <v>185</v>
      </c>
      <c r="C24" s="7" t="s">
        <v>186</v>
      </c>
      <c r="D24" s="7" t="s">
        <v>187</v>
      </c>
      <c r="F24" s="7" t="s">
        <v>189</v>
      </c>
      <c r="G24" s="7" t="s">
        <v>21</v>
      </c>
    </row>
    <row r="25" spans="1:9" x14ac:dyDescent="0.25">
      <c r="A25" s="5">
        <v>1</v>
      </c>
      <c r="B25" s="5">
        <v>42.24812288331524</v>
      </c>
      <c r="C25" s="5">
        <v>-7.24812288331524</v>
      </c>
      <c r="D25" s="5">
        <v>-0.77153069405633934</v>
      </c>
      <c r="F25" s="5">
        <v>1.7241379310344827</v>
      </c>
      <c r="G25" s="5">
        <v>6</v>
      </c>
    </row>
    <row r="26" spans="1:9" x14ac:dyDescent="0.25">
      <c r="A26" s="5">
        <v>2</v>
      </c>
      <c r="B26" s="5">
        <v>37.2262613503936</v>
      </c>
      <c r="C26" s="5">
        <v>10.7737386496064</v>
      </c>
      <c r="D26" s="5">
        <v>1.1468169333948242</v>
      </c>
      <c r="F26" s="5">
        <v>5.1724137931034484</v>
      </c>
      <c r="G26" s="5">
        <v>13</v>
      </c>
    </row>
    <row r="27" spans="1:9" x14ac:dyDescent="0.25">
      <c r="A27" s="5">
        <v>3</v>
      </c>
      <c r="B27" s="5">
        <v>39.839679086914046</v>
      </c>
      <c r="C27" s="5">
        <v>8.160320913085954</v>
      </c>
      <c r="D27" s="5">
        <v>0.86863014868146793</v>
      </c>
      <c r="F27" s="5">
        <v>8.6206896551724128</v>
      </c>
      <c r="G27" s="5">
        <v>21</v>
      </c>
    </row>
    <row r="28" spans="1:9" x14ac:dyDescent="0.25">
      <c r="A28" s="5">
        <v>4</v>
      </c>
      <c r="B28" s="5">
        <v>44.912784104865509</v>
      </c>
      <c r="C28" s="5">
        <v>9.0872158951344915</v>
      </c>
      <c r="D28" s="5">
        <v>0.96729402901708272</v>
      </c>
      <c r="F28" s="5">
        <v>12.068965517241379</v>
      </c>
      <c r="G28" s="5">
        <v>22</v>
      </c>
    </row>
    <row r="29" spans="1:9" x14ac:dyDescent="0.25">
      <c r="A29" s="5">
        <v>5</v>
      </c>
      <c r="B29" s="5">
        <v>36.252635134827159</v>
      </c>
      <c r="C29" s="5">
        <v>-2.2526351348271589</v>
      </c>
      <c r="D29" s="5">
        <v>-0.23978306894183823</v>
      </c>
      <c r="F29" s="5">
        <v>15.517241379310343</v>
      </c>
      <c r="G29" s="5">
        <v>23</v>
      </c>
    </row>
    <row r="30" spans="1:9" x14ac:dyDescent="0.25">
      <c r="A30" s="5">
        <v>6</v>
      </c>
      <c r="B30" s="5">
        <v>34.920304524052028</v>
      </c>
      <c r="C30" s="5">
        <v>-1.9203045240520282</v>
      </c>
      <c r="D30" s="5">
        <v>-0.20440794204136456</v>
      </c>
      <c r="F30" s="5">
        <v>18.96551724137931</v>
      </c>
      <c r="G30" s="5">
        <v>24</v>
      </c>
    </row>
    <row r="31" spans="1:9" x14ac:dyDescent="0.25">
      <c r="A31" s="5">
        <v>7</v>
      </c>
      <c r="B31" s="5">
        <v>42.760557733613368</v>
      </c>
      <c r="C31" s="5">
        <v>1.2394422663866322</v>
      </c>
      <c r="D31" s="5">
        <v>0.13193315944315923</v>
      </c>
      <c r="F31" s="5">
        <v>22.413793103448278</v>
      </c>
      <c r="G31" s="5">
        <v>27</v>
      </c>
    </row>
    <row r="32" spans="1:9" x14ac:dyDescent="0.25">
      <c r="A32" s="5">
        <v>8</v>
      </c>
      <c r="B32" s="5">
        <v>36.662583015065657</v>
      </c>
      <c r="C32" s="5">
        <v>-8.6625830150656569</v>
      </c>
      <c r="D32" s="5">
        <v>-0.9220937328917499</v>
      </c>
      <c r="F32" s="5">
        <v>25.862068965517242</v>
      </c>
      <c r="G32" s="5">
        <v>27</v>
      </c>
    </row>
    <row r="33" spans="1:7" x14ac:dyDescent="0.25">
      <c r="A33" s="5">
        <v>9</v>
      </c>
      <c r="B33" s="5">
        <v>19.18855461989952</v>
      </c>
      <c r="C33" s="5">
        <v>-13.18855461989952</v>
      </c>
      <c r="D33" s="5">
        <v>-1.4038634365477083</v>
      </c>
      <c r="F33" s="5">
        <v>29.310344827586206</v>
      </c>
      <c r="G33" s="5">
        <v>28</v>
      </c>
    </row>
    <row r="34" spans="1:7" x14ac:dyDescent="0.25">
      <c r="A34" s="5">
        <v>10</v>
      </c>
      <c r="B34" s="5">
        <v>46.091384260551195</v>
      </c>
      <c r="C34" s="5">
        <v>4.9086157394488055</v>
      </c>
      <c r="D34" s="5">
        <v>0.5225004831293083</v>
      </c>
      <c r="F34" s="5">
        <v>32.758620689655167</v>
      </c>
      <c r="G34" s="5">
        <v>28</v>
      </c>
    </row>
    <row r="35" spans="1:7" x14ac:dyDescent="0.25">
      <c r="A35" s="5">
        <v>11</v>
      </c>
      <c r="B35" s="5">
        <v>37.431235290512845</v>
      </c>
      <c r="C35" s="5">
        <v>-13.431235290512845</v>
      </c>
      <c r="D35" s="5">
        <v>-1.4296957229543532</v>
      </c>
      <c r="F35" s="5">
        <v>36.206896551724135</v>
      </c>
      <c r="G35" s="5">
        <v>29</v>
      </c>
    </row>
    <row r="36" spans="1:7" x14ac:dyDescent="0.25">
      <c r="A36" s="5">
        <v>12</v>
      </c>
      <c r="B36" s="5">
        <v>40.710818332420857</v>
      </c>
      <c r="C36" s="5">
        <v>-0.71081833242085679</v>
      </c>
      <c r="D36" s="5">
        <v>-7.5663474556020599E-2</v>
      </c>
      <c r="F36" s="5">
        <v>39.655172413793103</v>
      </c>
      <c r="G36" s="5">
        <v>29</v>
      </c>
    </row>
    <row r="37" spans="1:7" x14ac:dyDescent="0.25">
      <c r="A37" s="5">
        <v>13</v>
      </c>
      <c r="B37" s="5">
        <v>31.486991027054572</v>
      </c>
      <c r="C37" s="5">
        <v>-2.4869910270545716</v>
      </c>
      <c r="D37" s="5">
        <v>-0.26472921942759076</v>
      </c>
      <c r="F37" s="5">
        <v>43.103448275862071</v>
      </c>
      <c r="G37" s="5">
        <v>29</v>
      </c>
    </row>
    <row r="38" spans="1:7" x14ac:dyDescent="0.25">
      <c r="A38" s="5">
        <v>14</v>
      </c>
      <c r="B38" s="5">
        <v>39.583461661764986</v>
      </c>
      <c r="C38" s="5">
        <v>1.4165383382350143</v>
      </c>
      <c r="D38" s="5">
        <v>0.15078425474431087</v>
      </c>
      <c r="F38" s="5">
        <v>46.551724137931032</v>
      </c>
      <c r="G38" s="5">
        <v>30</v>
      </c>
    </row>
    <row r="39" spans="1:7" x14ac:dyDescent="0.25">
      <c r="A39" s="5">
        <v>15</v>
      </c>
      <c r="B39" s="5">
        <v>29.027303745623563</v>
      </c>
      <c r="C39" s="5">
        <v>-8.0273037456235627</v>
      </c>
      <c r="D39" s="5">
        <v>-0.85447105822648839</v>
      </c>
      <c r="F39" s="5">
        <v>50</v>
      </c>
      <c r="G39" s="5">
        <v>32</v>
      </c>
    </row>
    <row r="40" spans="1:7" x14ac:dyDescent="0.25">
      <c r="A40" s="5">
        <v>16</v>
      </c>
      <c r="B40" s="5">
        <v>36.303878619856974</v>
      </c>
      <c r="C40" s="5">
        <v>-8.3038786198569738</v>
      </c>
      <c r="D40" s="5">
        <v>-0.88391123302913299</v>
      </c>
      <c r="F40" s="5">
        <v>53.448275862068961</v>
      </c>
      <c r="G40" s="5">
        <v>33</v>
      </c>
    </row>
    <row r="41" spans="1:7" x14ac:dyDescent="0.25">
      <c r="A41" s="5">
        <v>17</v>
      </c>
      <c r="B41" s="5">
        <v>41.786931518046927</v>
      </c>
      <c r="C41" s="5">
        <v>22.213068481953073</v>
      </c>
      <c r="D41" s="5">
        <v>2.3644831108552373</v>
      </c>
      <c r="F41" s="5">
        <v>56.896551724137929</v>
      </c>
      <c r="G41" s="5">
        <v>34</v>
      </c>
    </row>
    <row r="42" spans="1:7" x14ac:dyDescent="0.25">
      <c r="A42" s="5">
        <v>18</v>
      </c>
      <c r="B42" s="5">
        <v>39.327244236615918</v>
      </c>
      <c r="C42" s="5">
        <v>-12.327244236615918</v>
      </c>
      <c r="D42" s="5">
        <v>-1.3121807473175862</v>
      </c>
      <c r="F42" s="5">
        <v>60.344827586206897</v>
      </c>
      <c r="G42" s="5">
        <v>34</v>
      </c>
    </row>
    <row r="43" spans="1:7" x14ac:dyDescent="0.25">
      <c r="A43" s="5">
        <v>19</v>
      </c>
      <c r="B43" s="5">
        <v>30.154660416279444</v>
      </c>
      <c r="C43" s="5">
        <v>-7.1546604162794445</v>
      </c>
      <c r="D43" s="5">
        <v>-0.76158202690193222</v>
      </c>
      <c r="F43" s="5">
        <v>63.793103448275858</v>
      </c>
      <c r="G43" s="5">
        <v>35</v>
      </c>
    </row>
    <row r="44" spans="1:7" x14ac:dyDescent="0.25">
      <c r="A44" s="5">
        <v>20</v>
      </c>
      <c r="B44" s="5">
        <v>19.342285074988958</v>
      </c>
      <c r="C44" s="5">
        <v>-6.3422850749889577</v>
      </c>
      <c r="D44" s="5">
        <v>-0.67510825693551801</v>
      </c>
      <c r="F44" s="5">
        <v>67.241379310344811</v>
      </c>
      <c r="G44" s="5">
        <v>40</v>
      </c>
    </row>
    <row r="45" spans="1:7" x14ac:dyDescent="0.25">
      <c r="A45" s="5">
        <v>21</v>
      </c>
      <c r="B45" s="5">
        <v>22.929329027075845</v>
      </c>
      <c r="C45" s="5">
        <v>11.070670972924155</v>
      </c>
      <c r="D45" s="5">
        <v>1.1784240688125287</v>
      </c>
      <c r="F45" s="5">
        <v>70.689655172413779</v>
      </c>
      <c r="G45" s="5">
        <v>40</v>
      </c>
    </row>
    <row r="46" spans="1:7" x14ac:dyDescent="0.25">
      <c r="A46" s="5">
        <v>22</v>
      </c>
      <c r="B46" s="5">
        <v>33.024295577948948</v>
      </c>
      <c r="C46" s="5">
        <v>-1.0242955779489478</v>
      </c>
      <c r="D46" s="5">
        <v>-0.10903174392820511</v>
      </c>
      <c r="F46" s="5">
        <v>74.137931034482747</v>
      </c>
      <c r="G46" s="5">
        <v>40</v>
      </c>
    </row>
    <row r="47" spans="1:7" x14ac:dyDescent="0.25">
      <c r="A47" s="5">
        <v>23</v>
      </c>
      <c r="B47" s="5">
        <v>28.46362541029562</v>
      </c>
      <c r="C47" s="5">
        <v>-6.4636254102956201</v>
      </c>
      <c r="D47" s="5">
        <v>-0.68802440013884048</v>
      </c>
      <c r="F47" s="5">
        <v>77.586206896551715</v>
      </c>
      <c r="G47" s="5">
        <v>41</v>
      </c>
    </row>
    <row r="48" spans="1:7" x14ac:dyDescent="0.25">
      <c r="A48" s="5">
        <v>24</v>
      </c>
      <c r="B48" s="5">
        <v>27.84870358993787</v>
      </c>
      <c r="C48" s="5">
        <v>2.1512964100621303</v>
      </c>
      <c r="D48" s="5">
        <v>0.22899600891106442</v>
      </c>
      <c r="F48" s="5">
        <v>81.034482758620683</v>
      </c>
      <c r="G48" s="5">
        <v>44</v>
      </c>
    </row>
    <row r="49" spans="1:7" x14ac:dyDescent="0.25">
      <c r="A49" s="5">
        <v>25</v>
      </c>
      <c r="B49" s="5">
        <v>21.187050536062216</v>
      </c>
      <c r="C49" s="5">
        <v>18.812949463937784</v>
      </c>
      <c r="D49" s="5">
        <v>2.002555446537877</v>
      </c>
      <c r="F49" s="5">
        <v>84.482758620689651</v>
      </c>
      <c r="G49" s="5">
        <v>48</v>
      </c>
    </row>
    <row r="50" spans="1:7" x14ac:dyDescent="0.25">
      <c r="A50" s="5">
        <v>26</v>
      </c>
      <c r="B50" s="5">
        <v>24.67160751808948</v>
      </c>
      <c r="C50" s="5">
        <v>4.3283924819105195</v>
      </c>
      <c r="D50" s="5">
        <v>0.46073827796214273</v>
      </c>
      <c r="F50" s="5">
        <v>87.931034482758605</v>
      </c>
      <c r="G50" s="5">
        <v>48</v>
      </c>
    </row>
    <row r="51" spans="1:7" x14ac:dyDescent="0.25">
      <c r="A51" s="5">
        <v>27</v>
      </c>
      <c r="B51" s="5">
        <v>19.9059634103169</v>
      </c>
      <c r="C51" s="5">
        <v>9.0940365896830997</v>
      </c>
      <c r="D51" s="5">
        <v>0.96802006185120415</v>
      </c>
      <c r="F51" s="5">
        <v>91.379310344827573</v>
      </c>
      <c r="G51" s="5">
        <v>51</v>
      </c>
    </row>
    <row r="52" spans="1:7" x14ac:dyDescent="0.25">
      <c r="A52" s="5">
        <v>28</v>
      </c>
      <c r="B52" s="5">
        <v>38.302374536019663</v>
      </c>
      <c r="C52" s="5">
        <v>-11.302374536019663</v>
      </c>
      <c r="D52" s="5">
        <v>-1.2030878905672502</v>
      </c>
      <c r="F52" s="5">
        <v>94.827586206896541</v>
      </c>
      <c r="G52" s="5">
        <v>54</v>
      </c>
    </row>
    <row r="53" spans="1:7" ht="15.75" thickBot="1" x14ac:dyDescent="0.3">
      <c r="A53" s="6">
        <v>29</v>
      </c>
      <c r="B53" s="6">
        <v>32.409373757591197</v>
      </c>
      <c r="C53" s="6">
        <v>7.5906262424088027</v>
      </c>
      <c r="D53" s="6">
        <v>0.80798866512169976</v>
      </c>
      <c r="F53" s="6">
        <v>98.275862068965509</v>
      </c>
      <c r="G53" s="6">
        <v>64</v>
      </c>
    </row>
  </sheetData>
  <sortState ref="G25:G53">
    <sortCondition ref="G25"/>
  </sortState>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
  <sheetViews>
    <sheetView workbookViewId="0">
      <selection activeCell="A18" sqref="A18:A20"/>
    </sheetView>
  </sheetViews>
  <sheetFormatPr defaultRowHeight="15" x14ac:dyDescent="0.25"/>
  <cols>
    <col min="1" max="1" width="15.7109375" customWidth="1"/>
  </cols>
  <sheetData>
    <row r="1" spans="1:9" x14ac:dyDescent="0.25">
      <c r="A1" t="s">
        <v>160</v>
      </c>
    </row>
    <row r="2" spans="1:9" ht="15.75" thickBot="1" x14ac:dyDescent="0.3"/>
    <row r="3" spans="1:9" x14ac:dyDescent="0.25">
      <c r="A3" s="8" t="s">
        <v>161</v>
      </c>
      <c r="B3" s="8"/>
    </row>
    <row r="4" spans="1:9" x14ac:dyDescent="0.25">
      <c r="A4" s="5" t="s">
        <v>162</v>
      </c>
      <c r="B4" s="5">
        <v>0.74650713221361309</v>
      </c>
    </row>
    <row r="5" spans="1:9" x14ac:dyDescent="0.25">
      <c r="A5" s="5" t="s">
        <v>163</v>
      </c>
      <c r="B5" s="5">
        <v>0.55727289844579286</v>
      </c>
    </row>
    <row r="6" spans="1:9" x14ac:dyDescent="0.25">
      <c r="A6" s="5" t="s">
        <v>164</v>
      </c>
      <c r="B6" s="5">
        <v>0.50414564625928804</v>
      </c>
    </row>
    <row r="7" spans="1:9" x14ac:dyDescent="0.25">
      <c r="A7" s="5" t="s">
        <v>165</v>
      </c>
      <c r="B7" s="5">
        <v>8.6846761412758422</v>
      </c>
    </row>
    <row r="8" spans="1:9" ht="15.75" thickBot="1" x14ac:dyDescent="0.3">
      <c r="A8" s="6" t="s">
        <v>166</v>
      </c>
      <c r="B8" s="6">
        <v>29</v>
      </c>
    </row>
    <row r="10" spans="1:9" ht="15.75" thickBot="1" x14ac:dyDescent="0.3">
      <c r="A10" t="s">
        <v>167</v>
      </c>
    </row>
    <row r="11" spans="1:9" x14ac:dyDescent="0.25">
      <c r="A11" s="7"/>
      <c r="B11" s="7" t="s">
        <v>171</v>
      </c>
      <c r="C11" s="7" t="s">
        <v>172</v>
      </c>
      <c r="D11" s="7" t="s">
        <v>173</v>
      </c>
      <c r="E11" s="7" t="s">
        <v>174</v>
      </c>
      <c r="F11" s="7" t="s">
        <v>175</v>
      </c>
    </row>
    <row r="12" spans="1:9" x14ac:dyDescent="0.25">
      <c r="A12" s="5" t="s">
        <v>168</v>
      </c>
      <c r="B12" s="5">
        <v>3</v>
      </c>
      <c r="C12" s="5">
        <v>2373.4444907874749</v>
      </c>
      <c r="D12" s="5">
        <v>791.14816359582494</v>
      </c>
      <c r="E12" s="5">
        <v>10.489398105692894</v>
      </c>
      <c r="F12" s="5">
        <v>1.1901851638998603E-4</v>
      </c>
    </row>
    <row r="13" spans="1:9" x14ac:dyDescent="0.25">
      <c r="A13" s="5" t="s">
        <v>169</v>
      </c>
      <c r="B13" s="5">
        <v>25</v>
      </c>
      <c r="C13" s="5">
        <v>1885.5899919711464</v>
      </c>
      <c r="D13" s="5">
        <v>75.423599678845861</v>
      </c>
      <c r="E13" s="5"/>
      <c r="F13" s="5"/>
    </row>
    <row r="14" spans="1:9" ht="15.75" thickBot="1" x14ac:dyDescent="0.3">
      <c r="A14" s="6" t="s">
        <v>119</v>
      </c>
      <c r="B14" s="6">
        <v>28</v>
      </c>
      <c r="C14" s="6">
        <v>4259.0344827586214</v>
      </c>
      <c r="D14" s="6"/>
      <c r="E14" s="6"/>
      <c r="F14" s="6"/>
    </row>
    <row r="15" spans="1:9" ht="15.75" thickBot="1" x14ac:dyDescent="0.3"/>
    <row r="16" spans="1:9" x14ac:dyDescent="0.25">
      <c r="A16" s="7"/>
      <c r="B16" s="7" t="s">
        <v>176</v>
      </c>
      <c r="C16" s="7" t="s">
        <v>165</v>
      </c>
      <c r="D16" s="7" t="s">
        <v>177</v>
      </c>
      <c r="E16" s="7" t="s">
        <v>178</v>
      </c>
      <c r="F16" s="7" t="s">
        <v>179</v>
      </c>
      <c r="G16" s="7" t="s">
        <v>180</v>
      </c>
      <c r="H16" s="7" t="s">
        <v>181</v>
      </c>
      <c r="I16" s="7" t="s">
        <v>182</v>
      </c>
    </row>
    <row r="17" spans="1:9" x14ac:dyDescent="0.25">
      <c r="A17" s="5" t="s">
        <v>170</v>
      </c>
      <c r="B17" s="5">
        <v>111.21003415521282</v>
      </c>
      <c r="C17" s="5">
        <v>20.106779021389631</v>
      </c>
      <c r="D17" s="5">
        <v>5.5309721182546134</v>
      </c>
      <c r="E17" s="5">
        <v>9.4979394864152253E-6</v>
      </c>
      <c r="F17" s="5">
        <v>69.799347588969653</v>
      </c>
      <c r="G17" s="5">
        <v>152.620720721456</v>
      </c>
      <c r="H17" s="5">
        <v>69.799347588969653</v>
      </c>
      <c r="I17" s="5">
        <v>152.620720721456</v>
      </c>
    </row>
    <row r="18" spans="1:9" x14ac:dyDescent="0.25">
      <c r="A18" s="5" t="s">
        <v>14</v>
      </c>
      <c r="B18" s="5">
        <v>-0.59919962514350833</v>
      </c>
      <c r="C18" s="5">
        <v>0.22302366711562838</v>
      </c>
      <c r="D18" s="5">
        <v>-2.6867086928171107</v>
      </c>
      <c r="E18" s="5">
        <v>1.264087425800651E-2</v>
      </c>
      <c r="F18" s="5">
        <v>-1.0585254657445629</v>
      </c>
      <c r="G18" s="5">
        <v>-0.13987378454245386</v>
      </c>
      <c r="H18" s="5">
        <v>-1.0585254657445629</v>
      </c>
      <c r="I18" s="5">
        <v>-0.13987378454245386</v>
      </c>
    </row>
    <row r="19" spans="1:9" x14ac:dyDescent="0.25">
      <c r="A19" s="5" t="s">
        <v>16</v>
      </c>
      <c r="B19" s="5">
        <v>-0.56214030871160958</v>
      </c>
      <c r="C19" s="5">
        <v>0.21229372961153589</v>
      </c>
      <c r="D19" s="5">
        <v>-2.6479364686853346</v>
      </c>
      <c r="E19" s="5">
        <v>1.3822062844740931E-2</v>
      </c>
      <c r="F19" s="5">
        <v>-0.99936742935435219</v>
      </c>
      <c r="G19" s="5">
        <v>-0.12491318806886703</v>
      </c>
      <c r="H19" s="5">
        <v>-0.99936742935435219</v>
      </c>
      <c r="I19" s="5">
        <v>-0.12491318806886703</v>
      </c>
    </row>
    <row r="20" spans="1:9" ht="15.75" thickBot="1" x14ac:dyDescent="0.3">
      <c r="A20" s="6" t="s">
        <v>17</v>
      </c>
      <c r="B20" s="6">
        <v>-0.54648323755619088</v>
      </c>
      <c r="C20" s="6">
        <v>0.26977400578307065</v>
      </c>
      <c r="D20" s="6">
        <v>-2.0257075397976863</v>
      </c>
      <c r="E20" s="6">
        <v>5.3593919925261774E-2</v>
      </c>
      <c r="F20" s="6">
        <v>-1.102093202997116</v>
      </c>
      <c r="G20" s="6">
        <v>9.1267278847342315E-3</v>
      </c>
      <c r="H20" s="6">
        <v>-1.102093202997116</v>
      </c>
      <c r="I20" s="6">
        <v>9.1267278847342315E-3</v>
      </c>
    </row>
    <row r="24" spans="1:9" x14ac:dyDescent="0.25">
      <c r="A24" t="s">
        <v>183</v>
      </c>
      <c r="F24" t="s">
        <v>188</v>
      </c>
    </row>
    <row r="25" spans="1:9" ht="15.75" thickBot="1" x14ac:dyDescent="0.3"/>
    <row r="26" spans="1:9" x14ac:dyDescent="0.25">
      <c r="A26" s="7" t="s">
        <v>184</v>
      </c>
      <c r="B26" s="7" t="s">
        <v>185</v>
      </c>
      <c r="C26" s="7" t="s">
        <v>186</v>
      </c>
      <c r="D26" s="7" t="s">
        <v>187</v>
      </c>
      <c r="F26" s="7" t="s">
        <v>189</v>
      </c>
      <c r="G26" s="7" t="s">
        <v>21</v>
      </c>
    </row>
    <row r="27" spans="1:9" x14ac:dyDescent="0.25">
      <c r="A27" s="5">
        <v>1</v>
      </c>
      <c r="B27" s="5">
        <v>36.36896327679051</v>
      </c>
      <c r="C27" s="5">
        <v>-1.3689632767905096</v>
      </c>
      <c r="D27" s="5">
        <v>-0.16681964073035338</v>
      </c>
      <c r="F27" s="5">
        <v>1.7241379310344827</v>
      </c>
      <c r="G27" s="5">
        <v>6</v>
      </c>
    </row>
    <row r="28" spans="1:9" x14ac:dyDescent="0.25">
      <c r="A28" s="5">
        <v>2</v>
      </c>
      <c r="B28" s="5">
        <v>35.64407143733294</v>
      </c>
      <c r="C28" s="5">
        <v>12.35592856266706</v>
      </c>
      <c r="D28" s="5">
        <v>1.5056733797465149</v>
      </c>
      <c r="F28" s="5">
        <v>5.1724137931034484</v>
      </c>
      <c r="G28" s="5">
        <v>13</v>
      </c>
    </row>
    <row r="29" spans="1:9" x14ac:dyDescent="0.25">
      <c r="A29" s="5">
        <v>3</v>
      </c>
      <c r="B29" s="5">
        <v>47.305439121023049</v>
      </c>
      <c r="C29" s="5">
        <v>0.69456087897695085</v>
      </c>
      <c r="D29" s="5">
        <v>8.4638060246538124E-2</v>
      </c>
      <c r="F29" s="5">
        <v>8.6206896551724128</v>
      </c>
      <c r="G29" s="5">
        <v>21</v>
      </c>
    </row>
    <row r="30" spans="1:9" x14ac:dyDescent="0.25">
      <c r="A30" s="5">
        <v>4</v>
      </c>
      <c r="B30" s="5">
        <v>44.946287867393707</v>
      </c>
      <c r="C30" s="5">
        <v>9.053712132606293</v>
      </c>
      <c r="D30" s="5">
        <v>1.1032706507499308</v>
      </c>
      <c r="F30" s="5">
        <v>12.068965517241379</v>
      </c>
      <c r="G30" s="5">
        <v>22</v>
      </c>
    </row>
    <row r="31" spans="1:9" x14ac:dyDescent="0.25">
      <c r="A31" s="5">
        <v>5</v>
      </c>
      <c r="B31" s="5">
        <v>35.370318679618798</v>
      </c>
      <c r="C31" s="5">
        <v>-1.3703186796187978</v>
      </c>
      <c r="D31" s="5">
        <v>-0.16698480791686116</v>
      </c>
      <c r="F31" s="5">
        <v>15.517241379310343</v>
      </c>
      <c r="G31" s="5">
        <v>23</v>
      </c>
    </row>
    <row r="32" spans="1:9" x14ac:dyDescent="0.25">
      <c r="A32" s="5">
        <v>6</v>
      </c>
      <c r="B32" s="5">
        <v>30.174416385611032</v>
      </c>
      <c r="C32" s="5">
        <v>2.8255836143889681</v>
      </c>
      <c r="D32" s="5">
        <v>0.34432102847275498</v>
      </c>
      <c r="F32" s="5">
        <v>18.96551724137931</v>
      </c>
      <c r="G32" s="5">
        <v>24</v>
      </c>
    </row>
    <row r="33" spans="1:7" x14ac:dyDescent="0.25">
      <c r="A33" s="5">
        <v>7</v>
      </c>
      <c r="B33" s="5">
        <v>38.957466384587377</v>
      </c>
      <c r="C33" s="5">
        <v>5.0425336154126228</v>
      </c>
      <c r="D33" s="5">
        <v>0.61447495367882699</v>
      </c>
      <c r="F33" s="5">
        <v>22.413793103448278</v>
      </c>
      <c r="G33" s="5">
        <v>27</v>
      </c>
    </row>
    <row r="34" spans="1:7" x14ac:dyDescent="0.25">
      <c r="A34" s="5">
        <v>8</v>
      </c>
      <c r="B34" s="5">
        <v>29.991625874741413</v>
      </c>
      <c r="C34" s="5">
        <v>-1.9916258747414126</v>
      </c>
      <c r="D34" s="5">
        <v>-0.24269629326549186</v>
      </c>
      <c r="F34" s="5">
        <v>25.862068965517242</v>
      </c>
      <c r="G34" s="5">
        <v>27</v>
      </c>
    </row>
    <row r="35" spans="1:7" x14ac:dyDescent="0.25">
      <c r="A35" s="5">
        <v>9</v>
      </c>
      <c r="B35" s="5">
        <v>7.8085879592580962</v>
      </c>
      <c r="C35" s="5">
        <v>-1.8085879592580962</v>
      </c>
      <c r="D35" s="5">
        <v>-0.22039159026969904</v>
      </c>
      <c r="F35" s="5">
        <v>29.310344827586206</v>
      </c>
      <c r="G35" s="5">
        <v>28</v>
      </c>
    </row>
    <row r="36" spans="1:7" x14ac:dyDescent="0.25">
      <c r="A36" s="5">
        <v>10</v>
      </c>
      <c r="B36" s="5">
        <v>46.181424132893355</v>
      </c>
      <c r="C36" s="5">
        <v>4.8185758671066452</v>
      </c>
      <c r="D36" s="5">
        <v>0.58718382633845545</v>
      </c>
      <c r="F36" s="5">
        <v>32.758620689655167</v>
      </c>
      <c r="G36" s="5">
        <v>28</v>
      </c>
    </row>
    <row r="37" spans="1:7" x14ac:dyDescent="0.25">
      <c r="A37" s="5">
        <v>11</v>
      </c>
      <c r="B37" s="5">
        <v>25.767682027641108</v>
      </c>
      <c r="C37" s="5">
        <v>-1.7676820276411078</v>
      </c>
      <c r="D37" s="5">
        <v>-0.21540685990345806</v>
      </c>
      <c r="F37" s="5">
        <v>36.206896551724135</v>
      </c>
      <c r="G37" s="5">
        <v>29</v>
      </c>
    </row>
    <row r="38" spans="1:7" x14ac:dyDescent="0.25">
      <c r="A38" s="5">
        <v>12</v>
      </c>
      <c r="B38" s="5">
        <v>44.174740217993516</v>
      </c>
      <c r="C38" s="5">
        <v>-4.1747402179935165</v>
      </c>
      <c r="D38" s="5">
        <v>-0.50872706018892644</v>
      </c>
      <c r="F38" s="5">
        <v>39.655172413793103</v>
      </c>
      <c r="G38" s="5">
        <v>29</v>
      </c>
    </row>
    <row r="39" spans="1:7" x14ac:dyDescent="0.25">
      <c r="A39" s="5">
        <v>13</v>
      </c>
      <c r="B39" s="5">
        <v>27.307981053094501</v>
      </c>
      <c r="C39" s="5">
        <v>1.6920189469054989</v>
      </c>
      <c r="D39" s="5">
        <v>0.20618667981618935</v>
      </c>
      <c r="F39" s="5">
        <v>43.103448275862071</v>
      </c>
      <c r="G39" s="5">
        <v>29</v>
      </c>
    </row>
    <row r="40" spans="1:7" x14ac:dyDescent="0.25">
      <c r="A40" s="5">
        <v>14</v>
      </c>
      <c r="B40" s="5">
        <v>43.90002697645405</v>
      </c>
      <c r="C40" s="5">
        <v>-2.9000269764540505</v>
      </c>
      <c r="D40" s="5">
        <v>-0.35339257562453225</v>
      </c>
      <c r="F40" s="5">
        <v>46.551724137931032</v>
      </c>
      <c r="G40" s="5">
        <v>30</v>
      </c>
    </row>
    <row r="41" spans="1:7" x14ac:dyDescent="0.25">
      <c r="A41" s="5">
        <v>15</v>
      </c>
      <c r="B41" s="5">
        <v>26.440855375765139</v>
      </c>
      <c r="C41" s="5">
        <v>-5.440855375765139</v>
      </c>
      <c r="D41" s="5">
        <v>-0.66301379623483303</v>
      </c>
      <c r="F41" s="5">
        <v>50</v>
      </c>
      <c r="G41" s="5">
        <v>32</v>
      </c>
    </row>
    <row r="42" spans="1:7" x14ac:dyDescent="0.25">
      <c r="A42" s="5">
        <v>16</v>
      </c>
      <c r="B42" s="5">
        <v>33.756924023449272</v>
      </c>
      <c r="C42" s="5">
        <v>-5.7569240234492725</v>
      </c>
      <c r="D42" s="5">
        <v>-0.70152940811918629</v>
      </c>
      <c r="F42" s="5">
        <v>53.448275862068961</v>
      </c>
      <c r="G42" s="5">
        <v>33</v>
      </c>
    </row>
    <row r="43" spans="1:7" x14ac:dyDescent="0.25">
      <c r="A43" s="5">
        <v>17</v>
      </c>
      <c r="B43" s="5">
        <v>44.578996228655612</v>
      </c>
      <c r="C43" s="5">
        <v>19.421003771344388</v>
      </c>
      <c r="D43" s="5">
        <v>2.3666119659207565</v>
      </c>
      <c r="F43" s="5">
        <v>56.896551724137929</v>
      </c>
      <c r="G43" s="5">
        <v>34</v>
      </c>
    </row>
    <row r="44" spans="1:7" x14ac:dyDescent="0.25">
      <c r="A44" s="5">
        <v>18</v>
      </c>
      <c r="B44" s="5">
        <v>31.528274820629107</v>
      </c>
      <c r="C44" s="5">
        <v>-4.5282748206291075</v>
      </c>
      <c r="D44" s="5">
        <v>-0.55180821247205125</v>
      </c>
      <c r="F44" s="5">
        <v>60.344827586206897</v>
      </c>
      <c r="G44" s="5">
        <v>34</v>
      </c>
    </row>
    <row r="45" spans="1:7" x14ac:dyDescent="0.25">
      <c r="A45" s="5">
        <v>19</v>
      </c>
      <c r="B45" s="5">
        <v>41.633833093168292</v>
      </c>
      <c r="C45" s="5">
        <v>-18.633833093168292</v>
      </c>
      <c r="D45" s="5">
        <v>-2.2706886260086225</v>
      </c>
      <c r="F45" s="5">
        <v>63.793103448275858</v>
      </c>
      <c r="G45" s="5">
        <v>35</v>
      </c>
    </row>
    <row r="46" spans="1:7" x14ac:dyDescent="0.25">
      <c r="A46" s="5">
        <v>20</v>
      </c>
      <c r="B46" s="5">
        <v>19.809165822374229</v>
      </c>
      <c r="C46" s="5">
        <v>-6.8091658223742293</v>
      </c>
      <c r="D46" s="5">
        <v>-0.82975388413994366</v>
      </c>
      <c r="F46" s="5">
        <v>67.241379310344811</v>
      </c>
      <c r="G46" s="5">
        <v>40</v>
      </c>
    </row>
    <row r="47" spans="1:7" x14ac:dyDescent="0.25">
      <c r="A47" s="5">
        <v>21</v>
      </c>
      <c r="B47" s="5">
        <v>20.269737037102541</v>
      </c>
      <c r="C47" s="5">
        <v>13.730262962897459</v>
      </c>
      <c r="D47" s="5">
        <v>1.6731475368526922</v>
      </c>
      <c r="F47" s="5">
        <v>70.689655172413779</v>
      </c>
      <c r="G47" s="5">
        <v>40</v>
      </c>
    </row>
    <row r="48" spans="1:7" x14ac:dyDescent="0.25">
      <c r="A48" s="5">
        <v>22</v>
      </c>
      <c r="B48" s="5">
        <v>44.199236369500021</v>
      </c>
      <c r="C48" s="5">
        <v>-12.199236369500021</v>
      </c>
      <c r="D48" s="5">
        <v>-1.4865791236678132</v>
      </c>
      <c r="F48" s="5">
        <v>74.137931034482747</v>
      </c>
      <c r="G48" s="5">
        <v>40</v>
      </c>
    </row>
    <row r="49" spans="1:7" x14ac:dyDescent="0.25">
      <c r="A49" s="5">
        <v>23</v>
      </c>
      <c r="B49" s="5">
        <v>27.31689543616563</v>
      </c>
      <c r="C49" s="5">
        <v>-5.3168954361656304</v>
      </c>
      <c r="D49" s="5">
        <v>-0.6479082393951876</v>
      </c>
      <c r="F49" s="5">
        <v>77.586206896551715</v>
      </c>
      <c r="G49" s="5">
        <v>41</v>
      </c>
    </row>
    <row r="50" spans="1:7" x14ac:dyDescent="0.25">
      <c r="A50" s="5">
        <v>24</v>
      </c>
      <c r="B50" s="5">
        <v>33.691417400943102</v>
      </c>
      <c r="C50" s="5">
        <v>-3.6914174009431022</v>
      </c>
      <c r="D50" s="5">
        <v>-0.44983012696646518</v>
      </c>
      <c r="F50" s="5">
        <v>81.034482758620683</v>
      </c>
      <c r="G50" s="5">
        <v>44</v>
      </c>
    </row>
    <row r="51" spans="1:7" x14ac:dyDescent="0.25">
      <c r="A51" s="5">
        <v>25</v>
      </c>
      <c r="B51" s="5">
        <v>26.684809828481228</v>
      </c>
      <c r="C51" s="5">
        <v>13.315190171518772</v>
      </c>
      <c r="D51" s="5">
        <v>1.6225674408715394</v>
      </c>
      <c r="F51" s="5">
        <v>84.482758620689651</v>
      </c>
      <c r="G51" s="5">
        <v>48</v>
      </c>
    </row>
    <row r="52" spans="1:7" x14ac:dyDescent="0.25">
      <c r="A52" s="5">
        <v>26</v>
      </c>
      <c r="B52" s="5">
        <v>36.68736517899471</v>
      </c>
      <c r="C52" s="5">
        <v>-7.6873651789947104</v>
      </c>
      <c r="D52" s="5">
        <v>-0.93676983091137411</v>
      </c>
      <c r="F52" s="5">
        <v>87.931034482758605</v>
      </c>
      <c r="G52" s="5">
        <v>48</v>
      </c>
    </row>
    <row r="53" spans="1:7" x14ac:dyDescent="0.25">
      <c r="A53" s="5">
        <v>27</v>
      </c>
      <c r="B53" s="5">
        <v>28.516229108657726</v>
      </c>
      <c r="C53" s="5">
        <v>0.48377089134227447</v>
      </c>
      <c r="D53" s="5">
        <v>5.8951534827672979E-2</v>
      </c>
      <c r="F53" s="5">
        <v>91.379310344827573</v>
      </c>
      <c r="G53" s="5">
        <v>51</v>
      </c>
    </row>
    <row r="54" spans="1:7" x14ac:dyDescent="0.25">
      <c r="A54" s="5">
        <v>28</v>
      </c>
      <c r="B54" s="5">
        <v>32.283540820513736</v>
      </c>
      <c r="C54" s="5">
        <v>-5.2835408205137355</v>
      </c>
      <c r="D54" s="5">
        <v>-0.64384370012369363</v>
      </c>
      <c r="F54" s="5">
        <v>94.827586206896541</v>
      </c>
      <c r="G54" s="5">
        <v>54</v>
      </c>
    </row>
    <row r="55" spans="1:7" ht="15.75" thickBot="1" x14ac:dyDescent="0.3">
      <c r="A55" s="6">
        <v>29</v>
      </c>
      <c r="B55" s="6">
        <v>32.703688061165607</v>
      </c>
      <c r="C55" s="6">
        <v>7.2963119388343927</v>
      </c>
      <c r="D55" s="6">
        <v>0.88911671841669337</v>
      </c>
      <c r="F55" s="6">
        <v>98.275862068965509</v>
      </c>
      <c r="G55" s="6">
        <v>64</v>
      </c>
    </row>
  </sheetData>
  <sortState ref="G27:G55">
    <sortCondition ref="G27"/>
  </sortState>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workbookViewId="0">
      <selection activeCell="A18" sqref="A18"/>
    </sheetView>
  </sheetViews>
  <sheetFormatPr defaultRowHeight="15" x14ac:dyDescent="0.25"/>
  <sheetData>
    <row r="1" spans="1:9" x14ac:dyDescent="0.25">
      <c r="A1" t="s">
        <v>160</v>
      </c>
    </row>
    <row r="2" spans="1:9" ht="15.75" thickBot="1" x14ac:dyDescent="0.3"/>
    <row r="3" spans="1:9" x14ac:dyDescent="0.25">
      <c r="A3" s="8" t="s">
        <v>161</v>
      </c>
      <c r="B3" s="8"/>
    </row>
    <row r="4" spans="1:9" x14ac:dyDescent="0.25">
      <c r="A4" s="5" t="s">
        <v>162</v>
      </c>
      <c r="B4" s="5">
        <v>0.29021105414222897</v>
      </c>
    </row>
    <row r="5" spans="1:9" x14ac:dyDescent="0.25">
      <c r="A5" s="5" t="s">
        <v>163</v>
      </c>
      <c r="B5" s="5">
        <v>8.4222455946343755E-2</v>
      </c>
    </row>
    <row r="6" spans="1:9" x14ac:dyDescent="0.25">
      <c r="A6" s="5" t="s">
        <v>164</v>
      </c>
      <c r="B6" s="5">
        <v>5.0304769129541661E-2</v>
      </c>
    </row>
    <row r="7" spans="1:9" x14ac:dyDescent="0.25">
      <c r="A7" s="5" t="s">
        <v>165</v>
      </c>
      <c r="B7" s="5">
        <v>15.42494182739639</v>
      </c>
    </row>
    <row r="8" spans="1:9" ht="15.75" thickBot="1" x14ac:dyDescent="0.3">
      <c r="A8" s="6" t="s">
        <v>166</v>
      </c>
      <c r="B8" s="6">
        <v>29</v>
      </c>
    </row>
    <row r="10" spans="1:9" ht="15.75" thickBot="1" x14ac:dyDescent="0.3">
      <c r="A10" t="s">
        <v>167</v>
      </c>
    </row>
    <row r="11" spans="1:9" x14ac:dyDescent="0.25">
      <c r="A11" s="7"/>
      <c r="B11" s="7" t="s">
        <v>171</v>
      </c>
      <c r="C11" s="7" t="s">
        <v>172</v>
      </c>
      <c r="D11" s="7" t="s">
        <v>173</v>
      </c>
      <c r="E11" s="7" t="s">
        <v>174</v>
      </c>
      <c r="F11" s="7" t="s">
        <v>175</v>
      </c>
    </row>
    <row r="12" spans="1:9" x14ac:dyDescent="0.25">
      <c r="A12" s="5" t="s">
        <v>168</v>
      </c>
      <c r="B12" s="5">
        <v>1</v>
      </c>
      <c r="C12" s="5">
        <v>590.81123495122119</v>
      </c>
      <c r="D12" s="5">
        <v>590.81123495122119</v>
      </c>
      <c r="E12" s="5">
        <v>2.4831426860342902</v>
      </c>
      <c r="F12" s="5">
        <v>0.12671822250239187</v>
      </c>
    </row>
    <row r="13" spans="1:9" x14ac:dyDescent="0.25">
      <c r="A13" s="5" t="s">
        <v>169</v>
      </c>
      <c r="B13" s="5">
        <v>27</v>
      </c>
      <c r="C13" s="5">
        <v>6424.0784202211935</v>
      </c>
      <c r="D13" s="5">
        <v>237.92883037856271</v>
      </c>
      <c r="E13" s="5"/>
      <c r="F13" s="5"/>
    </row>
    <row r="14" spans="1:9" ht="15.75" thickBot="1" x14ac:dyDescent="0.3">
      <c r="A14" s="6" t="s">
        <v>119</v>
      </c>
      <c r="B14" s="6">
        <v>28</v>
      </c>
      <c r="C14" s="6">
        <v>7014.8896551724147</v>
      </c>
      <c r="D14" s="6"/>
      <c r="E14" s="6"/>
      <c r="F14" s="6"/>
    </row>
    <row r="15" spans="1:9" ht="15.75" thickBot="1" x14ac:dyDescent="0.3"/>
    <row r="16" spans="1:9" x14ac:dyDescent="0.25">
      <c r="A16" s="7"/>
      <c r="B16" s="7" t="s">
        <v>176</v>
      </c>
      <c r="C16" s="7" t="s">
        <v>165</v>
      </c>
      <c r="D16" s="7" t="s">
        <v>177</v>
      </c>
      <c r="E16" s="7" t="s">
        <v>178</v>
      </c>
      <c r="F16" s="7" t="s">
        <v>179</v>
      </c>
      <c r="G16" s="7" t="s">
        <v>180</v>
      </c>
      <c r="H16" s="7" t="s">
        <v>181</v>
      </c>
      <c r="I16" s="7" t="s">
        <v>182</v>
      </c>
    </row>
    <row r="17" spans="1:9" x14ac:dyDescent="0.25">
      <c r="A17" s="5" t="s">
        <v>170</v>
      </c>
      <c r="B17" s="5">
        <v>81.586356813105169</v>
      </c>
      <c r="C17" s="5">
        <v>11.647089595444882</v>
      </c>
      <c r="D17" s="5">
        <v>7.0048707142265982</v>
      </c>
      <c r="E17" s="5">
        <v>1.5728978962772336E-7</v>
      </c>
      <c r="F17" s="5">
        <v>57.688502952991328</v>
      </c>
      <c r="G17" s="5">
        <v>105.48421067321901</v>
      </c>
      <c r="H17" s="5">
        <v>57.688502952991328</v>
      </c>
      <c r="I17" s="5">
        <v>105.48421067321901</v>
      </c>
    </row>
    <row r="18" spans="1:9" ht="15.75" thickBot="1" x14ac:dyDescent="0.3">
      <c r="A18" s="6" t="s">
        <v>83</v>
      </c>
      <c r="B18" s="6">
        <v>-0.40333386567121376</v>
      </c>
      <c r="C18" s="6">
        <v>0.25595513743855997</v>
      </c>
      <c r="D18" s="6">
        <v>-1.5757990627089129</v>
      </c>
      <c r="E18" s="6">
        <v>0.12671822250239223</v>
      </c>
      <c r="F18" s="6">
        <v>-0.92851042751755686</v>
      </c>
      <c r="G18" s="6">
        <v>0.12184269617512933</v>
      </c>
      <c r="H18" s="6">
        <v>-0.92851042751755686</v>
      </c>
      <c r="I18" s="6">
        <v>0.12184269617512933</v>
      </c>
    </row>
    <row r="22" spans="1:9" x14ac:dyDescent="0.25">
      <c r="A22" t="s">
        <v>183</v>
      </c>
      <c r="F22" t="s">
        <v>188</v>
      </c>
    </row>
    <row r="23" spans="1:9" ht="15.75" thickBot="1" x14ac:dyDescent="0.3"/>
    <row r="24" spans="1:9" x14ac:dyDescent="0.25">
      <c r="A24" s="7" t="s">
        <v>184</v>
      </c>
      <c r="B24" s="7" t="s">
        <v>190</v>
      </c>
      <c r="C24" s="7" t="s">
        <v>186</v>
      </c>
      <c r="D24" s="7" t="s">
        <v>187</v>
      </c>
      <c r="F24" s="7" t="s">
        <v>189</v>
      </c>
      <c r="G24" s="7" t="s">
        <v>34</v>
      </c>
    </row>
    <row r="25" spans="1:9" x14ac:dyDescent="0.25">
      <c r="A25" s="5">
        <v>1</v>
      </c>
      <c r="B25" s="5">
        <v>60.249995319097962</v>
      </c>
      <c r="C25" s="5">
        <v>22.150004680902043</v>
      </c>
      <c r="D25" s="5">
        <v>1.4623368399005336</v>
      </c>
      <c r="F25" s="5">
        <v>1.7241379310344827</v>
      </c>
      <c r="G25" s="5">
        <v>24.9</v>
      </c>
    </row>
    <row r="26" spans="1:9" x14ac:dyDescent="0.25">
      <c r="A26" s="5">
        <v>2</v>
      </c>
      <c r="B26" s="5">
        <v>63.516999631034793</v>
      </c>
      <c r="C26" s="5">
        <v>-8.4169996310347912</v>
      </c>
      <c r="D26" s="5">
        <v>-0.55568785737114879</v>
      </c>
      <c r="F26" s="5">
        <v>5.1724137931034484</v>
      </c>
      <c r="G26" s="5">
        <v>34.6</v>
      </c>
    </row>
    <row r="27" spans="1:9" x14ac:dyDescent="0.25">
      <c r="A27" s="5">
        <v>3</v>
      </c>
      <c r="B27" s="5">
        <v>58.071992444473409</v>
      </c>
      <c r="C27" s="5">
        <v>-23.471992444473408</v>
      </c>
      <c r="D27" s="5">
        <v>-1.5496140859516343</v>
      </c>
      <c r="F27" s="5">
        <v>8.6206896551724128</v>
      </c>
      <c r="G27" s="5">
        <v>37</v>
      </c>
    </row>
    <row r="28" spans="1:9" x14ac:dyDescent="0.25">
      <c r="A28" s="5">
        <v>4</v>
      </c>
      <c r="B28" s="5">
        <v>64.848001387749804</v>
      </c>
      <c r="C28" s="5">
        <v>5.9519986122501933</v>
      </c>
      <c r="D28" s="5">
        <v>0.39294921003943784</v>
      </c>
      <c r="F28" s="5">
        <v>12.068965517241379</v>
      </c>
      <c r="G28" s="5">
        <v>45.9</v>
      </c>
    </row>
    <row r="29" spans="1:9" x14ac:dyDescent="0.25">
      <c r="A29" s="5">
        <v>5</v>
      </c>
      <c r="B29" s="5">
        <v>60.895329504171904</v>
      </c>
      <c r="C29" s="5">
        <v>13.004670495828101</v>
      </c>
      <c r="D29" s="5">
        <v>0.85856454798918391</v>
      </c>
      <c r="F29" s="5">
        <v>15.517241379310343</v>
      </c>
      <c r="G29" s="5">
        <v>52</v>
      </c>
    </row>
    <row r="30" spans="1:9" x14ac:dyDescent="0.25">
      <c r="A30" s="5">
        <v>6</v>
      </c>
      <c r="B30" s="5">
        <v>59.402994201188413</v>
      </c>
      <c r="C30" s="5">
        <v>3.7970057988115897</v>
      </c>
      <c r="D30" s="5">
        <v>0.25067721388364145</v>
      </c>
      <c r="F30" s="5">
        <v>18.96551724137931</v>
      </c>
      <c r="G30" s="5">
        <v>53.1</v>
      </c>
    </row>
    <row r="31" spans="1:9" x14ac:dyDescent="0.25">
      <c r="A31" s="5">
        <v>7</v>
      </c>
      <c r="B31" s="5">
        <v>56.337656822087183</v>
      </c>
      <c r="C31" s="5">
        <v>-4.3376568220871832</v>
      </c>
      <c r="D31" s="5">
        <v>-0.28637083653770329</v>
      </c>
      <c r="F31" s="5">
        <v>22.413793103448278</v>
      </c>
      <c r="G31" s="5">
        <v>53.3</v>
      </c>
    </row>
    <row r="32" spans="1:9" x14ac:dyDescent="0.25">
      <c r="A32" s="5">
        <v>8</v>
      </c>
      <c r="B32" s="5">
        <v>63.274999311632065</v>
      </c>
      <c r="C32" s="5">
        <v>2.7250006883679347</v>
      </c>
      <c r="D32" s="5">
        <v>0.17990374958207292</v>
      </c>
      <c r="F32" s="5">
        <v>25.862068965517242</v>
      </c>
      <c r="G32" s="5">
        <v>53.5</v>
      </c>
    </row>
    <row r="33" spans="1:7" x14ac:dyDescent="0.25">
      <c r="A33" s="5">
        <v>9</v>
      </c>
      <c r="B33" s="5">
        <v>72.471011448935741</v>
      </c>
      <c r="C33" s="5">
        <v>22.628988551064253</v>
      </c>
      <c r="D33" s="5">
        <v>1.4939592151165648</v>
      </c>
      <c r="F33" s="5">
        <v>29.310344827586206</v>
      </c>
      <c r="G33" s="5">
        <v>54.9</v>
      </c>
    </row>
    <row r="34" spans="1:7" x14ac:dyDescent="0.25">
      <c r="A34" s="5">
        <v>10</v>
      </c>
      <c r="B34" s="5">
        <v>59.5643277474569</v>
      </c>
      <c r="C34" s="5">
        <v>-6.464327747456899</v>
      </c>
      <c r="D34" s="5">
        <v>-0.42677302991488525</v>
      </c>
      <c r="F34" s="5">
        <v>32.758620689655167</v>
      </c>
      <c r="G34" s="5">
        <v>55.1</v>
      </c>
    </row>
    <row r="35" spans="1:7" x14ac:dyDescent="0.25">
      <c r="A35" s="5">
        <v>11</v>
      </c>
      <c r="B35" s="5">
        <v>61.701997235514327</v>
      </c>
      <c r="C35" s="5">
        <v>5.8980027644856676</v>
      </c>
      <c r="D35" s="5">
        <v>0.38938441994005668</v>
      </c>
      <c r="F35" s="5">
        <v>36.206896551724135</v>
      </c>
      <c r="G35" s="5">
        <v>63</v>
      </c>
    </row>
    <row r="36" spans="1:7" x14ac:dyDescent="0.25">
      <c r="A36" s="5">
        <v>12</v>
      </c>
      <c r="B36" s="5">
        <v>62.387664807155389</v>
      </c>
      <c r="C36" s="5">
        <v>1.7123351928446056</v>
      </c>
      <c r="D36" s="5">
        <v>0.11304786932681032</v>
      </c>
      <c r="F36" s="5">
        <v>39.655172413793103</v>
      </c>
      <c r="G36" s="5">
        <v>63.2</v>
      </c>
    </row>
    <row r="37" spans="1:7" x14ac:dyDescent="0.25">
      <c r="A37" s="5">
        <v>13</v>
      </c>
      <c r="B37" s="5">
        <v>64.646334454914182</v>
      </c>
      <c r="C37" s="5">
        <v>10.953665545085812</v>
      </c>
      <c r="D37" s="5">
        <v>0.72315780015789244</v>
      </c>
      <c r="F37" s="5">
        <v>43.103448275862071</v>
      </c>
      <c r="G37" s="5">
        <v>64</v>
      </c>
    </row>
    <row r="38" spans="1:7" x14ac:dyDescent="0.25">
      <c r="A38" s="5">
        <v>14</v>
      </c>
      <c r="B38" s="5">
        <v>62.790998672826603</v>
      </c>
      <c r="C38" s="5">
        <v>0.20900132717339659</v>
      </c>
      <c r="D38" s="5">
        <v>1.3798206579038777E-2</v>
      </c>
      <c r="F38" s="5">
        <v>46.551724137931032</v>
      </c>
      <c r="G38" s="5">
        <v>64.099999999999994</v>
      </c>
    </row>
    <row r="39" spans="1:7" x14ac:dyDescent="0.25">
      <c r="A39" s="5">
        <v>15</v>
      </c>
      <c r="B39" s="5">
        <v>63.67833317730328</v>
      </c>
      <c r="C39" s="5">
        <v>0.32166682269672009</v>
      </c>
      <c r="D39" s="5">
        <v>2.1236349688392515E-2</v>
      </c>
      <c r="F39" s="5">
        <v>50</v>
      </c>
      <c r="G39" s="5">
        <v>65.7</v>
      </c>
    </row>
    <row r="40" spans="1:7" x14ac:dyDescent="0.25">
      <c r="A40" s="5">
        <v>16</v>
      </c>
      <c r="B40" s="5">
        <v>61.500330302678726</v>
      </c>
      <c r="C40" s="5">
        <v>21.599669697321268</v>
      </c>
      <c r="D40" s="5">
        <v>1.426003885015422</v>
      </c>
      <c r="F40" s="5">
        <v>53.448275862068961</v>
      </c>
      <c r="G40" s="5">
        <v>66</v>
      </c>
    </row>
    <row r="41" spans="1:7" x14ac:dyDescent="0.25">
      <c r="A41" s="5">
        <v>17</v>
      </c>
      <c r="B41" s="5">
        <v>61.016329663873265</v>
      </c>
      <c r="C41" s="5">
        <v>-15.116329663873266</v>
      </c>
      <c r="D41" s="5">
        <v>-0.99797566953213435</v>
      </c>
      <c r="F41" s="5">
        <v>56.896551724137929</v>
      </c>
      <c r="G41" s="5">
        <v>66.400000000000006</v>
      </c>
    </row>
    <row r="42" spans="1:7" x14ac:dyDescent="0.25">
      <c r="A42" s="5">
        <v>18</v>
      </c>
      <c r="B42" s="5">
        <v>59.967661613128115</v>
      </c>
      <c r="C42" s="5">
        <v>-5.0676616131281165</v>
      </c>
      <c r="D42" s="5">
        <v>-0.33456553963695224</v>
      </c>
      <c r="F42" s="5">
        <v>60.344827586206897</v>
      </c>
      <c r="G42" s="5">
        <v>67.599999999999994</v>
      </c>
    </row>
    <row r="43" spans="1:7" x14ac:dyDescent="0.25">
      <c r="A43" s="5">
        <v>19</v>
      </c>
      <c r="B43" s="5">
        <v>67.95367215341814</v>
      </c>
      <c r="C43" s="5">
        <v>-30.95367215341814</v>
      </c>
      <c r="D43" s="5">
        <v>-2.0435523952360288</v>
      </c>
      <c r="F43" s="5">
        <v>63.793103448275858</v>
      </c>
      <c r="G43" s="5">
        <v>70.5</v>
      </c>
    </row>
    <row r="44" spans="1:7" x14ac:dyDescent="0.25">
      <c r="A44" s="5">
        <v>20</v>
      </c>
      <c r="B44" s="5">
        <v>70.817342599683769</v>
      </c>
      <c r="C44" s="5">
        <v>13.582657400316236</v>
      </c>
      <c r="D44" s="5">
        <v>0.89672307461657652</v>
      </c>
      <c r="F44" s="5">
        <v>67.241379310344811</v>
      </c>
      <c r="G44" s="5">
        <v>70.8</v>
      </c>
    </row>
    <row r="45" spans="1:7" x14ac:dyDescent="0.25">
      <c r="A45" s="5">
        <v>21</v>
      </c>
      <c r="B45" s="5">
        <v>61.338996756410239</v>
      </c>
      <c r="C45" s="5">
        <v>9.1610032435897608</v>
      </c>
      <c r="D45" s="5">
        <v>0.60480675857825716</v>
      </c>
      <c r="F45" s="5">
        <v>70.689655172413779</v>
      </c>
      <c r="G45" s="5">
        <v>73.900000000000006</v>
      </c>
    </row>
    <row r="46" spans="1:7" x14ac:dyDescent="0.25">
      <c r="A46" s="5">
        <v>22</v>
      </c>
      <c r="B46" s="5">
        <v>66.219336531031928</v>
      </c>
      <c r="C46" s="5">
        <v>10.580663468968069</v>
      </c>
      <c r="D46" s="5">
        <v>0.69853231203162336</v>
      </c>
      <c r="F46" s="5">
        <v>74.137931034482747</v>
      </c>
      <c r="G46" s="5">
        <v>75.599999999999994</v>
      </c>
    </row>
    <row r="47" spans="1:7" x14ac:dyDescent="0.25">
      <c r="A47" s="5">
        <v>23</v>
      </c>
      <c r="B47" s="5">
        <v>71.099676305653617</v>
      </c>
      <c r="C47" s="5">
        <v>5.9003236943463833</v>
      </c>
      <c r="D47" s="5">
        <v>0.38953764705161009</v>
      </c>
      <c r="F47" s="5">
        <v>77.586206896551715</v>
      </c>
      <c r="G47" s="5">
        <v>76.2</v>
      </c>
    </row>
    <row r="48" spans="1:7" x14ac:dyDescent="0.25">
      <c r="A48" s="5">
        <v>24</v>
      </c>
      <c r="B48" s="5">
        <v>60.169328545963722</v>
      </c>
      <c r="C48" s="5">
        <v>-6.8693285459637252</v>
      </c>
      <c r="D48" s="5">
        <v>-0.45351106434773153</v>
      </c>
      <c r="F48" s="5">
        <v>81.034482758620683</v>
      </c>
      <c r="G48" s="5">
        <v>76.8</v>
      </c>
    </row>
    <row r="49" spans="1:7" x14ac:dyDescent="0.25">
      <c r="A49" s="5">
        <v>25</v>
      </c>
      <c r="B49" s="5">
        <v>71.704677104160425</v>
      </c>
      <c r="C49" s="5">
        <v>-6.0046771041604217</v>
      </c>
      <c r="D49" s="5">
        <v>-0.39642702869006541</v>
      </c>
      <c r="F49" s="5">
        <v>84.482758620689651</v>
      </c>
      <c r="G49" s="5">
        <v>77</v>
      </c>
    </row>
    <row r="50" spans="1:7" x14ac:dyDescent="0.25">
      <c r="A50" s="5">
        <v>26</v>
      </c>
      <c r="B50" s="5">
        <v>69.930008095207086</v>
      </c>
      <c r="C50" s="5">
        <v>-45.030008095207087</v>
      </c>
      <c r="D50" s="5">
        <v>-2.9728679829768287</v>
      </c>
      <c r="F50" s="5">
        <v>87.931034482758605</v>
      </c>
      <c r="G50" s="5">
        <v>82.4</v>
      </c>
    </row>
    <row r="51" spans="1:7" x14ac:dyDescent="0.25">
      <c r="A51" s="5">
        <v>27</v>
      </c>
      <c r="B51" s="5">
        <v>72.067677583264526</v>
      </c>
      <c r="C51" s="5">
        <v>4.1323224167354766</v>
      </c>
      <c r="D51" s="5">
        <v>0.27281471906637095</v>
      </c>
      <c r="F51" s="5">
        <v>91.379310344827573</v>
      </c>
      <c r="G51" s="5">
        <v>83.1</v>
      </c>
    </row>
    <row r="52" spans="1:7" x14ac:dyDescent="0.25">
      <c r="A52" s="5">
        <v>28</v>
      </c>
      <c r="B52" s="5">
        <v>59.64499452059114</v>
      </c>
      <c r="C52" s="5">
        <v>6.7550054794088652</v>
      </c>
      <c r="D52" s="5">
        <v>0.44596348888298609</v>
      </c>
      <c r="F52" s="5">
        <v>94.827586206896541</v>
      </c>
      <c r="G52" s="5">
        <v>84.4</v>
      </c>
    </row>
    <row r="53" spans="1:7" ht="15.75" thickBot="1" x14ac:dyDescent="0.3">
      <c r="A53" s="6">
        <v>29</v>
      </c>
      <c r="B53" s="6">
        <v>62.831332059393731</v>
      </c>
      <c r="C53" s="6">
        <v>-9.3313320593937306</v>
      </c>
      <c r="D53" s="6">
        <v>-0.61605181725138403</v>
      </c>
      <c r="F53" s="6">
        <v>98.275862068965509</v>
      </c>
      <c r="G53" s="6">
        <v>95.1</v>
      </c>
    </row>
  </sheetData>
  <sortState ref="G25:G53">
    <sortCondition ref="G25"/>
  </sortState>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workbookViewId="0">
      <selection activeCell="A18" sqref="A18"/>
    </sheetView>
  </sheetViews>
  <sheetFormatPr defaultRowHeight="15" x14ac:dyDescent="0.25"/>
  <sheetData>
    <row r="1" spans="1:9" x14ac:dyDescent="0.25">
      <c r="A1" t="s">
        <v>160</v>
      </c>
    </row>
    <row r="2" spans="1:9" ht="15.75" thickBot="1" x14ac:dyDescent="0.3"/>
    <row r="3" spans="1:9" x14ac:dyDescent="0.25">
      <c r="A3" s="8" t="s">
        <v>161</v>
      </c>
      <c r="B3" s="8"/>
    </row>
    <row r="4" spans="1:9" x14ac:dyDescent="0.25">
      <c r="A4" s="5" t="s">
        <v>162</v>
      </c>
      <c r="B4" s="5">
        <v>9.5177079829850436E-2</v>
      </c>
    </row>
    <row r="5" spans="1:9" x14ac:dyDescent="0.25">
      <c r="A5" s="5" t="s">
        <v>163</v>
      </c>
      <c r="B5" s="5">
        <v>9.0586765249377216E-3</v>
      </c>
    </row>
    <row r="6" spans="1:9" x14ac:dyDescent="0.25">
      <c r="A6" s="5" t="s">
        <v>164</v>
      </c>
      <c r="B6" s="5">
        <v>-2.7642853974138657E-2</v>
      </c>
    </row>
    <row r="7" spans="1:9" x14ac:dyDescent="0.25">
      <c r="A7" s="5" t="s">
        <v>165</v>
      </c>
      <c r="B7" s="5">
        <v>16.045472465058975</v>
      </c>
    </row>
    <row r="8" spans="1:9" ht="15.75" thickBot="1" x14ac:dyDescent="0.3">
      <c r="A8" s="6" t="s">
        <v>166</v>
      </c>
      <c r="B8" s="6">
        <v>29</v>
      </c>
    </row>
    <row r="10" spans="1:9" ht="15.75" thickBot="1" x14ac:dyDescent="0.3">
      <c r="A10" t="s">
        <v>167</v>
      </c>
    </row>
    <row r="11" spans="1:9" x14ac:dyDescent="0.25">
      <c r="A11" s="7"/>
      <c r="B11" s="7" t="s">
        <v>171</v>
      </c>
      <c r="C11" s="7" t="s">
        <v>172</v>
      </c>
      <c r="D11" s="7" t="s">
        <v>173</v>
      </c>
      <c r="E11" s="7" t="s">
        <v>174</v>
      </c>
      <c r="F11" s="7" t="s">
        <v>175</v>
      </c>
    </row>
    <row r="12" spans="1:9" x14ac:dyDescent="0.25">
      <c r="A12" s="5" t="s">
        <v>168</v>
      </c>
      <c r="B12" s="5">
        <v>1</v>
      </c>
      <c r="C12" s="5">
        <v>63.545616244338817</v>
      </c>
      <c r="D12" s="5">
        <v>63.545616244338817</v>
      </c>
      <c r="E12" s="5">
        <v>0.24682012988983357</v>
      </c>
      <c r="F12" s="5">
        <v>0.6233442315349268</v>
      </c>
    </row>
    <row r="13" spans="1:9" x14ac:dyDescent="0.25">
      <c r="A13" s="5" t="s">
        <v>169</v>
      </c>
      <c r="B13" s="5">
        <v>27</v>
      </c>
      <c r="C13" s="5">
        <v>6951.3440389280759</v>
      </c>
      <c r="D13" s="5">
        <v>257.45718662696578</v>
      </c>
      <c r="E13" s="5"/>
      <c r="F13" s="5"/>
    </row>
    <row r="14" spans="1:9" ht="15.75" thickBot="1" x14ac:dyDescent="0.3">
      <c r="A14" s="6" t="s">
        <v>119</v>
      </c>
      <c r="B14" s="6">
        <v>28</v>
      </c>
      <c r="C14" s="6">
        <v>7014.8896551724147</v>
      </c>
      <c r="D14" s="6"/>
      <c r="E14" s="6"/>
      <c r="F14" s="6"/>
    </row>
    <row r="15" spans="1:9" ht="15.75" thickBot="1" x14ac:dyDescent="0.3"/>
    <row r="16" spans="1:9" x14ac:dyDescent="0.25">
      <c r="A16" s="7"/>
      <c r="B16" s="7" t="s">
        <v>176</v>
      </c>
      <c r="C16" s="7" t="s">
        <v>165</v>
      </c>
      <c r="D16" s="7" t="s">
        <v>177</v>
      </c>
      <c r="E16" s="7" t="s">
        <v>178</v>
      </c>
      <c r="F16" s="7" t="s">
        <v>179</v>
      </c>
      <c r="G16" s="7" t="s">
        <v>180</v>
      </c>
      <c r="H16" s="7" t="s">
        <v>181</v>
      </c>
      <c r="I16" s="7" t="s">
        <v>182</v>
      </c>
    </row>
    <row r="17" spans="1:9" x14ac:dyDescent="0.25">
      <c r="A17" s="5" t="s">
        <v>170</v>
      </c>
      <c r="B17" s="5">
        <v>69.874862748234449</v>
      </c>
      <c r="C17" s="5">
        <v>12.592269043847036</v>
      </c>
      <c r="D17" s="5">
        <v>5.5490287338148496</v>
      </c>
      <c r="E17" s="5">
        <v>6.9961939358036358E-6</v>
      </c>
      <c r="F17" s="5">
        <v>44.037660852339073</v>
      </c>
      <c r="G17" s="5">
        <v>95.712064644129825</v>
      </c>
      <c r="H17" s="5">
        <v>44.037660852339073</v>
      </c>
      <c r="I17" s="5">
        <v>95.712064644129825</v>
      </c>
    </row>
    <row r="18" spans="1:9" ht="15.75" thickBot="1" x14ac:dyDescent="0.3">
      <c r="A18" s="6" t="s">
        <v>82</v>
      </c>
      <c r="B18" s="6">
        <v>-0.12712463558257503</v>
      </c>
      <c r="C18" s="6">
        <v>0.25588182098356071</v>
      </c>
      <c r="D18" s="6">
        <v>-0.49680995349310975</v>
      </c>
      <c r="E18" s="6">
        <v>0.62334423153493224</v>
      </c>
      <c r="F18" s="6">
        <v>-0.65215076448919052</v>
      </c>
      <c r="G18" s="6">
        <v>0.39790149332404046</v>
      </c>
      <c r="H18" s="6">
        <v>-0.65215076448919052</v>
      </c>
      <c r="I18" s="6">
        <v>0.39790149332404046</v>
      </c>
    </row>
    <row r="22" spans="1:9" x14ac:dyDescent="0.25">
      <c r="A22" t="s">
        <v>183</v>
      </c>
      <c r="F22" t="s">
        <v>188</v>
      </c>
    </row>
    <row r="23" spans="1:9" ht="15.75" thickBot="1" x14ac:dyDescent="0.3"/>
    <row r="24" spans="1:9" x14ac:dyDescent="0.25">
      <c r="A24" s="7" t="s">
        <v>184</v>
      </c>
      <c r="B24" s="7" t="s">
        <v>190</v>
      </c>
      <c r="C24" s="7" t="s">
        <v>186</v>
      </c>
      <c r="D24" s="7" t="s">
        <v>187</v>
      </c>
      <c r="F24" s="7" t="s">
        <v>189</v>
      </c>
      <c r="G24" s="7" t="s">
        <v>34</v>
      </c>
    </row>
    <row r="25" spans="1:9" x14ac:dyDescent="0.25">
      <c r="A25" s="5">
        <v>1</v>
      </c>
      <c r="B25" s="5">
        <v>62.22195968616343</v>
      </c>
      <c r="C25" s="5">
        <v>20.178040313836576</v>
      </c>
      <c r="D25" s="5">
        <v>1.2806298171979793</v>
      </c>
      <c r="F25" s="5">
        <v>1.7241379310344827</v>
      </c>
      <c r="G25" s="5">
        <v>24.9</v>
      </c>
    </row>
    <row r="26" spans="1:9" x14ac:dyDescent="0.25">
      <c r="A26" s="5">
        <v>2</v>
      </c>
      <c r="B26" s="5">
        <v>64.014417047877743</v>
      </c>
      <c r="C26" s="5">
        <v>-8.9144170478777411</v>
      </c>
      <c r="D26" s="5">
        <v>-0.5657669474781426</v>
      </c>
      <c r="F26" s="5">
        <v>5.1724137931034484</v>
      </c>
      <c r="G26" s="5">
        <v>34.6</v>
      </c>
    </row>
    <row r="27" spans="1:9" x14ac:dyDescent="0.25">
      <c r="A27" s="5">
        <v>3</v>
      </c>
      <c r="B27" s="5">
        <v>62.196534759046919</v>
      </c>
      <c r="C27" s="5">
        <v>-27.596534759046918</v>
      </c>
      <c r="D27" s="5">
        <v>-1.7514557763838834</v>
      </c>
      <c r="F27" s="5">
        <v>8.6206896551724128</v>
      </c>
      <c r="G27" s="5">
        <v>37</v>
      </c>
    </row>
    <row r="28" spans="1:9" x14ac:dyDescent="0.25">
      <c r="A28" s="5">
        <v>4</v>
      </c>
      <c r="B28" s="5">
        <v>63.861867485178649</v>
      </c>
      <c r="C28" s="5">
        <v>6.9381325148213477</v>
      </c>
      <c r="D28" s="5">
        <v>0.44033906345494983</v>
      </c>
      <c r="F28" s="5">
        <v>12.068965517241379</v>
      </c>
      <c r="G28" s="5">
        <v>45.9</v>
      </c>
    </row>
    <row r="29" spans="1:9" x14ac:dyDescent="0.25">
      <c r="A29" s="5">
        <v>5</v>
      </c>
      <c r="B29" s="5">
        <v>62.870295327634565</v>
      </c>
      <c r="C29" s="5">
        <v>11.02970467236544</v>
      </c>
      <c r="D29" s="5">
        <v>0.70001687273036206</v>
      </c>
      <c r="F29" s="5">
        <v>15.517241379310343</v>
      </c>
      <c r="G29" s="5">
        <v>52</v>
      </c>
    </row>
    <row r="30" spans="1:9" x14ac:dyDescent="0.25">
      <c r="A30" s="5">
        <v>6</v>
      </c>
      <c r="B30" s="5">
        <v>61.853298242973963</v>
      </c>
      <c r="C30" s="5">
        <v>1.3467017570260396</v>
      </c>
      <c r="D30" s="5">
        <v>8.5470461853415766E-2</v>
      </c>
      <c r="F30" s="5">
        <v>18.96551724137931</v>
      </c>
      <c r="G30" s="5">
        <v>53.1</v>
      </c>
    </row>
    <row r="31" spans="1:9" x14ac:dyDescent="0.25">
      <c r="A31" s="5">
        <v>7</v>
      </c>
      <c r="B31" s="5">
        <v>61.573624044692302</v>
      </c>
      <c r="C31" s="5">
        <v>-9.573624044692302</v>
      </c>
      <c r="D31" s="5">
        <v>-0.60760451558168993</v>
      </c>
      <c r="F31" s="5">
        <v>22.413793103448278</v>
      </c>
      <c r="G31" s="5">
        <v>53.3</v>
      </c>
    </row>
    <row r="32" spans="1:9" x14ac:dyDescent="0.25">
      <c r="A32" s="5">
        <v>8</v>
      </c>
      <c r="B32" s="5">
        <v>64.179679074135095</v>
      </c>
      <c r="C32" s="5">
        <v>1.8203209258649053</v>
      </c>
      <c r="D32" s="5">
        <v>0.11552941803439151</v>
      </c>
      <c r="F32" s="5">
        <v>25.862068965517242</v>
      </c>
      <c r="G32" s="5">
        <v>53.5</v>
      </c>
    </row>
    <row r="33" spans="1:7" x14ac:dyDescent="0.25">
      <c r="A33" s="5">
        <v>9</v>
      </c>
      <c r="B33" s="5">
        <v>65.476350357077351</v>
      </c>
      <c r="C33" s="5">
        <v>29.623649642922643</v>
      </c>
      <c r="D33" s="5">
        <v>1.8801096854256323</v>
      </c>
      <c r="F33" s="5">
        <v>29.310344827586206</v>
      </c>
      <c r="G33" s="5">
        <v>54.9</v>
      </c>
    </row>
    <row r="34" spans="1:7" x14ac:dyDescent="0.25">
      <c r="A34" s="5">
        <v>10</v>
      </c>
      <c r="B34" s="5">
        <v>63.213531843707514</v>
      </c>
      <c r="C34" s="5">
        <v>-10.113531843707513</v>
      </c>
      <c r="D34" s="5">
        <v>-0.64187057983781526</v>
      </c>
      <c r="F34" s="5">
        <v>32.758620689655167</v>
      </c>
      <c r="G34" s="5">
        <v>55.1</v>
      </c>
    </row>
    <row r="35" spans="1:7" x14ac:dyDescent="0.25">
      <c r="A35" s="5">
        <v>11</v>
      </c>
      <c r="B35" s="5">
        <v>63.785592703829103</v>
      </c>
      <c r="C35" s="5">
        <v>3.8144072961708915</v>
      </c>
      <c r="D35" s="5">
        <v>0.24208712255690709</v>
      </c>
      <c r="F35" s="5">
        <v>36.206896551724135</v>
      </c>
      <c r="G35" s="5">
        <v>63</v>
      </c>
    </row>
    <row r="36" spans="1:7" x14ac:dyDescent="0.25">
      <c r="A36" s="5">
        <v>12</v>
      </c>
      <c r="B36" s="5">
        <v>63.366081406406607</v>
      </c>
      <c r="C36" s="5">
        <v>0.73391859359338696</v>
      </c>
      <c r="D36" s="5">
        <v>4.657925248108459E-2</v>
      </c>
      <c r="F36" s="5">
        <v>39.655172413793103</v>
      </c>
      <c r="G36" s="5">
        <v>63.2</v>
      </c>
    </row>
    <row r="37" spans="1:7" x14ac:dyDescent="0.25">
      <c r="A37" s="5">
        <v>13</v>
      </c>
      <c r="B37" s="5">
        <v>63.010132426775399</v>
      </c>
      <c r="C37" s="5">
        <v>12.589867573224595</v>
      </c>
      <c r="D37" s="5">
        <v>0.79903496861335299</v>
      </c>
      <c r="F37" s="5">
        <v>43.103448275862071</v>
      </c>
      <c r="G37" s="5">
        <v>64</v>
      </c>
    </row>
    <row r="38" spans="1:7" x14ac:dyDescent="0.25">
      <c r="A38" s="5">
        <v>14</v>
      </c>
      <c r="B38" s="5">
        <v>63.925429802969937</v>
      </c>
      <c r="C38" s="5">
        <v>-0.92542980296993704</v>
      </c>
      <c r="D38" s="5">
        <v>-5.8733800754391288E-2</v>
      </c>
      <c r="F38" s="5">
        <v>46.551724137931032</v>
      </c>
      <c r="G38" s="5">
        <v>64.099999999999994</v>
      </c>
    </row>
    <row r="39" spans="1:7" x14ac:dyDescent="0.25">
      <c r="A39" s="5">
        <v>15</v>
      </c>
      <c r="B39" s="5">
        <v>62.832157936959788</v>
      </c>
      <c r="C39" s="5">
        <v>1.1678420630402115</v>
      </c>
      <c r="D39" s="5">
        <v>7.4118861120608726E-2</v>
      </c>
      <c r="F39" s="5">
        <v>50</v>
      </c>
      <c r="G39" s="5">
        <v>65.7</v>
      </c>
    </row>
    <row r="40" spans="1:7" x14ac:dyDescent="0.25">
      <c r="A40" s="5">
        <v>16</v>
      </c>
      <c r="B40" s="5">
        <v>62.641470983585933</v>
      </c>
      <c r="C40" s="5">
        <v>20.458529016414062</v>
      </c>
      <c r="D40" s="5">
        <v>1.2984314565207826</v>
      </c>
      <c r="F40" s="5">
        <v>53.448275862068961</v>
      </c>
      <c r="G40" s="5">
        <v>66</v>
      </c>
    </row>
    <row r="41" spans="1:7" x14ac:dyDescent="0.25">
      <c r="A41" s="5">
        <v>17</v>
      </c>
      <c r="B41" s="5">
        <v>63.200819380149262</v>
      </c>
      <c r="C41" s="5">
        <v>-17.300819380149264</v>
      </c>
      <c r="D41" s="5">
        <v>-1.098022643208961</v>
      </c>
      <c r="F41" s="5">
        <v>56.896551724137929</v>
      </c>
      <c r="G41" s="5">
        <v>66.400000000000006</v>
      </c>
    </row>
    <row r="42" spans="1:7" x14ac:dyDescent="0.25">
      <c r="A42" s="5">
        <v>18</v>
      </c>
      <c r="B42" s="5">
        <v>61.89143563364874</v>
      </c>
      <c r="C42" s="5">
        <v>-6.9914356336487415</v>
      </c>
      <c r="D42" s="5">
        <v>-0.44372202643144854</v>
      </c>
      <c r="F42" s="5">
        <v>60.344827586206897</v>
      </c>
      <c r="G42" s="5">
        <v>67.599999999999994</v>
      </c>
    </row>
    <row r="43" spans="1:7" x14ac:dyDescent="0.25">
      <c r="A43" s="5">
        <v>19</v>
      </c>
      <c r="B43" s="5">
        <v>64.713602543581899</v>
      </c>
      <c r="C43" s="5">
        <v>-27.713602543581899</v>
      </c>
      <c r="D43" s="5">
        <v>-1.7588856602168541</v>
      </c>
      <c r="F43" s="5">
        <v>63.793103448275858</v>
      </c>
      <c r="G43" s="5">
        <v>70.5</v>
      </c>
    </row>
    <row r="44" spans="1:7" x14ac:dyDescent="0.25">
      <c r="A44" s="5">
        <v>20</v>
      </c>
      <c r="B44" s="5">
        <v>65.883149190941594</v>
      </c>
      <c r="C44" s="5">
        <v>18.516850809058411</v>
      </c>
      <c r="D44" s="5">
        <v>1.175199915247765</v>
      </c>
      <c r="F44" s="5">
        <v>67.241379310344811</v>
      </c>
      <c r="G44" s="5">
        <v>70.8</v>
      </c>
    </row>
    <row r="45" spans="1:7" x14ac:dyDescent="0.25">
      <c r="A45" s="5">
        <v>21</v>
      </c>
      <c r="B45" s="5">
        <v>63.060982281008428</v>
      </c>
      <c r="C45" s="5">
        <v>7.4390177189915718</v>
      </c>
      <c r="D45" s="5">
        <v>0.47212849976675209</v>
      </c>
      <c r="F45" s="5">
        <v>70.689655172413779</v>
      </c>
      <c r="G45" s="5">
        <v>73.900000000000006</v>
      </c>
    </row>
    <row r="46" spans="1:7" x14ac:dyDescent="0.25">
      <c r="A46" s="5">
        <v>22</v>
      </c>
      <c r="B46" s="5">
        <v>64.739027470698417</v>
      </c>
      <c r="C46" s="5">
        <v>12.06097252930158</v>
      </c>
      <c r="D46" s="5">
        <v>0.76546784549924207</v>
      </c>
      <c r="F46" s="5">
        <v>74.137931034482747</v>
      </c>
      <c r="G46" s="5">
        <v>75.599999999999994</v>
      </c>
    </row>
    <row r="47" spans="1:7" x14ac:dyDescent="0.25">
      <c r="A47" s="5">
        <v>23</v>
      </c>
      <c r="B47" s="5">
        <v>66.518772368854471</v>
      </c>
      <c r="C47" s="5">
        <v>10.481227631145529</v>
      </c>
      <c r="D47" s="5">
        <v>0.66520694856973417</v>
      </c>
      <c r="F47" s="5">
        <v>77.586206896551715</v>
      </c>
      <c r="G47" s="5">
        <v>76.2</v>
      </c>
    </row>
    <row r="48" spans="1:7" x14ac:dyDescent="0.25">
      <c r="A48" s="5">
        <v>24</v>
      </c>
      <c r="B48" s="5">
        <v>62.692320837818961</v>
      </c>
      <c r="C48" s="5">
        <v>-9.3923208378189642</v>
      </c>
      <c r="D48" s="5">
        <v>-0.59609783361137003</v>
      </c>
      <c r="F48" s="5">
        <v>81.034482758620683</v>
      </c>
      <c r="G48" s="5">
        <v>76.8</v>
      </c>
    </row>
    <row r="49" spans="1:7" x14ac:dyDescent="0.25">
      <c r="A49" s="5">
        <v>25</v>
      </c>
      <c r="B49" s="5">
        <v>67.027270911184772</v>
      </c>
      <c r="C49" s="5">
        <v>-1.3272709111847689</v>
      </c>
      <c r="D49" s="5">
        <v>-8.4237253862417497E-2</v>
      </c>
      <c r="F49" s="5">
        <v>84.482758620689651</v>
      </c>
      <c r="G49" s="5">
        <v>77</v>
      </c>
    </row>
    <row r="50" spans="1:7" x14ac:dyDescent="0.25">
      <c r="A50" s="5">
        <v>26</v>
      </c>
      <c r="B50" s="5">
        <v>66.86200888492742</v>
      </c>
      <c r="C50" s="5">
        <v>-41.962008884927421</v>
      </c>
      <c r="D50" s="5">
        <v>-2.6631822977732513</v>
      </c>
      <c r="F50" s="5">
        <v>87.931034482758605</v>
      </c>
      <c r="G50" s="5">
        <v>82.4</v>
      </c>
    </row>
    <row r="51" spans="1:7" x14ac:dyDescent="0.25">
      <c r="A51" s="5">
        <v>27</v>
      </c>
      <c r="B51" s="5">
        <v>65.400075575727811</v>
      </c>
      <c r="C51" s="5">
        <v>10.799924424272191</v>
      </c>
      <c r="D51" s="5">
        <v>0.68543352209102471</v>
      </c>
      <c r="F51" s="5">
        <v>91.379310344827573</v>
      </c>
      <c r="G51" s="5">
        <v>83.1</v>
      </c>
    </row>
    <row r="52" spans="1:7" x14ac:dyDescent="0.25">
      <c r="A52" s="5">
        <v>28</v>
      </c>
      <c r="B52" s="5">
        <v>62.946570108984112</v>
      </c>
      <c r="C52" s="5">
        <v>3.4534298910158938</v>
      </c>
      <c r="D52" s="5">
        <v>0.21917714610794292</v>
      </c>
      <c r="F52" s="5">
        <v>94.827586206896541</v>
      </c>
      <c r="G52" s="5">
        <v>84.4</v>
      </c>
    </row>
    <row r="53" spans="1:7" ht="15.75" thickBot="1" x14ac:dyDescent="0.3">
      <c r="A53" s="6">
        <v>29</v>
      </c>
      <c r="B53" s="6">
        <v>64.141541683460318</v>
      </c>
      <c r="C53" s="6">
        <v>-10.641541683460318</v>
      </c>
      <c r="D53" s="6">
        <v>-0.6753815221317353</v>
      </c>
      <c r="F53" s="6">
        <v>98.275862068965509</v>
      </c>
      <c r="G53" s="6">
        <v>95.1</v>
      </c>
    </row>
  </sheetData>
  <sortState ref="G25:G53">
    <sortCondition ref="G25"/>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43</vt:i4>
      </vt:variant>
    </vt:vector>
  </HeadingPairs>
  <TitlesOfParts>
    <vt:vector size="43" baseType="lpstr">
      <vt:lpstr>NFHS-4_NFHS3_Factsheet-All_Indi</vt:lpstr>
      <vt:lpstr>NFHS 4 DATA RELEVANT INDICATOR</vt:lpstr>
      <vt:lpstr>Female Literacy vs IMR</vt:lpstr>
      <vt:lpstr>EDUCATION VS IMR</vt:lpstr>
      <vt:lpstr>%women with schooling vs IMR</vt:lpstr>
      <vt:lpstr>Women with mobile vs IMR</vt:lpstr>
      <vt:lpstr>Education indicators vs IMR</vt:lpstr>
      <vt:lpstr>Anae vs IMR</vt:lpstr>
      <vt:lpstr>NONPREG ANAEMIA</vt:lpstr>
      <vt:lpstr>BMI VS IMR</vt:lpstr>
      <vt:lpstr>IFA Nutrition vs IMR</vt:lpstr>
      <vt:lpstr>ANAEMIA</vt:lpstr>
      <vt:lpstr>CHILD BREAST FED</vt:lpstr>
      <vt:lpstr>ANC atleast 4 vs IMR</vt:lpstr>
      <vt:lpstr>ANC2</vt:lpstr>
      <vt:lpstr>ANC PER CENT </vt:lpstr>
      <vt:lpstr>PNC1 VS IMR</vt:lpstr>
      <vt:lpstr>PNC</vt:lpstr>
      <vt:lpstr>IBIRTH vs IMR</vt:lpstr>
      <vt:lpstr>COST OF IB</vt:lpstr>
      <vt:lpstr>JSY FA VS IMR</vt:lpstr>
      <vt:lpstr>DELIVERY ASSISTED</vt:lpstr>
      <vt:lpstr>HOUSEHOLD DECISIONS</vt:lpstr>
      <vt:lpstr>BANK ACC</vt:lpstr>
      <vt:lpstr>VIOLENCE VS IMR</vt:lpstr>
      <vt:lpstr>MULTI-6 VS IMR</vt:lpstr>
      <vt:lpstr>IB, MOB vs IMR</vt:lpstr>
      <vt:lpstr>FML,ANC vs IMR</vt:lpstr>
      <vt:lpstr>OOPE,FA vs IMR</vt:lpstr>
      <vt:lpstr>FOUR VAR_FINAL VS IMR</vt:lpstr>
      <vt:lpstr>Sheet37</vt:lpstr>
      <vt:lpstr>Results</vt:lpstr>
      <vt:lpstr>FINAL FACTORS</vt:lpstr>
      <vt:lpstr>Std Final Factors</vt:lpstr>
      <vt:lpstr>TESTING MODEL</vt:lpstr>
      <vt:lpstr>Total docs vs IMR</vt:lpstr>
      <vt:lpstr>CLUSTERING STATE</vt:lpstr>
      <vt:lpstr>CLUSTERING</vt:lpstr>
      <vt:lpstr>CLUSTER C2</vt:lpstr>
      <vt:lpstr>CLUSTER D2</vt:lpstr>
      <vt:lpstr>CLUSTER B2</vt:lpstr>
      <vt:lpstr>Sheet26</vt:lpstr>
      <vt:lpstr>FINAL ATTEMPT </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 mishra</dc:creator>
  <cp:lastModifiedBy>A.N mishra</cp:lastModifiedBy>
  <dcterms:created xsi:type="dcterms:W3CDTF">2020-05-21T21:47:33Z</dcterms:created>
  <dcterms:modified xsi:type="dcterms:W3CDTF">2020-06-25T15:27:12Z</dcterms:modified>
</cp:coreProperties>
</file>