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DD95D148-F5E5-4519-96C9-A1922DC39B2F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2" l="1"/>
  <c r="J70" i="2"/>
  <c r="L70" i="2" s="1"/>
  <c r="J71" i="2"/>
  <c r="J73" i="2"/>
  <c r="L73" i="2" s="1"/>
  <c r="J72" i="2"/>
  <c r="L72" i="2" s="1"/>
  <c r="J74" i="2"/>
  <c r="L74" i="2" s="1"/>
  <c r="J75" i="2"/>
  <c r="J76" i="2"/>
  <c r="L76" i="2" s="1"/>
  <c r="J77" i="2"/>
  <c r="L77" i="2" s="1"/>
  <c r="J78" i="2"/>
  <c r="L78" i="2" s="1"/>
  <c r="L75" i="2"/>
  <c r="I77" i="2"/>
  <c r="I76" i="2"/>
  <c r="I75" i="2"/>
  <c r="I72" i="2"/>
  <c r="I70" i="2"/>
  <c r="F69" i="1"/>
  <c r="F70" i="1"/>
  <c r="F68" i="1"/>
  <c r="F67" i="1"/>
  <c r="F66" i="1"/>
  <c r="F65" i="1"/>
  <c r="H70" i="1" l="1"/>
  <c r="H68" i="1"/>
  <c r="H67" i="1"/>
  <c r="H66" i="1"/>
  <c r="H65" i="1"/>
  <c r="L71" i="2"/>
  <c r="H69" i="1"/>
  <c r="L69" i="2"/>
  <c r="I78" i="2"/>
  <c r="I74" i="2"/>
  <c r="I73" i="2"/>
  <c r="I71" i="2"/>
  <c r="I69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<sst xmlns="http://schemas.openxmlformats.org/spreadsheetml/2006/main" count="175" uniqueCount="99">
  <si>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</si>
  <si>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</si>
  <si>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</si>
  <si>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</si>
  <si>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</si>
  <si>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</si>
  <si>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</si>
  <si>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</si>
  <si>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</si>
  <si>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</si>
  <si>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</si>
  <si>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</si>
  <si>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</si>
  <si>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</si>
  <si>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</si>
  <si>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</si>
  <si>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</si>
  <si>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</si>
  <si>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</si>
  <si>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</si>
  <si>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</si>
  <si>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</si>
  <si>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</si>
  <si>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</si>
  <si>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</si>
  <si>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</si>
  <si>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</si>
  <si>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</si>
  <si>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</si>
  <si>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</si>
  <si>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</si>
  <si>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</si>
  <si>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</si>
  <si>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</si>
  <si>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</si>
  <si>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</si>
  <si>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</si>
  <si>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</si>
  <si>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</si>
  <si>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</si>
  <si>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</si>
  <si>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</si>
  <si>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</si>
  <si>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</si>
  <si>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</si>
  <si>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</si>
  <si>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</si>
  <si>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</si>
  <si>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</si>
  <si>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</si>
  <si>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</si>
  <si>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</si>
  <si>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</si>
  <si>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</si>
  <si>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</si>
  <si>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</si>
  <si>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</si>
  <si>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</si>
  <si>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</si>
  <si>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</si>
  <si>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</si>
  <si>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</si>
  <si>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</si>
  <si>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</si>
  <si>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</si>
  <si>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</si>
  <si>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</si>
  <si>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</si>
  <si>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</si>
  <si>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</si>
  <si>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</si>
  <si>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</si>
  <si>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</si>
  <si>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</si>
  <si>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</si>
  <si>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</si>
  <si>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</si>
  <si>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</si>
  <si>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</si>
  <si>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</si>
  <si>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</si>
  <si>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</si>
  <si>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</si>
  <si>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n = max(200, ceil(x, digits=-(length(digits(x))-1)))</t>
  </si>
  <si>
    <t>n = max(500, ceil(x, digits=-(length(digits(x))-1)))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</si>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</sst>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opLeftCell="A19" zoomScaleNormal="100" workbookViewId="0">
      <selection activeCell="F39" sqref="F39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9.36328125" style="1" bestFit="1" customWidth="1"/>
    <col min="5" max="5" width="8.36328125" style="1" bestFit="1" customWidth="1"/>
    <col min="6" max="6" width="12.08984375" style="1" bestFit="1" customWidth="1"/>
    <col min="7" max="7" width="8.6328125" style="1" bestFit="1" customWidth="1"/>
    <col min="8" max="8" width="10.36328125" style="1" bestFit="1" customWidth="1"/>
    <col min="9" max="16384" width="9.08984375" style="1"/>
  </cols>
  <sheetData>
    <row r="1" spans="1:6" ht="14.5" x14ac:dyDescent="0.35">
      <c r="A1" s="14" t="s">
        <v>74</v>
      </c>
      <c r="B1" s="15"/>
      <c r="C1" s="16"/>
      <c r="D1" s="16"/>
      <c r="E1" s="16"/>
      <c r="F1" s="16"/>
    </row>
    <row r="2" spans="1:6" ht="14.5" x14ac:dyDescent="0.35">
      <c r="A2" s="19"/>
      <c r="B2" s="20"/>
      <c r="C2" s="21"/>
      <c r="D2" s="21"/>
      <c r="E2" s="21"/>
      <c r="F2" s="2"/>
    </row>
    <row r="3" spans="1:6" x14ac:dyDescent="0.3">
      <c r="A3" s="22" t="s">
        <v>23</v>
      </c>
    </row>
    <row r="4" spans="1:6" x14ac:dyDescent="0.3">
      <c r="A4" s="1" t="s">
        <v>24</v>
      </c>
      <c r="B4" s="13"/>
      <c r="C4" s="1" t="s">
        <v>25</v>
      </c>
      <c r="D4" s="2"/>
      <c r="E4" s="2"/>
      <c r="F4" s="2"/>
    </row>
    <row r="5" spans="1:6" x14ac:dyDescent="0.3">
      <c r="A5" s="1" t="s">
        <v>26</v>
      </c>
      <c r="B5" s="13"/>
      <c r="C5" s="1" t="s">
        <v>29</v>
      </c>
      <c r="D5" s="2"/>
      <c r="E5" s="2"/>
      <c r="F5" s="2"/>
    </row>
    <row r="6" spans="1:6" s="9" customFormat="1" ht="12.75" customHeight="1" x14ac:dyDescent="0.35">
      <c r="A6" s="9" t="s">
        <v>27</v>
      </c>
      <c r="C6" s="9" t="s">
        <v>28</v>
      </c>
    </row>
    <row r="7" spans="1:6" s="9" customFormat="1" ht="12.75" customHeight="1" x14ac:dyDescent="0.35"/>
    <row r="8" spans="1:6" s="9" customFormat="1" ht="12.75" customHeight="1" x14ac:dyDescent="0.35">
      <c r="A8" s="23" t="s">
        <v>34</v>
      </c>
    </row>
    <row r="9" spans="1:6" s="9" customFormat="1" ht="12.75" customHeight="1" x14ac:dyDescent="0.3">
      <c r="A9" s="1" t="s">
        <v>30</v>
      </c>
      <c r="B9" s="1"/>
      <c r="C9" s="1" t="s">
        <v>31</v>
      </c>
      <c r="D9" s="1"/>
    </row>
    <row r="10" spans="1:6" s="9" customFormat="1" ht="12.75" customHeight="1" x14ac:dyDescent="0.3">
      <c r="A10" s="1" t="s">
        <v>32</v>
      </c>
      <c r="B10" s="1"/>
      <c r="C10" s="1" t="s">
        <v>33</v>
      </c>
      <c r="D10" s="1"/>
    </row>
    <row r="11" spans="1:6" s="9" customFormat="1" ht="12.75" customHeight="1" x14ac:dyDescent="0.3">
      <c r="A11" s="1"/>
      <c r="B11" s="1"/>
      <c r="C11" s="1"/>
      <c r="D11" s="1"/>
    </row>
    <row r="12" spans="1:6" s="9" customFormat="1" ht="12.75" customHeight="1" x14ac:dyDescent="0.3">
      <c r="A12" s="22" t="s">
        <v>39</v>
      </c>
      <c r="B12" s="1"/>
      <c r="C12" s="1"/>
      <c r="D12" s="1"/>
    </row>
    <row r="13" spans="1:6" s="9" customFormat="1" ht="12.75" customHeight="1" x14ac:dyDescent="0.3">
      <c r="A13" s="1" t="s">
        <v>37</v>
      </c>
      <c r="B13" s="1"/>
      <c r="C13" s="1" t="s">
        <v>38</v>
      </c>
      <c r="D13" s="1"/>
    </row>
    <row r="14" spans="1:6" s="9" customFormat="1" ht="12.75" customHeight="1" x14ac:dyDescent="0.3">
      <c r="A14" s="1" t="s">
        <v>36</v>
      </c>
      <c r="B14" s="1"/>
      <c r="C14" s="1" t="s">
        <v>35</v>
      </c>
      <c r="D14" s="1"/>
    </row>
    <row r="15" spans="1:6" s="9" customFormat="1" ht="12.75" customHeight="1" x14ac:dyDescent="0.3">
      <c r="A15" s="1" t="s">
        <v>42</v>
      </c>
      <c r="B15" s="1"/>
      <c r="C15" s="12" t="s">
        <v>43</v>
      </c>
      <c r="D15" s="1"/>
    </row>
    <row r="16" spans="1:6" s="9" customFormat="1" ht="12.75" customHeight="1" x14ac:dyDescent="0.35">
      <c r="A16" s="9" t="s">
        <v>40</v>
      </c>
      <c r="C16" s="12" t="s">
        <v>41</v>
      </c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21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73</v>
      </c>
      <c r="B19" s="11"/>
      <c r="L19" s="12"/>
      <c r="W19" s="12"/>
      <c r="X19" s="12"/>
    </row>
    <row r="20" spans="1:24" s="9" customFormat="1" ht="12.75" customHeight="1" x14ac:dyDescent="0.35">
      <c r="A20" s="12" t="s">
        <v>83</v>
      </c>
      <c r="B20" s="11"/>
      <c r="L20" s="12"/>
      <c r="W20" s="12"/>
      <c r="X20" s="12"/>
    </row>
    <row r="21" spans="1:24" s="9" customFormat="1" ht="12.75" customHeight="1" x14ac:dyDescent="0.35">
      <c r="A21" s="12" t="s">
        <v>51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35">
      <c r="A22" s="12" t="s">
        <v>52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35">
      <c r="A23" s="12" t="s">
        <v>53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35">
      <c r="A24" s="12" t="s">
        <v>54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35">
      <c r="A25" s="12" t="s">
        <v>55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35">
      <c r="A27" s="12" t="s">
        <v>56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35">
      <c r="A28" s="12" t="s">
        <v>57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35">
      <c r="A29" s="12" t="s">
        <v>58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35">
      <c r="A30" s="12" t="s">
        <v>59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35">
      <c r="A31" s="12" t="s">
        <v>60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35">
      <c r="A32" s="12" t="s">
        <v>61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35">
      <c r="A33" s="12" t="s">
        <v>62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35">
      <c r="A34" s="12" t="s">
        <v>63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35">
      <c r="A35" s="12" t="s">
        <v>64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3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3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35">
      <c r="A38" s="12" t="s">
        <v>65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35">
      <c r="A39" s="12" t="s">
        <v>66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35">
      <c r="A40" s="12" t="s">
        <v>67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35">
      <c r="A41" s="12" t="s">
        <v>68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" x14ac:dyDescent="0.3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" x14ac:dyDescent="0.3">
      <c r="A43" s="12" t="s">
        <v>17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" x14ac:dyDescent="0.3">
      <c r="A44" s="12" t="s">
        <v>18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" x14ac:dyDescent="0.3">
      <c r="A45" s="12" t="s">
        <v>69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" x14ac:dyDescent="0.3">
      <c r="A46" s="12" t="s">
        <v>70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" x14ac:dyDescent="0.3">
      <c r="A47" s="12" t="s">
        <v>71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" x14ac:dyDescent="0.3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" x14ac:dyDescent="0.3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" x14ac:dyDescent="0.3">
      <c r="A50" s="12" t="s">
        <v>85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" x14ac:dyDescent="0.3">
      <c r="A51" s="12" t="s">
        <v>86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" x14ac:dyDescent="0.3">
      <c r="A52" s="12" t="s">
        <v>87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" x14ac:dyDescent="0.3">
      <c r="A53" s="12" t="s">
        <v>11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" x14ac:dyDescent="0.3">
      <c r="A54" s="12" t="s">
        <v>12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" x14ac:dyDescent="0.3">
      <c r="A55" s="12" t="s">
        <v>13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" x14ac:dyDescent="0.3">
      <c r="A56" s="12" t="s">
        <v>88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" x14ac:dyDescent="0.3">
      <c r="A57" s="12" t="s">
        <v>14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" x14ac:dyDescent="0.3">
      <c r="A58" s="12" t="s">
        <v>15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" x14ac:dyDescent="0.3">
      <c r="A59" s="12" t="s">
        <v>16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" x14ac:dyDescent="0.3">
      <c r="A60" s="12" t="s">
        <v>72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" x14ac:dyDescent="0.3">
      <c r="A61" s="12" t="s">
        <v>50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3">
      <c r="A63" s="17" t="s">
        <v>22</v>
      </c>
      <c r="B63" s="7"/>
    </row>
    <row r="64" spans="1:24" x14ac:dyDescent="0.3">
      <c r="A64" s="18" t="s">
        <v>2</v>
      </c>
      <c r="B64" s="18" t="s">
        <v>19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20</v>
      </c>
      <c r="H64" s="18" t="s">
        <v>5</v>
      </c>
    </row>
    <row r="65" spans="1:8" x14ac:dyDescent="0.3">
      <c r="A65" s="2" t="s">
        <v>44</v>
      </c>
      <c r="B65" s="2">
        <v>100</v>
      </c>
      <c r="C65" s="6">
        <v>1645.79</v>
      </c>
      <c r="D65" s="6">
        <v>1648.5486688763999</v>
      </c>
      <c r="E65" s="3">
        <f>D65/C65-1</f>
        <v>1.6761973741485914E-3</v>
      </c>
      <c r="F65" s="5">
        <f>4.05/1000</f>
        <v>4.0499999999999998E-3</v>
      </c>
      <c r="G65" s="1">
        <v>5000</v>
      </c>
      <c r="H65" s="6">
        <f>F65 * G65</f>
        <v>20.25</v>
      </c>
    </row>
    <row r="66" spans="1:8" x14ac:dyDescent="0.3">
      <c r="A66" s="1" t="s">
        <v>45</v>
      </c>
      <c r="B66" s="2">
        <v>100</v>
      </c>
      <c r="C66" s="24">
        <v>1252.3699999999999</v>
      </c>
      <c r="D66" s="24">
        <v>1200.2202193455701</v>
      </c>
      <c r="E66" s="3">
        <f t="shared" ref="E66:E70" si="0">D66/C66-1</f>
        <v>-4.1640873427525316E-2</v>
      </c>
      <c r="F66" s="4">
        <f>10.75/1000</f>
        <v>1.0749999999999999E-2</v>
      </c>
      <c r="G66" s="1">
        <v>5000</v>
      </c>
      <c r="H66" s="6">
        <f t="shared" ref="H66:H70" si="1">F66 * G66</f>
        <v>53.749999999999993</v>
      </c>
    </row>
    <row r="67" spans="1:8" x14ac:dyDescent="0.3">
      <c r="A67" s="2" t="s">
        <v>46</v>
      </c>
      <c r="B67" s="2">
        <v>100</v>
      </c>
      <c r="C67" s="6">
        <v>828.94</v>
      </c>
      <c r="D67" s="6">
        <v>828.93686694236601</v>
      </c>
      <c r="E67" s="3">
        <f t="shared" si="0"/>
        <v>-3.7795951867147792E-6</v>
      </c>
      <c r="F67" s="4">
        <f>5.3/1000</f>
        <v>5.3E-3</v>
      </c>
      <c r="G67" s="1">
        <v>5000</v>
      </c>
      <c r="H67" s="6">
        <f t="shared" si="1"/>
        <v>26.5</v>
      </c>
    </row>
    <row r="68" spans="1:8" x14ac:dyDescent="0.3">
      <c r="A68" s="2" t="s">
        <v>47</v>
      </c>
      <c r="B68" s="2">
        <v>100</v>
      </c>
      <c r="C68" s="6">
        <v>591.55999999999995</v>
      </c>
      <c r="D68" s="6">
        <v>591.55655666872997</v>
      </c>
      <c r="E68" s="3">
        <f t="shared" si="0"/>
        <v>-5.8207641997487514E-6</v>
      </c>
      <c r="F68" s="4">
        <f>17.59/1000</f>
        <v>1.7590000000000001E-2</v>
      </c>
      <c r="G68" s="1">
        <v>5000</v>
      </c>
      <c r="H68" s="6">
        <f t="shared" si="1"/>
        <v>87.95</v>
      </c>
    </row>
    <row r="69" spans="1:8" x14ac:dyDescent="0.3">
      <c r="A69" s="2" t="s">
        <v>48</v>
      </c>
      <c r="B69" s="2">
        <v>100</v>
      </c>
      <c r="C69" s="6">
        <v>1696.94</v>
      </c>
      <c r="D69" s="6">
        <v>1663.9923050791599</v>
      </c>
      <c r="E69" s="3">
        <f t="shared" si="0"/>
        <v>-1.941594571454508E-2</v>
      </c>
      <c r="F69" s="4">
        <f>4.42/1000</f>
        <v>4.4200000000000003E-3</v>
      </c>
      <c r="G69" s="1">
        <v>5000</v>
      </c>
      <c r="H69" s="6">
        <f t="shared" si="1"/>
        <v>22.1</v>
      </c>
    </row>
    <row r="70" spans="1:8" x14ac:dyDescent="0.3">
      <c r="A70" s="1" t="s">
        <v>49</v>
      </c>
      <c r="B70" s="2">
        <v>100</v>
      </c>
      <c r="C70" s="24">
        <v>1406.91</v>
      </c>
      <c r="D70" s="24">
        <v>1305.8353114469801</v>
      </c>
      <c r="E70" s="3">
        <f t="shared" si="0"/>
        <v>-7.1841616416842613E-2</v>
      </c>
      <c r="F70" s="4">
        <f>8.81/1000</f>
        <v>8.8100000000000001E-3</v>
      </c>
      <c r="G70" s="1">
        <v>5000</v>
      </c>
      <c r="H70" s="6">
        <f t="shared" si="1"/>
        <v>44.05</v>
      </c>
    </row>
    <row r="71" spans="1:8" x14ac:dyDescent="0.3">
      <c r="B71" s="7"/>
    </row>
    <row r="72" spans="1:8" x14ac:dyDescent="0.3">
      <c r="B72" s="7"/>
    </row>
    <row r="73" spans="1:8" x14ac:dyDescent="0.3">
      <c r="B73" s="7"/>
    </row>
    <row r="74" spans="1:8" x14ac:dyDescent="0.3">
      <c r="B74" s="7"/>
    </row>
    <row r="75" spans="1:8" x14ac:dyDescent="0.3">
      <c r="B75" s="7"/>
    </row>
    <row r="76" spans="1:8" x14ac:dyDescent="0.3">
      <c r="B76" s="7"/>
    </row>
    <row r="77" spans="1:8" x14ac:dyDescent="0.3">
      <c r="B77" s="7"/>
    </row>
    <row r="78" spans="1:8" x14ac:dyDescent="0.3">
      <c r="B78" s="7"/>
    </row>
    <row r="79" spans="1:8" x14ac:dyDescent="0.3">
      <c r="B79" s="7"/>
    </row>
    <row r="80" spans="1:8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5"/>
  <sheetViews>
    <sheetView tabSelected="1" topLeftCell="A25" zoomScaleNormal="100" workbookViewId="0">
      <selection activeCell="I69" sqref="I69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4" t="s">
        <v>75</v>
      </c>
      <c r="B1" s="15"/>
      <c r="C1" s="16"/>
      <c r="D1" s="16"/>
      <c r="E1" s="16"/>
      <c r="F1" s="16"/>
      <c r="G1" s="16"/>
      <c r="H1" s="16"/>
    </row>
    <row r="2" spans="1:8" ht="14.5" x14ac:dyDescent="0.35">
      <c r="A2" s="19"/>
      <c r="B2" s="20"/>
      <c r="C2" s="21"/>
      <c r="D2" s="21"/>
      <c r="E2" s="21"/>
      <c r="F2" s="21"/>
      <c r="G2" s="21"/>
      <c r="H2" s="21"/>
    </row>
    <row r="3" spans="1:8" x14ac:dyDescent="0.3">
      <c r="A3" s="22" t="s">
        <v>23</v>
      </c>
    </row>
    <row r="4" spans="1:8" x14ac:dyDescent="0.3">
      <c r="A4" s="1" t="s">
        <v>24</v>
      </c>
      <c r="B4" s="13"/>
      <c r="C4" s="1" t="s">
        <v>25</v>
      </c>
      <c r="D4" s="2"/>
      <c r="E4" s="2"/>
      <c r="F4" s="2"/>
      <c r="G4" s="2"/>
      <c r="H4" s="2"/>
    </row>
    <row r="5" spans="1:8" x14ac:dyDescent="0.3">
      <c r="A5" s="1" t="s">
        <v>26</v>
      </c>
      <c r="B5" s="13"/>
      <c r="C5" s="1" t="s">
        <v>29</v>
      </c>
      <c r="D5" s="2"/>
      <c r="E5" s="2"/>
      <c r="F5" s="2"/>
      <c r="G5" s="2"/>
      <c r="H5" s="2"/>
    </row>
    <row r="6" spans="1:8" s="9" customFormat="1" ht="12.75" customHeight="1" x14ac:dyDescent="0.35">
      <c r="A6" s="9" t="s">
        <v>27</v>
      </c>
      <c r="C6" s="9" t="s">
        <v>28</v>
      </c>
    </row>
    <row r="7" spans="1:8" s="9" customFormat="1" ht="12.75" customHeight="1" x14ac:dyDescent="0.35"/>
    <row r="8" spans="1:8" s="9" customFormat="1" ht="12.75" customHeight="1" x14ac:dyDescent="0.35">
      <c r="A8" s="23" t="s">
        <v>34</v>
      </c>
    </row>
    <row r="9" spans="1:8" s="9" customFormat="1" ht="12.75" customHeight="1" x14ac:dyDescent="0.3">
      <c r="A9" s="1" t="s">
        <v>30</v>
      </c>
      <c r="B9" s="1"/>
      <c r="C9" s="1" t="s">
        <v>31</v>
      </c>
      <c r="D9" s="1"/>
      <c r="E9" s="1"/>
      <c r="F9" s="1"/>
      <c r="G9" s="1"/>
      <c r="H9" s="1"/>
    </row>
    <row r="10" spans="1:8" s="9" customFormat="1" ht="12.75" customHeight="1" x14ac:dyDescent="0.3">
      <c r="A10" s="1" t="s">
        <v>32</v>
      </c>
      <c r="B10" s="1"/>
      <c r="C10" s="1" t="s">
        <v>33</v>
      </c>
      <c r="D10" s="1"/>
      <c r="E10" s="1"/>
      <c r="F10" s="1"/>
      <c r="G10" s="1"/>
      <c r="H10" s="1"/>
    </row>
    <row r="11" spans="1:8" s="9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9" customFormat="1" ht="12.75" customHeight="1" x14ac:dyDescent="0.3">
      <c r="A12" s="22" t="s">
        <v>39</v>
      </c>
      <c r="B12" s="1"/>
      <c r="C12" s="1"/>
      <c r="D12" s="1"/>
      <c r="E12" s="1"/>
      <c r="F12" s="1"/>
      <c r="G12" s="1"/>
      <c r="H12" s="1"/>
    </row>
    <row r="13" spans="1:8" s="9" customFormat="1" ht="12.75" customHeight="1" x14ac:dyDescent="0.3">
      <c r="A13" s="1" t="s">
        <v>37</v>
      </c>
      <c r="B13" s="1"/>
      <c r="C13" s="1" t="s">
        <v>38</v>
      </c>
      <c r="D13" s="1"/>
      <c r="E13" s="1"/>
      <c r="F13" s="1"/>
      <c r="G13" s="1"/>
      <c r="H13" s="1"/>
    </row>
    <row r="14" spans="1:8" s="9" customFormat="1" ht="12.75" customHeight="1" x14ac:dyDescent="0.3">
      <c r="A14" s="1" t="s">
        <v>36</v>
      </c>
      <c r="B14" s="1"/>
      <c r="C14" s="1" t="s">
        <v>35</v>
      </c>
      <c r="D14" s="1"/>
      <c r="E14" s="1"/>
      <c r="F14" s="1"/>
      <c r="G14" s="1"/>
      <c r="H14" s="1"/>
    </row>
    <row r="15" spans="1:8" s="9" customFormat="1" ht="12.75" customHeight="1" x14ac:dyDescent="0.3">
      <c r="A15" s="1" t="s">
        <v>42</v>
      </c>
      <c r="B15" s="1"/>
      <c r="C15" s="12" t="s">
        <v>43</v>
      </c>
      <c r="D15" s="12"/>
      <c r="E15" s="12"/>
      <c r="F15" s="12"/>
      <c r="G15" s="12"/>
      <c r="H15" s="1"/>
    </row>
    <row r="16" spans="1:8" s="9" customFormat="1" ht="12.75" customHeight="1" x14ac:dyDescent="0.35">
      <c r="A16" s="9" t="s">
        <v>40</v>
      </c>
      <c r="C16" s="12" t="s">
        <v>41</v>
      </c>
      <c r="D16" s="12"/>
      <c r="E16" s="12"/>
      <c r="F16" s="12"/>
      <c r="G16" s="12"/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21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73</v>
      </c>
      <c r="B19" s="11"/>
      <c r="L19" s="12"/>
      <c r="W19" s="12"/>
      <c r="X19" s="12"/>
    </row>
    <row r="20" spans="1:24" s="9" customFormat="1" ht="12.75" customHeight="1" x14ac:dyDescent="0.35">
      <c r="A20" s="12" t="s">
        <v>84</v>
      </c>
      <c r="B20" s="11"/>
      <c r="L20" s="12"/>
      <c r="W20" s="12"/>
      <c r="X20" s="12"/>
    </row>
    <row r="21" spans="1:24" s="9" customFormat="1" ht="12.75" customHeight="1" x14ac:dyDescent="0.35">
      <c r="A21" s="12" t="s">
        <v>51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5" customHeight="1" x14ac:dyDescent="0.35">
      <c r="A22" s="12" t="s">
        <v>52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5" customHeight="1" x14ac:dyDescent="0.35">
      <c r="A23" s="12" t="s">
        <v>53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5" customHeight="1" x14ac:dyDescent="0.35">
      <c r="A24" s="12" t="s">
        <v>54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5" customHeight="1" x14ac:dyDescent="0.35">
      <c r="A25" s="12" t="s">
        <v>55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5" customHeight="1" x14ac:dyDescent="0.35">
      <c r="A27" s="12" t="s">
        <v>56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5" customHeight="1" x14ac:dyDescent="0.35">
      <c r="A28" s="12" t="s">
        <v>57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5" customHeight="1" x14ac:dyDescent="0.35">
      <c r="A29" s="12" t="s">
        <v>58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5" customHeight="1" x14ac:dyDescent="0.35">
      <c r="A30" s="12" t="s">
        <v>76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5" customHeight="1" x14ac:dyDescent="0.35">
      <c r="A31" s="12" t="s">
        <v>59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5" customHeight="1" x14ac:dyDescent="0.35">
      <c r="A32" s="12" t="s">
        <v>60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5" customHeight="1" x14ac:dyDescent="0.35">
      <c r="A33" s="12" t="s">
        <v>61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5" customHeight="1" x14ac:dyDescent="0.35">
      <c r="A34" s="12" t="s">
        <v>77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5" customHeight="1" x14ac:dyDescent="0.35">
      <c r="A35" s="12" t="s">
        <v>62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5" customHeight="1" x14ac:dyDescent="0.35">
      <c r="A36" s="12" t="s">
        <v>63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5" customHeight="1" x14ac:dyDescent="0.35">
      <c r="A37" s="12" t="s">
        <v>78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5" customHeight="1" x14ac:dyDescent="0.35">
      <c r="A38" s="12" t="s">
        <v>79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5" customHeight="1" x14ac:dyDescent="0.35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5" customHeight="1" x14ac:dyDescent="0.35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5" customHeight="1" x14ac:dyDescent="0.35">
      <c r="A41" s="12" t="s">
        <v>65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4" x14ac:dyDescent="0.3">
      <c r="A42" s="12" t="s">
        <v>66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4" x14ac:dyDescent="0.3">
      <c r="A43" s="12" t="s">
        <v>67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4" x14ac:dyDescent="0.3">
      <c r="A44" s="12" t="s">
        <v>68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4" x14ac:dyDescent="0.3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4" x14ac:dyDescent="0.3">
      <c r="A46" s="12" t="s">
        <v>17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4" x14ac:dyDescent="0.3">
      <c r="A47" s="12" t="s">
        <v>18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4" x14ac:dyDescent="0.3">
      <c r="A48" s="12" t="s">
        <v>69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4" x14ac:dyDescent="0.3">
      <c r="A49" s="12" t="s">
        <v>70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4" x14ac:dyDescent="0.3">
      <c r="A50" s="12" t="s">
        <v>71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4" x14ac:dyDescent="0.3">
      <c r="A51" s="12" t="s">
        <v>10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4" x14ac:dyDescent="0.3">
      <c r="A52" s="12" t="s">
        <v>7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4" x14ac:dyDescent="0.3">
      <c r="A53" s="12" t="s">
        <v>85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4" x14ac:dyDescent="0.3">
      <c r="A54" s="12" t="s">
        <v>86</v>
      </c>
      <c r="B54" s="12"/>
      <c r="C54" s="12"/>
      <c r="D54" s="12"/>
      <c r="E54" s="12"/>
      <c r="F54" s="12"/>
      <c r="G54" s="12"/>
      <c r="H54" s="12"/>
      <c r="S54" s="12"/>
      <c r="T54" s="12"/>
      <c r="U54" s="12"/>
      <c r="V54" s="12"/>
      <c r="W54" s="12"/>
      <c r="X54" s="12"/>
    </row>
    <row r="55" spans="1:24" ht="14" x14ac:dyDescent="0.3">
      <c r="A55" s="12" t="s">
        <v>87</v>
      </c>
      <c r="B55" s="12"/>
      <c r="C55" s="12"/>
      <c r="D55" s="12"/>
      <c r="E55" s="12"/>
      <c r="F55" s="12"/>
      <c r="G55" s="12"/>
      <c r="H55" s="12"/>
      <c r="N55" s="3"/>
      <c r="O55" s="5"/>
      <c r="Q55" s="6"/>
      <c r="S55" s="12"/>
      <c r="T55" s="12"/>
      <c r="U55" s="12"/>
      <c r="V55" s="12"/>
      <c r="W55" s="12"/>
      <c r="X55" s="12"/>
    </row>
    <row r="56" spans="1:24" ht="14" x14ac:dyDescent="0.3">
      <c r="A56" s="12" t="s">
        <v>11</v>
      </c>
      <c r="B56" s="12"/>
      <c r="C56" s="12"/>
      <c r="D56" s="12"/>
      <c r="E56" s="12"/>
      <c r="F56" s="12"/>
      <c r="G56" s="12"/>
      <c r="H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4" x14ac:dyDescent="0.3">
      <c r="A57" s="12" t="s">
        <v>12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4" x14ac:dyDescent="0.3">
      <c r="A58" s="12" t="s">
        <v>13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4" x14ac:dyDescent="0.3">
      <c r="A59" s="12" t="s">
        <v>88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4" x14ac:dyDescent="0.3">
      <c r="A60" s="12" t="s">
        <v>14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</row>
    <row r="61" spans="1:24" ht="14" x14ac:dyDescent="0.3">
      <c r="A61" s="12" t="s">
        <v>15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4" x14ac:dyDescent="0.3">
      <c r="A62" s="12" t="s">
        <v>16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</row>
    <row r="63" spans="1:24" ht="14" x14ac:dyDescent="0.3">
      <c r="A63" s="12" t="s">
        <v>72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4" x14ac:dyDescent="0.3">
      <c r="A64" s="12" t="s">
        <v>50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4" x14ac:dyDescent="0.3"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4" x14ac:dyDescent="0.3">
      <c r="A66" s="17" t="s">
        <v>22</v>
      </c>
      <c r="B66" s="7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4" x14ac:dyDescent="0.3">
      <c r="A67" s="18" t="s">
        <v>2</v>
      </c>
      <c r="B67" s="18" t="s">
        <v>19</v>
      </c>
      <c r="C67" s="36" t="s">
        <v>0</v>
      </c>
      <c r="D67" s="37"/>
      <c r="E67" s="37"/>
      <c r="F67" s="37" t="s">
        <v>1</v>
      </c>
      <c r="G67" s="37"/>
      <c r="H67" s="37"/>
      <c r="I67" s="18" t="s">
        <v>3</v>
      </c>
      <c r="J67" s="18" t="s">
        <v>4</v>
      </c>
      <c r="K67" s="18" t="s">
        <v>20</v>
      </c>
      <c r="L67" s="18" t="s">
        <v>5</v>
      </c>
      <c r="N67" s="12"/>
      <c r="O67" s="12"/>
      <c r="P67" s="12"/>
      <c r="Q67" s="12"/>
      <c r="R67" s="12"/>
      <c r="S67" s="12"/>
      <c r="T67" s="12"/>
    </row>
    <row r="68" spans="1:20" ht="14" x14ac:dyDescent="0.3">
      <c r="A68" s="2"/>
      <c r="B68" s="2"/>
      <c r="C68" s="25" t="s">
        <v>81</v>
      </c>
      <c r="D68" s="25" t="s">
        <v>80</v>
      </c>
      <c r="E68" s="29" t="s">
        <v>82</v>
      </c>
      <c r="F68" s="26" t="s">
        <v>81</v>
      </c>
      <c r="G68" s="25" t="s">
        <v>80</v>
      </c>
      <c r="H68" s="25" t="s">
        <v>82</v>
      </c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4" x14ac:dyDescent="0.3">
      <c r="A69" s="1" t="s">
        <v>89</v>
      </c>
      <c r="B69" s="2"/>
      <c r="C69" s="32">
        <v>3</v>
      </c>
      <c r="D69" s="32">
        <v>5</v>
      </c>
      <c r="E69" s="30">
        <v>54793</v>
      </c>
      <c r="F69" s="32">
        <v>3</v>
      </c>
      <c r="G69" s="32">
        <v>5</v>
      </c>
      <c r="H69" s="27">
        <v>55007.766132012497</v>
      </c>
      <c r="I69" s="34">
        <f>H69/E69-1</f>
        <v>3.9195906778692891E-3</v>
      </c>
      <c r="J69" s="1">
        <f>0.31/1000</f>
        <v>3.1E-4</v>
      </c>
      <c r="K69" s="1">
        <v>5000</v>
      </c>
      <c r="L69" s="24">
        <f>K69*J69</f>
        <v>1.55</v>
      </c>
      <c r="M69" s="12"/>
      <c r="N69" s="12"/>
      <c r="O69" s="12"/>
      <c r="P69" s="12"/>
      <c r="Q69" s="12"/>
      <c r="R69" s="12"/>
      <c r="S69" s="12"/>
      <c r="T69" s="12"/>
    </row>
    <row r="70" spans="1:20" ht="14" x14ac:dyDescent="0.3">
      <c r="A70" s="2" t="s">
        <v>93</v>
      </c>
      <c r="B70" s="2"/>
      <c r="C70" s="33">
        <v>1</v>
      </c>
      <c r="D70" s="33">
        <v>4</v>
      </c>
      <c r="E70" s="30">
        <v>460.4</v>
      </c>
      <c r="F70" s="33">
        <v>2</v>
      </c>
      <c r="G70" s="33">
        <v>4</v>
      </c>
      <c r="H70" s="28">
        <v>485.90589128488801</v>
      </c>
      <c r="I70" s="34">
        <f>H70/E70-1</f>
        <v>5.5399416344239949E-2</v>
      </c>
      <c r="J70" s="35">
        <f>0.64/1000</f>
        <v>6.4000000000000005E-4</v>
      </c>
      <c r="K70" s="1">
        <v>5000</v>
      </c>
      <c r="L70" s="24">
        <f>K70*J70</f>
        <v>3.2</v>
      </c>
      <c r="M70" s="12"/>
      <c r="N70" s="12"/>
      <c r="O70" s="12"/>
      <c r="P70" s="12"/>
      <c r="Q70" s="12"/>
      <c r="R70" s="12"/>
      <c r="S70" s="12"/>
      <c r="T70" s="12"/>
    </row>
    <row r="71" spans="1:20" ht="14" x14ac:dyDescent="0.3">
      <c r="A71" s="2" t="s">
        <v>90</v>
      </c>
      <c r="B71" s="2"/>
      <c r="C71" s="33">
        <v>2</v>
      </c>
      <c r="D71" s="33">
        <v>6</v>
      </c>
      <c r="E71" s="30">
        <v>63242</v>
      </c>
      <c r="F71" s="33">
        <v>2</v>
      </c>
      <c r="G71" s="33">
        <v>6</v>
      </c>
      <c r="H71" s="28">
        <v>63606.987886679999</v>
      </c>
      <c r="I71" s="34">
        <f>H71/E71-1</f>
        <v>5.7712894386641178E-3</v>
      </c>
      <c r="J71" s="35">
        <f>1.28/1000</f>
        <v>1.2800000000000001E-3</v>
      </c>
      <c r="K71" s="1">
        <v>5000</v>
      </c>
      <c r="L71" s="24">
        <f>K71*J71</f>
        <v>6.4</v>
      </c>
      <c r="M71" s="12"/>
      <c r="N71" s="12"/>
      <c r="O71" s="12"/>
      <c r="P71" s="12"/>
      <c r="Q71" s="12"/>
      <c r="R71" s="12"/>
      <c r="S71" s="12"/>
      <c r="T71" s="12"/>
    </row>
    <row r="72" spans="1:20" ht="14" x14ac:dyDescent="0.3">
      <c r="A72" s="2" t="s">
        <v>94</v>
      </c>
      <c r="B72" s="2"/>
      <c r="C72" s="33">
        <v>2</v>
      </c>
      <c r="D72" s="33">
        <v>7</v>
      </c>
      <c r="E72" s="30">
        <v>355.8</v>
      </c>
      <c r="F72" s="33">
        <v>2</v>
      </c>
      <c r="G72" s="33">
        <v>6</v>
      </c>
      <c r="H72" s="28">
        <v>358.70408766371099</v>
      </c>
      <c r="I72" s="34">
        <f>H72/E72-1</f>
        <v>8.1621350863152475E-3</v>
      </c>
      <c r="J72" s="35">
        <f>4.16/1000</f>
        <v>4.1600000000000005E-3</v>
      </c>
      <c r="K72" s="1">
        <v>5000</v>
      </c>
      <c r="L72" s="24">
        <f t="shared" ref="L72:L78" si="0">K72*J72</f>
        <v>20.800000000000004</v>
      </c>
      <c r="M72" s="12"/>
      <c r="N72" s="12"/>
      <c r="O72" s="12"/>
      <c r="P72" s="12"/>
      <c r="Q72" s="12"/>
      <c r="R72" s="12"/>
      <c r="S72" s="12"/>
      <c r="T72" s="12"/>
    </row>
    <row r="73" spans="1:20" x14ac:dyDescent="0.3">
      <c r="A73" s="2" t="s">
        <v>91</v>
      </c>
      <c r="B73" s="2"/>
      <c r="C73" s="33">
        <v>2</v>
      </c>
      <c r="D73" s="33">
        <v>24</v>
      </c>
      <c r="E73" s="30">
        <v>195568</v>
      </c>
      <c r="F73" s="33">
        <v>2</v>
      </c>
      <c r="G73" s="33">
        <v>24</v>
      </c>
      <c r="H73" s="28">
        <v>202035.12170642801</v>
      </c>
      <c r="I73" s="34">
        <f>H73/E73-1</f>
        <v>3.30684043730467E-2</v>
      </c>
      <c r="J73" s="1">
        <f>4.02/1000</f>
        <v>4.0199999999999993E-3</v>
      </c>
      <c r="K73" s="1">
        <v>5000</v>
      </c>
      <c r="L73" s="24">
        <f t="shared" si="0"/>
        <v>20.099999999999998</v>
      </c>
    </row>
    <row r="74" spans="1:20" x14ac:dyDescent="0.3">
      <c r="A74" s="2" t="s">
        <v>92</v>
      </c>
      <c r="B74" s="2"/>
      <c r="C74" s="33">
        <v>3</v>
      </c>
      <c r="D74" s="33">
        <v>11</v>
      </c>
      <c r="E74" s="30">
        <v>204335</v>
      </c>
      <c r="F74" s="33">
        <v>3</v>
      </c>
      <c r="G74" s="33">
        <v>12</v>
      </c>
      <c r="H74" s="28">
        <v>224500.96823680701</v>
      </c>
      <c r="I74" s="34">
        <f t="shared" ref="I74:I78" si="1">H74/E74-1</f>
        <v>9.8690719831683316E-2</v>
      </c>
      <c r="J74" s="35">
        <f>5.87/1000</f>
        <v>5.8700000000000002E-3</v>
      </c>
      <c r="K74" s="1">
        <v>5000</v>
      </c>
      <c r="L74" s="24">
        <f t="shared" si="0"/>
        <v>29.35</v>
      </c>
    </row>
    <row r="75" spans="1:20" x14ac:dyDescent="0.3">
      <c r="A75" s="2" t="s">
        <v>95</v>
      </c>
      <c r="B75" s="2"/>
      <c r="C75" s="33">
        <v>2</v>
      </c>
      <c r="D75" s="33">
        <v>8</v>
      </c>
      <c r="E75" s="30">
        <v>842.9</v>
      </c>
      <c r="F75" s="33">
        <v>2</v>
      </c>
      <c r="G75" s="33">
        <v>8</v>
      </c>
      <c r="H75" s="28">
        <v>850.35803267888002</v>
      </c>
      <c r="I75" s="34">
        <f t="shared" si="1"/>
        <v>8.8480634462926311E-3</v>
      </c>
      <c r="J75" s="35">
        <f>5.79/1000</f>
        <v>5.79E-3</v>
      </c>
      <c r="K75" s="1">
        <v>5000</v>
      </c>
      <c r="L75" s="24">
        <f t="shared" si="0"/>
        <v>28.95</v>
      </c>
    </row>
    <row r="76" spans="1:20" x14ac:dyDescent="0.3">
      <c r="A76" s="2" t="s">
        <v>96</v>
      </c>
      <c r="B76" s="2"/>
      <c r="C76" s="33">
        <v>3</v>
      </c>
      <c r="D76" s="33">
        <v>11</v>
      </c>
      <c r="E76" s="30">
        <v>5809</v>
      </c>
      <c r="F76" s="33">
        <v>4</v>
      </c>
      <c r="G76" s="33">
        <v>10</v>
      </c>
      <c r="H76" s="28">
        <v>5972.2595954935696</v>
      </c>
      <c r="I76" s="34">
        <f t="shared" si="1"/>
        <v>2.8104595540294319E-2</v>
      </c>
      <c r="J76" s="35">
        <f>13.19/1000</f>
        <v>1.319E-2</v>
      </c>
      <c r="K76" s="1">
        <v>5000</v>
      </c>
      <c r="L76" s="24">
        <f t="shared" si="0"/>
        <v>65.95</v>
      </c>
    </row>
    <row r="77" spans="1:20" x14ac:dyDescent="0.3">
      <c r="A77" s="2" t="s">
        <v>98</v>
      </c>
      <c r="B77" s="2"/>
      <c r="C77" s="33">
        <v>3</v>
      </c>
      <c r="D77" s="33">
        <v>11</v>
      </c>
      <c r="E77" s="30">
        <v>44011.7</v>
      </c>
      <c r="F77" s="33">
        <v>3</v>
      </c>
      <c r="G77" s="33">
        <v>11</v>
      </c>
      <c r="H77" s="28">
        <v>45286.813972350697</v>
      </c>
      <c r="I77" s="34">
        <f t="shared" si="1"/>
        <v>2.8972159047496504E-2</v>
      </c>
      <c r="J77" s="35">
        <f>16.35/1000</f>
        <v>1.635E-2</v>
      </c>
      <c r="K77" s="1">
        <v>5000</v>
      </c>
      <c r="L77" s="24">
        <f t="shared" si="0"/>
        <v>81.75</v>
      </c>
    </row>
    <row r="78" spans="1:20" x14ac:dyDescent="0.3">
      <c r="A78" s="1" t="s">
        <v>97</v>
      </c>
      <c r="B78" s="2"/>
      <c r="C78" s="32">
        <v>3</v>
      </c>
      <c r="D78" s="32">
        <v>47</v>
      </c>
      <c r="E78" s="31">
        <v>476684</v>
      </c>
      <c r="F78" s="32">
        <v>3</v>
      </c>
      <c r="G78" s="32">
        <v>47</v>
      </c>
      <c r="H78" s="27">
        <v>524605.52387429203</v>
      </c>
      <c r="I78" s="34">
        <f t="shared" si="1"/>
        <v>0.10053100979745921</v>
      </c>
      <c r="J78" s="35">
        <f>16.74/1000</f>
        <v>1.6739999999999998E-2</v>
      </c>
      <c r="K78" s="1">
        <v>5000</v>
      </c>
      <c r="L78" s="24">
        <f t="shared" si="0"/>
        <v>83.699999999999989</v>
      </c>
    </row>
    <row r="79" spans="1:20" x14ac:dyDescent="0.3">
      <c r="B79" s="7"/>
    </row>
    <row r="80" spans="1:20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</sheetData>
  <mergeCells count="2">
    <mergeCell ref="C67:E67"/>
    <mergeCell ref="F67:H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2022-09-25T17:57:37Z</dcterms:modified>
</cp:coreProperties>
</file>