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LRP\"/>
    </mc:Choice>
  </mc:AlternateContent>
  <xr:revisionPtr revIDLastSave="0" documentId="13_ncr:1_{CD1AA020-258C-4766-A3C5-BD922DDA8C84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LRP Benchmark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5" i="2" l="1"/>
  <c r="L85" i="2" s="1"/>
  <c r="J86" i="2"/>
  <c r="L86" i="2" s="1"/>
  <c r="J87" i="2"/>
  <c r="L87" i="2" s="1"/>
  <c r="J88" i="2"/>
  <c r="L88" i="2" s="1"/>
  <c r="J89" i="2"/>
  <c r="L89" i="2" s="1"/>
  <c r="J91" i="2"/>
  <c r="L91" i="2" s="1"/>
  <c r="J90" i="2"/>
  <c r="L90" i="2" s="1"/>
  <c r="J92" i="2"/>
  <c r="L92" i="2"/>
  <c r="J94" i="2"/>
  <c r="L94" i="2" s="1"/>
  <c r="J93" i="2"/>
  <c r="I94" i="2"/>
  <c r="L93" i="2"/>
  <c r="I93" i="2"/>
  <c r="I92" i="2"/>
  <c r="I91" i="2"/>
  <c r="I90" i="2"/>
  <c r="I89" i="2"/>
  <c r="I88" i="2"/>
  <c r="I87" i="2"/>
  <c r="I86" i="2"/>
  <c r="I85" i="2"/>
  <c r="J80" i="2"/>
  <c r="L80" i="2" s="1"/>
  <c r="J79" i="2"/>
  <c r="L79" i="2" s="1"/>
  <c r="J78" i="2"/>
  <c r="L78" i="2" s="1"/>
  <c r="J77" i="2"/>
  <c r="L77" i="2" s="1"/>
  <c r="J76" i="2"/>
  <c r="L76" i="2" s="1"/>
  <c r="J75" i="2"/>
  <c r="L75" i="2" s="1"/>
  <c r="J74" i="2"/>
  <c r="L74" i="2" s="1"/>
  <c r="J73" i="2"/>
  <c r="J72" i="2"/>
  <c r="L72" i="2" s="1"/>
  <c r="J71" i="2"/>
  <c r="I79" i="2"/>
  <c r="I78" i="2"/>
  <c r="I77" i="2"/>
  <c r="I74" i="2"/>
  <c r="I72" i="2"/>
  <c r="L73" i="2" l="1"/>
  <c r="L71" i="2"/>
  <c r="I80" i="2"/>
  <c r="I76" i="2"/>
  <c r="I75" i="2"/>
  <c r="I73" i="2"/>
  <c r="I71" i="2"/>
</calcChain>
</file>

<file path=xl/sharedStrings.xml><?xml version="1.0" encoding="utf-8"?>
<sst xmlns="http://schemas.openxmlformats.org/spreadsheetml/2006/main" count="121" uniqueCount="93">
  <si>
    <t>Best known</t>
  </si>
  <si>
    <t>Best found</t>
  </si>
  <si>
    <t>Instance</t>
  </si>
  <si>
    <t>Gap</t>
  </si>
  <si>
    <t>Run time (s/it)</t>
  </si>
  <si>
    <t>Run time (s)</t>
  </si>
  <si>
    <t xml:space="preserve">                ]                       , </t>
  </si>
  <si>
    <t>                ]                       ,</t>
  </si>
  <si>
    <t>        Ψᵣ  =   [</t>
  </si>
  <si>
    <t>        Ψᵢ  =   [</t>
  </si>
  <si>
    <t>        ω   =   0.05                    ,</t>
  </si>
  <si>
    <t>        τ   =   0.5                     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</si>
  <si>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</si>
  <si>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</si>
  <si>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</si>
  <si>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    Ψₗ  =   [</t>
  </si>
  <si>
    <t>Size</t>
  </si>
  <si>
    <t>Iterations</t>
  </si>
  <si>
    <t>ALNS parameters</t>
  </si>
  <si>
    <t>Benchmarking</t>
  </si>
  <si>
    <t>Machine</t>
  </si>
  <si>
    <t>Processor</t>
  </si>
  <si>
    <t>11th Gen Intel(R) Core(TM) i7-11800H @ 2.30GHz   2.30 GHz</t>
  </si>
  <si>
    <t>Installed RAM</t>
  </si>
  <si>
    <t>System type</t>
  </si>
  <si>
    <t>64-bit operating system, x64-based processor</t>
  </si>
  <si>
    <t>64.0 GB</t>
  </si>
  <si>
    <t>Edition</t>
  </si>
  <si>
    <t>Windows 11 Home</t>
  </si>
  <si>
    <t>Version</t>
  </si>
  <si>
    <t>21H2</t>
  </si>
  <si>
    <t>OS</t>
  </si>
  <si>
    <t>1.7.2</t>
  </si>
  <si>
    <t>Julia</t>
  </si>
  <si>
    <t>VSCode</t>
  </si>
  <si>
    <t>1.70.1</t>
  </si>
  <si>
    <t>Environment</t>
  </si>
  <si>
    <t>Initialization</t>
  </si>
  <si>
    <t>rng</t>
  </si>
  <si>
    <t>    );</t>
  </si>
  <si>
    <t>        k̲   =   n ÷ 25                  ,</t>
  </si>
  <si>
    <t>        l̲   =   2n                      ,</t>
  </si>
  <si>
    <t>        l̅   =   5n                      ,</t>
  </si>
  <si>
    <t>        k̅   =   10n                     ,</t>
  </si>
  <si>
    <t xml:space="preserve">                    :randomnode!    , </t>
  </si>
  <si>
    <t>                    :randomroute!   ,</t>
  </si>
  <si>
    <t>                    :randomvehicle! ,</t>
  </si>
  <si>
    <t xml:space="preserve">                    :relatednode!   , </t>
  </si>
  <si>
    <t>                    :relatedroute!  ,  </t>
  </si>
  <si>
    <t>                    :relatedvehicle!,</t>
  </si>
  <si>
    <t>                    :worstnode!     ,</t>
  </si>
  <si>
    <t>                    :worstroute!    ,</t>
  </si>
  <si>
    <t>                    :regret2!       ,</t>
  </si>
  <si>
    <t>                    :regret3!</t>
  </si>
  <si>
    <t>        ρ   =   0.1</t>
  </si>
  <si>
    <t>Location Routing Problem (LRP) Benchmarking</t>
  </si>
  <si>
    <t>                    :randomdepot!   ,</t>
  </si>
  <si>
    <t>                    :relateddepot!  ,</t>
  </si>
  <si>
    <t>                    :worstvehicle!  ,</t>
  </si>
  <si>
    <t>                    :worstdepot!</t>
  </si>
  <si>
    <t>Num vehicles</t>
  </si>
  <si>
    <t>Num depots</t>
  </si>
  <si>
    <t>Total cost</t>
  </si>
  <si>
    <t>        σ₁  =   15                      ,</t>
  </si>
  <si>
    <t>        σ₂  =   10                      ,</t>
  </si>
  <si>
    <t>        σ₃  =   3                       ,</t>
  </si>
  <si>
    <t>        C̲   =   4                       ,</t>
  </si>
  <si>
    <t>prins20-5-1</t>
  </si>
  <si>
    <t>prins50-5-1b</t>
  </si>
  <si>
    <t>prins100-5-2</t>
  </si>
  <si>
    <t>prins100-10-2b</t>
  </si>
  <si>
    <t>gaskell36-5</t>
  </si>
  <si>
    <t>daskin88-8</t>
  </si>
  <si>
    <t>christofides100-10</t>
  </si>
  <si>
    <t>min134-8</t>
  </si>
  <si>
    <t>prins200-10-3</t>
  </si>
  <si>
    <t>daskin150-10</t>
  </si>
  <si>
    <t>                    :swapdepots!</t>
  </si>
  <si>
    <t>    χ = ALNSParameters(</t>
  </si>
  <si>
    <t>    n = max(500, ceil(x, digits=-(length(digits(x))-1)))</t>
  </si>
  <si>
    <t>    x = length(N)</t>
  </si>
  <si>
    <t>                    :bestprecise!   ,</t>
  </si>
  <si>
    <t>                    :bestperturb!   ,</t>
  </si>
  <si>
    <t>                    :greedyprecise! ,</t>
  </si>
  <si>
    <t>                    :greedyperturb! ,</t>
  </si>
  <si>
    <t>        𝜃   =   0.9975                  ,</t>
  </si>
  <si>
    <t>                    :intraopt!          ,</t>
  </si>
  <si>
    <t>                    :interopt!          ,</t>
  </si>
  <si>
    <t>                    :movecustomer!      ,</t>
  </si>
  <si>
    <t>                    :movedepot!         ,</t>
  </si>
  <si>
    <t>                    :swapcustomers!     ,</t>
  </si>
  <si>
    <t>MersenneTwister(1104); MersenneTwister(2104); MersenneTwister(2806); MersenneTwister(1010); MersenneTwister(2111)</t>
  </si>
  <si>
    <t>:random,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</si>
</sst>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.00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JuliaMono"/>
      <family val="3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2" xfId="1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5" fillId="0" borderId="4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1" fillId="0" borderId="5" xfId="0" applyFont="1" applyBorder="1"/>
    <xf numFmtId="0" fontId="4" fillId="0" borderId="3" xfId="0" applyFont="1" applyBorder="1"/>
    <xf numFmtId="0" fontId="1" fillId="0" borderId="6" xfId="0" applyFont="1" applyBorder="1"/>
    <xf numFmtId="0" fontId="1" fillId="0" borderId="3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 vertical="center"/>
    </xf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  <xf numFmtId="164" fontId="1" fillId="0" borderId="1" xfId="0" applyNumberFormat="1" applyFont="1" applyBorder="1"/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4" fontId="1" fillId="0" borderId="4" xfId="0" applyNumberFormat="1" applyFont="1" applyBorder="1"/>
    <xf numFmtId="164" fontId="1" fillId="0" borderId="5" xfId="0" applyNumberFormat="1" applyFont="1" applyBorder="1"/>
    <xf numFmtId="0" fontId="1" fillId="0" borderId="14" xfId="0" applyFont="1" applyBorder="1" applyAlignment="1">
      <alignment horizontal="center" vertical="center"/>
    </xf>
    <xf numFmtId="164" fontId="1" fillId="0" borderId="15" xfId="0" applyNumberFormat="1" applyFont="1" applyBorder="1"/>
    <xf numFmtId="164" fontId="1" fillId="0" borderId="12" xfId="0" applyNumberFormat="1" applyFont="1" applyBorder="1"/>
    <xf numFmtId="1" fontId="1" fillId="0" borderId="1" xfId="0" applyNumberFormat="1" applyFont="1" applyBorder="1"/>
    <xf numFmtId="1" fontId="1" fillId="0" borderId="2" xfId="0" applyNumberFormat="1" applyFont="1" applyBorder="1"/>
    <xf numFmtId="10" fontId="1" fillId="0" borderId="1" xfId="1" applyNumberFormat="1" applyFont="1" applyBorder="1"/>
    <xf numFmtId="166" fontId="1" fillId="0" borderId="1" xfId="0" applyNumberFormat="1" applyFont="1" applyBorder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4" fontId="1" fillId="0" borderId="16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X289"/>
  <sheetViews>
    <sheetView tabSelected="1" topLeftCell="A52" zoomScaleNormal="100" workbookViewId="0">
      <selection activeCell="I59" sqref="I59"/>
    </sheetView>
  </sheetViews>
  <sheetFormatPr defaultColWidth="9.08984375" defaultRowHeight="13" x14ac:dyDescent="0.3"/>
  <cols>
    <col min="1" max="1" width="11" style="1" customWidth="1"/>
    <col min="2" max="2" width="4" style="1" bestFit="1" customWidth="1"/>
    <col min="3" max="3" width="9.90625" style="1" bestFit="1" customWidth="1"/>
    <col min="4" max="4" width="10.7265625" style="1" customWidth="1"/>
    <col min="5" max="5" width="7.90625" style="1" bestFit="1" customWidth="1"/>
    <col min="6" max="6" width="9.453125" style="1" bestFit="1" customWidth="1"/>
    <col min="7" max="7" width="10.453125" style="1" bestFit="1" customWidth="1"/>
    <col min="8" max="8" width="9.453125" style="1" bestFit="1" customWidth="1"/>
    <col min="9" max="9" width="6.54296875" style="1" customWidth="1"/>
    <col min="10" max="10" width="11.1796875" style="1" bestFit="1" customWidth="1"/>
    <col min="11" max="11" width="7.81640625" style="1" bestFit="1" customWidth="1"/>
    <col min="12" max="12" width="9.54296875" style="1" bestFit="1" customWidth="1"/>
    <col min="13" max="14" width="9.08984375" style="1"/>
    <col min="15" max="15" width="14.81640625" style="1" bestFit="1" customWidth="1"/>
    <col min="16" max="16" width="3.7265625" style="1" bestFit="1" customWidth="1"/>
    <col min="17" max="17" width="10.1796875" style="1" bestFit="1" customWidth="1"/>
    <col min="18" max="18" width="10.90625" style="1" bestFit="1" customWidth="1"/>
    <col min="19" max="19" width="8.26953125" style="1" bestFit="1" customWidth="1"/>
    <col min="20" max="20" width="10.1796875" style="1" bestFit="1" customWidth="1"/>
    <col min="21" max="21" width="10.90625" style="1" bestFit="1" customWidth="1"/>
    <col min="22" max="22" width="8.26953125" style="1" bestFit="1" customWidth="1"/>
    <col min="23" max="23" width="5.81640625" style="1" bestFit="1" customWidth="1"/>
    <col min="24" max="24" width="11.81640625" style="1" bestFit="1" customWidth="1"/>
    <col min="25" max="25" width="8.1796875" style="1" bestFit="1" customWidth="1"/>
    <col min="26" max="26" width="10" style="1" bestFit="1" customWidth="1"/>
    <col min="27" max="16384" width="9.08984375" style="1"/>
  </cols>
  <sheetData>
    <row r="1" spans="1:16" ht="14.5" x14ac:dyDescent="0.35">
      <c r="A1" s="12" t="s">
        <v>55</v>
      </c>
      <c r="B1" s="13"/>
      <c r="C1" s="14"/>
      <c r="D1" s="14"/>
      <c r="E1" s="14"/>
      <c r="F1" s="14"/>
      <c r="G1" s="14"/>
      <c r="H1" s="14"/>
    </row>
    <row r="2" spans="1:16" ht="14.5" x14ac:dyDescent="0.35">
      <c r="A2" s="17"/>
      <c r="B2" s="18"/>
      <c r="C2" s="19"/>
      <c r="D2" s="19"/>
      <c r="E2" s="19"/>
      <c r="F2" s="19"/>
      <c r="G2" s="19"/>
      <c r="H2" s="19"/>
    </row>
    <row r="3" spans="1:16" x14ac:dyDescent="0.3">
      <c r="A3" s="20" t="s">
        <v>20</v>
      </c>
    </row>
    <row r="4" spans="1:16" x14ac:dyDescent="0.3">
      <c r="A4" s="1" t="s">
        <v>21</v>
      </c>
      <c r="B4" s="11"/>
      <c r="C4" s="1" t="s">
        <v>22</v>
      </c>
      <c r="D4" s="2"/>
      <c r="E4" s="2"/>
      <c r="F4" s="2"/>
      <c r="G4" s="2"/>
      <c r="H4" s="2"/>
    </row>
    <row r="5" spans="1:16" x14ac:dyDescent="0.3">
      <c r="A5" s="1" t="s">
        <v>23</v>
      </c>
      <c r="B5" s="11"/>
      <c r="C5" s="1" t="s">
        <v>26</v>
      </c>
      <c r="D5" s="2"/>
      <c r="E5" s="2"/>
      <c r="F5" s="2"/>
      <c r="G5" s="2"/>
      <c r="H5" s="2"/>
    </row>
    <row r="6" spans="1:16" s="7" customFormat="1" ht="12.75" customHeight="1" x14ac:dyDescent="0.35">
      <c r="A6" s="7" t="s">
        <v>24</v>
      </c>
      <c r="C6" s="7" t="s">
        <v>25</v>
      </c>
    </row>
    <row r="7" spans="1:16" s="7" customFormat="1" ht="12.75" customHeight="1" x14ac:dyDescent="0.35"/>
    <row r="8" spans="1:16" s="7" customFormat="1" ht="12.75" customHeight="1" x14ac:dyDescent="0.35">
      <c r="A8" s="21" t="s">
        <v>31</v>
      </c>
    </row>
    <row r="9" spans="1:16" s="7" customFormat="1" ht="12.75" customHeight="1" x14ac:dyDescent="0.3">
      <c r="A9" s="1" t="s">
        <v>27</v>
      </c>
      <c r="B9" s="1"/>
      <c r="C9" s="1" t="s">
        <v>28</v>
      </c>
      <c r="D9" s="1"/>
      <c r="E9" s="1"/>
      <c r="F9" s="1"/>
      <c r="G9" s="1"/>
      <c r="H9" s="1"/>
    </row>
    <row r="10" spans="1:16" s="7" customFormat="1" ht="12.75" customHeight="1" x14ac:dyDescent="0.3">
      <c r="A10" s="1" t="s">
        <v>29</v>
      </c>
      <c r="B10" s="1"/>
      <c r="C10" s="1" t="s">
        <v>30</v>
      </c>
      <c r="D10" s="1"/>
      <c r="E10" s="1"/>
      <c r="F10" s="1"/>
      <c r="G10" s="1"/>
      <c r="H10" s="1"/>
      <c r="O10" s="20"/>
    </row>
    <row r="11" spans="1:16" s="7" customFormat="1" ht="12.75" customHeight="1" x14ac:dyDescent="0.3">
      <c r="A11" s="1"/>
      <c r="B11" s="1"/>
      <c r="C11" s="1"/>
      <c r="D11" s="1"/>
      <c r="E11" s="1"/>
      <c r="F11" s="1"/>
      <c r="G11" s="1"/>
      <c r="H11" s="1"/>
      <c r="O11" s="1"/>
      <c r="P11" s="1"/>
    </row>
    <row r="12" spans="1:16" s="7" customFormat="1" ht="12.75" customHeight="1" x14ac:dyDescent="0.3">
      <c r="A12" s="20" t="s">
        <v>36</v>
      </c>
      <c r="B12" s="1"/>
      <c r="C12" s="1"/>
      <c r="D12" s="1"/>
      <c r="E12" s="1"/>
      <c r="F12" s="1"/>
      <c r="G12" s="1"/>
      <c r="H12" s="1"/>
      <c r="O12" s="1"/>
      <c r="P12" s="1"/>
    </row>
    <row r="13" spans="1:16" s="7" customFormat="1" ht="12.75" customHeight="1" x14ac:dyDescent="0.3">
      <c r="A13" s="1" t="s">
        <v>34</v>
      </c>
      <c r="B13" s="1"/>
      <c r="C13" s="1" t="s">
        <v>35</v>
      </c>
      <c r="D13" s="1"/>
      <c r="E13" s="1"/>
      <c r="F13" s="1"/>
      <c r="G13" s="1"/>
      <c r="H13" s="1"/>
      <c r="O13" s="1"/>
      <c r="P13" s="10"/>
    </row>
    <row r="14" spans="1:16" s="7" customFormat="1" ht="12.75" customHeight="1" x14ac:dyDescent="0.3">
      <c r="A14" s="1" t="s">
        <v>33</v>
      </c>
      <c r="B14" s="1"/>
      <c r="C14" s="1" t="s">
        <v>32</v>
      </c>
      <c r="D14" s="1"/>
      <c r="E14" s="1"/>
      <c r="F14" s="1"/>
      <c r="G14" s="1"/>
      <c r="H14" s="1"/>
      <c r="P14" s="10"/>
    </row>
    <row r="15" spans="1:16" s="7" customFormat="1" ht="12.75" customHeight="1" x14ac:dyDescent="0.3">
      <c r="A15" s="1" t="s">
        <v>38</v>
      </c>
      <c r="B15" s="1"/>
      <c r="C15" s="10" t="s">
        <v>91</v>
      </c>
      <c r="D15" s="10"/>
      <c r="E15" s="10"/>
      <c r="F15" s="10"/>
      <c r="G15" s="10"/>
      <c r="H15" s="1"/>
    </row>
    <row r="16" spans="1:16" s="7" customFormat="1" ht="12.75" customHeight="1" x14ac:dyDescent="0.35">
      <c r="A16" s="7" t="s">
        <v>37</v>
      </c>
      <c r="C16" s="10" t="s">
        <v>92</v>
      </c>
      <c r="D16" s="10"/>
      <c r="E16" s="10"/>
      <c r="F16" s="10"/>
      <c r="G16" s="10"/>
      <c r="O16" s="8"/>
    </row>
    <row r="17" spans="1:24" s="7" customFormat="1" ht="12.75" customHeight="1" x14ac:dyDescent="0.35">
      <c r="B17" s="6"/>
      <c r="O17" s="10"/>
    </row>
    <row r="18" spans="1:24" s="7" customFormat="1" ht="12.75" customHeight="1" x14ac:dyDescent="0.35">
      <c r="A18" s="8" t="s">
        <v>18</v>
      </c>
      <c r="B18" s="6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1:24" s="7" customFormat="1" ht="12.75" customHeight="1" x14ac:dyDescent="0.35">
      <c r="A19" s="10" t="s">
        <v>80</v>
      </c>
      <c r="B19" s="9"/>
      <c r="L19" s="10"/>
      <c r="O19" s="10"/>
      <c r="W19" s="10"/>
      <c r="X19" s="10"/>
    </row>
    <row r="20" spans="1:24" s="7" customFormat="1" ht="12.75" customHeight="1" x14ac:dyDescent="0.35">
      <c r="A20" s="10" t="s">
        <v>79</v>
      </c>
      <c r="B20" s="9"/>
      <c r="L20" s="10"/>
      <c r="O20" s="10"/>
      <c r="W20" s="10"/>
      <c r="X20" s="10"/>
    </row>
    <row r="21" spans="1:24" s="7" customFormat="1" ht="12.75" customHeight="1" x14ac:dyDescent="0.35">
      <c r="A21" s="10" t="s">
        <v>78</v>
      </c>
      <c r="B21" s="10"/>
      <c r="C21" s="10"/>
      <c r="D21" s="10"/>
      <c r="E21" s="10"/>
      <c r="F21" s="10"/>
      <c r="G21" s="10"/>
      <c r="H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s="7" customFormat="1" ht="12.75" customHeight="1" x14ac:dyDescent="0.35">
      <c r="A22" s="10" t="s">
        <v>40</v>
      </c>
      <c r="B22" s="10"/>
      <c r="C22" s="10"/>
      <c r="D22" s="10"/>
      <c r="E22" s="10"/>
      <c r="F22" s="10"/>
      <c r="G22" s="10"/>
      <c r="H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s="7" customFormat="1" ht="12.75" customHeight="1" x14ac:dyDescent="0.35">
      <c r="A23" s="10" t="s">
        <v>41</v>
      </c>
      <c r="B23" s="10"/>
      <c r="C23" s="10"/>
      <c r="D23" s="10"/>
      <c r="E23" s="10"/>
      <c r="F23" s="10"/>
      <c r="G23" s="10"/>
      <c r="H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s="7" customFormat="1" ht="12.75" customHeight="1" x14ac:dyDescent="0.35">
      <c r="A24" s="10" t="s">
        <v>42</v>
      </c>
      <c r="B24" s="10"/>
      <c r="C24" s="10"/>
      <c r="D24" s="10"/>
      <c r="E24" s="10"/>
      <c r="F24" s="10"/>
      <c r="G24" s="10"/>
      <c r="H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s="7" customFormat="1" ht="12.75" customHeight="1" x14ac:dyDescent="0.35">
      <c r="A25" s="10" t="s">
        <v>43</v>
      </c>
      <c r="B25" s="10"/>
      <c r="C25" s="10"/>
      <c r="D25" s="10"/>
      <c r="E25" s="10"/>
      <c r="F25" s="10"/>
      <c r="G25" s="10"/>
      <c r="H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s="7" customFormat="1" ht="12.75" customHeight="1" x14ac:dyDescent="0.35">
      <c r="A26" s="10" t="s">
        <v>8</v>
      </c>
      <c r="B26" s="10"/>
      <c r="C26" s="10"/>
      <c r="D26" s="10"/>
      <c r="E26" s="10"/>
      <c r="F26" s="10"/>
      <c r="G26" s="10"/>
      <c r="H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s="7" customFormat="1" ht="12.75" customHeight="1" x14ac:dyDescent="0.35">
      <c r="A27" s="10" t="s">
        <v>44</v>
      </c>
      <c r="B27" s="10"/>
      <c r="C27" s="10"/>
      <c r="D27" s="10"/>
      <c r="E27" s="10"/>
      <c r="F27" s="10"/>
      <c r="G27" s="10"/>
      <c r="H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s="7" customFormat="1" ht="12.75" customHeight="1" x14ac:dyDescent="0.35">
      <c r="A28" s="10" t="s">
        <v>45</v>
      </c>
      <c r="B28" s="10"/>
      <c r="C28" s="10"/>
      <c r="D28" s="10"/>
      <c r="E28" s="10"/>
      <c r="F28" s="10"/>
      <c r="G28" s="10"/>
      <c r="H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s="7" customFormat="1" ht="12.75" customHeight="1" x14ac:dyDescent="0.35">
      <c r="A29" s="10" t="s">
        <v>46</v>
      </c>
      <c r="B29" s="10"/>
      <c r="C29" s="10"/>
      <c r="D29" s="10"/>
      <c r="E29" s="10"/>
      <c r="F29" s="10"/>
      <c r="G29" s="10"/>
      <c r="H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1:24" s="7" customFormat="1" ht="12.75" customHeight="1" x14ac:dyDescent="0.35">
      <c r="A30" s="10" t="s">
        <v>56</v>
      </c>
      <c r="B30" s="10"/>
      <c r="C30" s="10"/>
      <c r="D30" s="10"/>
      <c r="E30" s="10"/>
      <c r="F30" s="10"/>
      <c r="G30" s="10"/>
      <c r="H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s="7" customFormat="1" ht="12.75" customHeight="1" x14ac:dyDescent="0.35">
      <c r="A31" s="10" t="s">
        <v>47</v>
      </c>
      <c r="B31" s="10"/>
      <c r="C31" s="10"/>
      <c r="D31" s="10"/>
      <c r="E31" s="10"/>
      <c r="F31" s="10"/>
      <c r="G31" s="10"/>
      <c r="H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s="7" customFormat="1" ht="12.75" customHeight="1" x14ac:dyDescent="0.35">
      <c r="A32" s="10" t="s">
        <v>48</v>
      </c>
      <c r="B32" s="10"/>
      <c r="C32" s="10"/>
      <c r="D32" s="10"/>
      <c r="E32" s="10"/>
      <c r="F32" s="10"/>
      <c r="G32" s="10"/>
      <c r="H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s="7" customFormat="1" ht="12.75" customHeight="1" x14ac:dyDescent="0.35">
      <c r="A33" s="10" t="s">
        <v>49</v>
      </c>
      <c r="B33" s="10"/>
      <c r="C33" s="10"/>
      <c r="D33" s="10"/>
      <c r="E33" s="10"/>
      <c r="F33" s="10"/>
      <c r="G33" s="10"/>
      <c r="H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s="7" customFormat="1" ht="12.75" customHeight="1" x14ac:dyDescent="0.35">
      <c r="A34" s="10" t="s">
        <v>57</v>
      </c>
      <c r="B34" s="10"/>
      <c r="C34" s="10"/>
      <c r="D34" s="10"/>
      <c r="E34" s="10"/>
      <c r="F34" s="10"/>
      <c r="G34" s="10"/>
      <c r="H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s="7" customFormat="1" ht="12.75" customHeight="1" x14ac:dyDescent="0.35">
      <c r="A35" s="10" t="s">
        <v>50</v>
      </c>
      <c r="B35" s="10"/>
      <c r="C35" s="10"/>
      <c r="D35" s="10"/>
      <c r="E35" s="10"/>
      <c r="F35" s="10"/>
      <c r="G35" s="10"/>
      <c r="H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s="7" customFormat="1" ht="12.75" customHeight="1" x14ac:dyDescent="0.35">
      <c r="A36" s="10" t="s">
        <v>51</v>
      </c>
      <c r="B36" s="10"/>
      <c r="C36" s="10"/>
      <c r="D36" s="10"/>
      <c r="E36" s="10"/>
      <c r="F36" s="10"/>
      <c r="G36" s="10"/>
      <c r="H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s="7" customFormat="1" ht="12.75" customHeight="1" x14ac:dyDescent="0.35">
      <c r="A37" s="10" t="s">
        <v>58</v>
      </c>
      <c r="B37" s="10"/>
      <c r="C37" s="10"/>
      <c r="D37" s="10"/>
      <c r="E37" s="10"/>
      <c r="F37" s="10"/>
      <c r="G37" s="10"/>
      <c r="H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s="7" customFormat="1" ht="12.75" customHeight="1" x14ac:dyDescent="0.35">
      <c r="A38" s="10" t="s">
        <v>59</v>
      </c>
      <c r="B38" s="10"/>
      <c r="C38" s="10"/>
      <c r="D38" s="10"/>
      <c r="E38" s="10"/>
      <c r="F38" s="10"/>
      <c r="G38" s="10"/>
      <c r="H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s="7" customFormat="1" ht="12.75" customHeight="1" x14ac:dyDescent="0.35">
      <c r="A39" s="10" t="s">
        <v>6</v>
      </c>
      <c r="B39" s="10"/>
      <c r="C39" s="10"/>
      <c r="D39" s="10"/>
      <c r="E39" s="10"/>
      <c r="F39" s="10"/>
      <c r="G39" s="10"/>
      <c r="H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s="7" customFormat="1" ht="12.75" customHeight="1" x14ac:dyDescent="0.35">
      <c r="A40" s="10" t="s">
        <v>9</v>
      </c>
      <c r="B40" s="10"/>
      <c r="C40" s="10"/>
      <c r="D40" s="10"/>
      <c r="E40" s="10"/>
      <c r="F40" s="10"/>
      <c r="G40" s="10"/>
      <c r="H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4" s="7" customFormat="1" ht="12.75" customHeight="1" x14ac:dyDescent="0.35">
      <c r="A41" s="10" t="s">
        <v>81</v>
      </c>
      <c r="B41" s="10"/>
      <c r="C41" s="10"/>
      <c r="D41" s="10"/>
      <c r="E41" s="10"/>
      <c r="F41" s="10"/>
      <c r="G41" s="10"/>
      <c r="H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spans="1:24" s="7" customFormat="1" ht="12.75" customHeight="1" x14ac:dyDescent="0.35">
      <c r="A42" s="10" t="s">
        <v>82</v>
      </c>
      <c r="B42" s="10"/>
      <c r="C42" s="10"/>
      <c r="D42" s="10"/>
      <c r="E42" s="10"/>
      <c r="F42" s="10"/>
      <c r="G42" s="10"/>
      <c r="H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spans="1:24" ht="14" x14ac:dyDescent="0.3">
      <c r="A43" s="10" t="s">
        <v>83</v>
      </c>
      <c r="B43" s="10"/>
      <c r="C43" s="10"/>
      <c r="D43" s="10"/>
      <c r="E43" s="10"/>
      <c r="F43" s="10"/>
      <c r="G43" s="10"/>
      <c r="H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spans="1:24" ht="14" x14ac:dyDescent="0.3">
      <c r="A44" s="10" t="s">
        <v>84</v>
      </c>
      <c r="B44" s="10"/>
      <c r="C44" s="10"/>
      <c r="D44" s="10"/>
      <c r="E44" s="10"/>
      <c r="F44" s="10"/>
      <c r="G44" s="10"/>
      <c r="H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4" x14ac:dyDescent="0.3">
      <c r="A45" s="10" t="s">
        <v>52</v>
      </c>
      <c r="B45" s="10"/>
      <c r="C45" s="10"/>
      <c r="D45" s="10"/>
      <c r="E45" s="10"/>
      <c r="F45" s="10"/>
      <c r="G45" s="10"/>
      <c r="H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4" x14ac:dyDescent="0.3">
      <c r="A46" s="10" t="s">
        <v>53</v>
      </c>
      <c r="B46" s="10"/>
      <c r="C46" s="10"/>
      <c r="D46" s="10"/>
      <c r="E46" s="10"/>
      <c r="F46" s="10"/>
      <c r="G46" s="10"/>
      <c r="H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4" x14ac:dyDescent="0.3">
      <c r="A47" s="10" t="s">
        <v>7</v>
      </c>
      <c r="B47" s="10"/>
      <c r="C47" s="10"/>
      <c r="D47" s="10"/>
      <c r="E47" s="10"/>
      <c r="F47" s="10"/>
      <c r="G47" s="10"/>
      <c r="H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4" x14ac:dyDescent="0.3">
      <c r="A48" s="10" t="s">
        <v>15</v>
      </c>
      <c r="B48" s="10"/>
      <c r="C48" s="10"/>
      <c r="D48" s="10"/>
      <c r="E48" s="10"/>
      <c r="F48" s="10"/>
      <c r="G48" s="10"/>
      <c r="H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ht="13.5" customHeight="1" x14ac:dyDescent="0.3">
      <c r="A49" s="10" t="s">
        <v>86</v>
      </c>
      <c r="B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4" x14ac:dyDescent="0.3">
      <c r="A50" s="10" t="s">
        <v>87</v>
      </c>
      <c r="B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ht="14" x14ac:dyDescent="0.3">
      <c r="A51" s="10" t="s">
        <v>88</v>
      </c>
      <c r="B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4" x14ac:dyDescent="0.3">
      <c r="A52" s="10" t="s">
        <v>89</v>
      </c>
      <c r="B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4" x14ac:dyDescent="0.3">
      <c r="A53" s="10" t="s">
        <v>90</v>
      </c>
      <c r="B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4" x14ac:dyDescent="0.3">
      <c r="A54" s="10" t="s">
        <v>77</v>
      </c>
      <c r="B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4" x14ac:dyDescent="0.3">
      <c r="A55" s="10" t="s">
        <v>63</v>
      </c>
      <c r="B55" s="10"/>
      <c r="C55" s="10"/>
      <c r="D55" s="10"/>
      <c r="E55" s="10"/>
      <c r="F55" s="10"/>
      <c r="G55" s="10"/>
      <c r="H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4" x14ac:dyDescent="0.3">
      <c r="A56" s="10" t="s">
        <v>64</v>
      </c>
      <c r="B56" s="10"/>
      <c r="C56" s="10"/>
      <c r="D56" s="10"/>
      <c r="E56" s="10"/>
      <c r="F56" s="10"/>
      <c r="G56" s="10"/>
      <c r="H56" s="10"/>
      <c r="O56" s="10"/>
      <c r="S56" s="10"/>
      <c r="T56" s="10"/>
      <c r="U56" s="10"/>
      <c r="V56" s="10"/>
      <c r="W56" s="10"/>
      <c r="X56" s="10"/>
    </row>
    <row r="57" spans="1:24" ht="14" x14ac:dyDescent="0.3">
      <c r="A57" s="10" t="s">
        <v>65</v>
      </c>
      <c r="B57" s="10"/>
      <c r="C57" s="10"/>
      <c r="D57" s="10"/>
      <c r="E57" s="10"/>
      <c r="F57" s="10"/>
      <c r="G57" s="10"/>
      <c r="H57" s="10"/>
      <c r="N57" s="3"/>
      <c r="O57" s="10"/>
      <c r="Q57" s="4"/>
      <c r="S57" s="10"/>
      <c r="T57" s="10"/>
      <c r="U57" s="10"/>
      <c r="V57" s="10"/>
      <c r="W57" s="10"/>
      <c r="X57" s="10"/>
    </row>
    <row r="58" spans="1:24" ht="14" x14ac:dyDescent="0.3">
      <c r="A58" s="10" t="s">
        <v>10</v>
      </c>
      <c r="B58" s="10"/>
      <c r="C58" s="10"/>
      <c r="D58" s="10"/>
      <c r="E58" s="10"/>
      <c r="F58" s="10"/>
      <c r="G58" s="10"/>
      <c r="H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4" x14ac:dyDescent="0.3">
      <c r="A59" s="10" t="s">
        <v>11</v>
      </c>
      <c r="B59" s="10"/>
      <c r="C59" s="10"/>
      <c r="D59" s="10"/>
      <c r="E59" s="10"/>
      <c r="F59" s="10"/>
      <c r="G59" s="10"/>
      <c r="H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4" x14ac:dyDescent="0.3">
      <c r="A60" s="10" t="s">
        <v>85</v>
      </c>
      <c r="B60" s="10"/>
      <c r="C60" s="10"/>
      <c r="D60" s="10"/>
      <c r="E60" s="10"/>
      <c r="F60" s="10"/>
      <c r="G60" s="10"/>
      <c r="H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4" x14ac:dyDescent="0.3">
      <c r="A61" s="10" t="s">
        <v>66</v>
      </c>
      <c r="B61" s="10"/>
      <c r="C61" s="10"/>
      <c r="D61" s="10"/>
      <c r="E61" s="10"/>
      <c r="F61" s="10"/>
      <c r="G61" s="10"/>
      <c r="H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4" x14ac:dyDescent="0.3">
      <c r="A62" s="10" t="s">
        <v>12</v>
      </c>
      <c r="B62" s="10"/>
      <c r="C62" s="10"/>
      <c r="D62" s="10"/>
      <c r="E62" s="10"/>
      <c r="F62" s="10"/>
      <c r="G62" s="10"/>
      <c r="H62" s="10"/>
      <c r="O62" s="10"/>
      <c r="P62" s="10"/>
      <c r="Q62" s="10"/>
      <c r="R62" s="10"/>
      <c r="S62" s="10"/>
      <c r="T62" s="10"/>
      <c r="U62" s="10"/>
      <c r="V62" s="10"/>
    </row>
    <row r="63" spans="1:24" ht="14" x14ac:dyDescent="0.3">
      <c r="A63" s="10" t="s">
        <v>13</v>
      </c>
      <c r="B63" s="10"/>
      <c r="C63" s="10"/>
      <c r="D63" s="10"/>
      <c r="E63" s="10"/>
      <c r="F63" s="10"/>
      <c r="G63" s="10"/>
      <c r="H63" s="10"/>
      <c r="O63" s="10"/>
      <c r="P63" s="10"/>
      <c r="Q63" s="10"/>
      <c r="R63" s="10"/>
      <c r="S63" s="10"/>
      <c r="T63" s="10"/>
      <c r="U63" s="10"/>
      <c r="V63" s="10"/>
    </row>
    <row r="64" spans="1:24" ht="14" x14ac:dyDescent="0.3">
      <c r="A64" s="10" t="s">
        <v>14</v>
      </c>
      <c r="B64" s="10"/>
      <c r="C64" s="10"/>
      <c r="D64" s="10"/>
      <c r="E64" s="10"/>
      <c r="F64" s="10"/>
      <c r="G64" s="10"/>
      <c r="H64" s="10"/>
      <c r="O64" s="10"/>
      <c r="P64" s="10"/>
      <c r="Q64" s="10"/>
      <c r="R64" s="10"/>
      <c r="S64" s="10"/>
      <c r="T64" s="10"/>
    </row>
    <row r="65" spans="1:20" ht="14" x14ac:dyDescent="0.3">
      <c r="A65" s="10" t="s">
        <v>54</v>
      </c>
      <c r="B65" s="10"/>
      <c r="C65" s="10"/>
      <c r="D65" s="10"/>
      <c r="E65" s="10"/>
      <c r="F65" s="10"/>
      <c r="G65" s="10"/>
      <c r="H65" s="10"/>
      <c r="P65" s="10"/>
      <c r="Q65" s="10"/>
      <c r="R65" s="10"/>
      <c r="S65" s="10"/>
      <c r="T65" s="10"/>
    </row>
    <row r="66" spans="1:20" ht="14" x14ac:dyDescent="0.3">
      <c r="A66" s="10" t="s">
        <v>39</v>
      </c>
      <c r="B66" s="10"/>
      <c r="C66" s="10"/>
      <c r="D66" s="10"/>
      <c r="E66" s="10"/>
      <c r="F66" s="10"/>
      <c r="G66" s="10"/>
      <c r="H66" s="10"/>
      <c r="P66" s="10"/>
      <c r="Q66" s="10"/>
      <c r="R66" s="10"/>
      <c r="S66" s="10"/>
      <c r="T66" s="10"/>
    </row>
    <row r="67" spans="1:20" ht="14" x14ac:dyDescent="0.3">
      <c r="L67" s="10"/>
      <c r="M67" s="10"/>
      <c r="N67" s="10"/>
      <c r="O67" s="10"/>
      <c r="P67" s="10"/>
      <c r="Q67" s="10"/>
      <c r="R67" s="10"/>
      <c r="S67" s="10"/>
      <c r="T67" s="10"/>
    </row>
    <row r="68" spans="1:20" ht="14" x14ac:dyDescent="0.3">
      <c r="A68" s="15" t="s">
        <v>19</v>
      </c>
      <c r="B68" s="5"/>
      <c r="L68" s="10"/>
      <c r="M68" s="10"/>
      <c r="N68" s="10"/>
      <c r="O68" s="10"/>
      <c r="P68" s="10"/>
      <c r="Q68" s="10"/>
      <c r="R68" s="10"/>
      <c r="S68" s="10"/>
      <c r="T68" s="10"/>
    </row>
    <row r="69" spans="1:20" ht="14" x14ac:dyDescent="0.3">
      <c r="A69" s="16" t="s">
        <v>2</v>
      </c>
      <c r="B69" s="16" t="s">
        <v>16</v>
      </c>
      <c r="C69" s="34" t="s">
        <v>0</v>
      </c>
      <c r="D69" s="35"/>
      <c r="E69" s="35"/>
      <c r="F69" s="35" t="s">
        <v>1</v>
      </c>
      <c r="G69" s="35"/>
      <c r="H69" s="35"/>
      <c r="I69" s="16" t="s">
        <v>3</v>
      </c>
      <c r="J69" s="16" t="s">
        <v>4</v>
      </c>
      <c r="K69" s="16" t="s">
        <v>17</v>
      </c>
      <c r="L69" s="16" t="s">
        <v>5</v>
      </c>
      <c r="N69" s="10"/>
    </row>
    <row r="70" spans="1:20" ht="14" x14ac:dyDescent="0.3">
      <c r="A70" s="2"/>
      <c r="B70" s="2"/>
      <c r="C70" s="23" t="s">
        <v>61</v>
      </c>
      <c r="D70" s="23" t="s">
        <v>60</v>
      </c>
      <c r="E70" s="27" t="s">
        <v>62</v>
      </c>
      <c r="F70" s="24" t="s">
        <v>61</v>
      </c>
      <c r="G70" s="23" t="s">
        <v>60</v>
      </c>
      <c r="H70" s="23" t="s">
        <v>62</v>
      </c>
      <c r="L70" s="10"/>
      <c r="M70" s="10"/>
      <c r="N70" s="10"/>
    </row>
    <row r="71" spans="1:20" ht="14" x14ac:dyDescent="0.3">
      <c r="A71" s="1" t="s">
        <v>67</v>
      </c>
      <c r="B71" s="2"/>
      <c r="C71" s="30">
        <v>3</v>
      </c>
      <c r="D71" s="30">
        <v>5</v>
      </c>
      <c r="E71" s="28">
        <v>54793</v>
      </c>
      <c r="F71" s="30">
        <v>3</v>
      </c>
      <c r="G71" s="30">
        <v>5</v>
      </c>
      <c r="H71" s="25">
        <v>55007.766132010198</v>
      </c>
      <c r="I71" s="32">
        <f>H71/E71-1</f>
        <v>3.9195906778273226E-3</v>
      </c>
      <c r="J71" s="33">
        <f>0.34/1000</f>
        <v>3.4000000000000002E-4</v>
      </c>
      <c r="K71" s="1">
        <v>5000</v>
      </c>
      <c r="L71" s="22">
        <f>K71*J71</f>
        <v>1.7000000000000002</v>
      </c>
      <c r="M71" s="10"/>
      <c r="N71" s="10"/>
    </row>
    <row r="72" spans="1:20" ht="14" x14ac:dyDescent="0.3">
      <c r="A72" s="2" t="s">
        <v>71</v>
      </c>
      <c r="B72" s="2"/>
      <c r="C72" s="31">
        <v>1</v>
      </c>
      <c r="D72" s="31">
        <v>4</v>
      </c>
      <c r="E72" s="28">
        <v>460.4</v>
      </c>
      <c r="F72" s="31">
        <v>1</v>
      </c>
      <c r="G72" s="31">
        <v>4</v>
      </c>
      <c r="H72" s="26">
        <v>460.37420333963502</v>
      </c>
      <c r="I72" s="32">
        <f>H72/E72-1</f>
        <v>-5.6030973859644284E-5</v>
      </c>
      <c r="J72" s="33">
        <f>0.63/1000</f>
        <v>6.3000000000000003E-4</v>
      </c>
      <c r="K72" s="1">
        <v>5000</v>
      </c>
      <c r="L72" s="22">
        <f>K72*J72</f>
        <v>3.15</v>
      </c>
      <c r="M72" s="10"/>
      <c r="N72" s="10"/>
    </row>
    <row r="73" spans="1:20" ht="14" x14ac:dyDescent="0.3">
      <c r="A73" s="2" t="s">
        <v>68</v>
      </c>
      <c r="B73" s="2"/>
      <c r="C73" s="31">
        <v>2</v>
      </c>
      <c r="D73" s="31">
        <v>6</v>
      </c>
      <c r="E73" s="28">
        <v>63242</v>
      </c>
      <c r="F73" s="31">
        <v>2</v>
      </c>
      <c r="G73" s="31">
        <v>6</v>
      </c>
      <c r="H73" s="26">
        <v>63215.202234415097</v>
      </c>
      <c r="I73" s="32">
        <f>H73/E73-1</f>
        <v>-4.2373368307302428E-4</v>
      </c>
      <c r="J73" s="33">
        <f>1.49/1000</f>
        <v>1.49E-3</v>
      </c>
      <c r="K73" s="1">
        <v>5000</v>
      </c>
      <c r="L73" s="22">
        <f>K73*J73</f>
        <v>7.45</v>
      </c>
      <c r="M73" s="10"/>
      <c r="N73" s="10"/>
    </row>
    <row r="74" spans="1:20" ht="14" x14ac:dyDescent="0.3">
      <c r="A74" s="2" t="s">
        <v>72</v>
      </c>
      <c r="B74" s="2"/>
      <c r="C74" s="31">
        <v>2</v>
      </c>
      <c r="D74" s="31">
        <v>7</v>
      </c>
      <c r="E74" s="28">
        <v>355.8</v>
      </c>
      <c r="F74" s="31">
        <v>2</v>
      </c>
      <c r="G74" s="31">
        <v>6</v>
      </c>
      <c r="H74" s="26">
        <v>355.78425539634202</v>
      </c>
      <c r="I74" s="32">
        <f>H74/E74-1</f>
        <v>-4.4251275036488735E-5</v>
      </c>
      <c r="J74" s="33">
        <f>5.99/1000</f>
        <v>5.9900000000000005E-3</v>
      </c>
      <c r="K74" s="1">
        <v>5000</v>
      </c>
      <c r="L74" s="22">
        <f t="shared" ref="L74:L80" si="0">K74*J74</f>
        <v>29.950000000000003</v>
      </c>
      <c r="M74" s="10"/>
      <c r="N74" s="10"/>
    </row>
    <row r="75" spans="1:20" x14ac:dyDescent="0.3">
      <c r="A75" s="2" t="s">
        <v>69</v>
      </c>
      <c r="B75" s="2"/>
      <c r="C75" s="31">
        <v>2</v>
      </c>
      <c r="D75" s="31">
        <v>24</v>
      </c>
      <c r="E75" s="28">
        <v>195568</v>
      </c>
      <c r="F75" s="31">
        <v>2</v>
      </c>
      <c r="G75" s="31">
        <v>23</v>
      </c>
      <c r="H75" s="26">
        <v>197047.67434274801</v>
      </c>
      <c r="I75" s="32">
        <f>H75/E75-1</f>
        <v>7.5660350504582752E-3</v>
      </c>
      <c r="J75" s="1">
        <f>4.98/1000</f>
        <v>4.9800000000000001E-3</v>
      </c>
      <c r="K75" s="1">
        <v>5000</v>
      </c>
      <c r="L75" s="22">
        <f t="shared" si="0"/>
        <v>24.9</v>
      </c>
    </row>
    <row r="76" spans="1:20" x14ac:dyDescent="0.3">
      <c r="A76" s="2" t="s">
        <v>70</v>
      </c>
      <c r="B76" s="2"/>
      <c r="C76" s="31">
        <v>3</v>
      </c>
      <c r="D76" s="31">
        <v>11</v>
      </c>
      <c r="E76" s="28">
        <v>204335</v>
      </c>
      <c r="F76" s="31">
        <v>3</v>
      </c>
      <c r="G76" s="31">
        <v>11</v>
      </c>
      <c r="H76" s="26">
        <v>205011.94354679101</v>
      </c>
      <c r="I76" s="32">
        <f t="shared" ref="I76:I80" si="1">H76/E76-1</f>
        <v>3.3129104010130028E-3</v>
      </c>
      <c r="J76" s="33">
        <f>7.81/1000</f>
        <v>7.8099999999999992E-3</v>
      </c>
      <c r="K76" s="1">
        <v>5000</v>
      </c>
      <c r="L76" s="22">
        <f t="shared" si="0"/>
        <v>39.049999999999997</v>
      </c>
    </row>
    <row r="77" spans="1:20" x14ac:dyDescent="0.3">
      <c r="A77" s="2" t="s">
        <v>73</v>
      </c>
      <c r="B77" s="2"/>
      <c r="C77" s="31">
        <v>2</v>
      </c>
      <c r="D77" s="31">
        <v>8</v>
      </c>
      <c r="E77" s="28">
        <v>842.9</v>
      </c>
      <c r="F77" s="31">
        <v>2</v>
      </c>
      <c r="G77" s="31">
        <v>8</v>
      </c>
      <c r="H77" s="26">
        <v>839.83462799642496</v>
      </c>
      <c r="I77" s="32">
        <f t="shared" si="1"/>
        <v>-3.6366971213370736E-3</v>
      </c>
      <c r="J77" s="33">
        <f>7.3/1000</f>
        <v>7.3000000000000001E-3</v>
      </c>
      <c r="K77" s="1">
        <v>5000</v>
      </c>
      <c r="L77" s="22">
        <f t="shared" si="0"/>
        <v>36.5</v>
      </c>
    </row>
    <row r="78" spans="1:20" x14ac:dyDescent="0.3">
      <c r="A78" s="2" t="s">
        <v>74</v>
      </c>
      <c r="B78" s="2"/>
      <c r="C78" s="31">
        <v>3</v>
      </c>
      <c r="D78" s="31">
        <v>11</v>
      </c>
      <c r="E78" s="28">
        <v>5809</v>
      </c>
      <c r="F78" s="31">
        <v>3</v>
      </c>
      <c r="G78" s="31">
        <v>10</v>
      </c>
      <c r="H78" s="26">
        <v>5776.0003744909</v>
      </c>
      <c r="I78" s="32">
        <f t="shared" si="1"/>
        <v>-5.680775608383537E-3</v>
      </c>
      <c r="J78" s="33">
        <f>16.63/1000</f>
        <v>1.6629999999999999E-2</v>
      </c>
      <c r="K78" s="1">
        <v>5000</v>
      </c>
      <c r="L78" s="22">
        <f t="shared" si="0"/>
        <v>83.149999999999991</v>
      </c>
    </row>
    <row r="79" spans="1:20" x14ac:dyDescent="0.3">
      <c r="A79" s="2" t="s">
        <v>76</v>
      </c>
      <c r="B79" s="2"/>
      <c r="C79" s="31">
        <v>3</v>
      </c>
      <c r="D79" s="31">
        <v>11</v>
      </c>
      <c r="E79" s="28">
        <v>44011.7</v>
      </c>
      <c r="F79" s="31">
        <v>3</v>
      </c>
      <c r="G79" s="31">
        <v>11</v>
      </c>
      <c r="H79" s="26">
        <v>45899.602830196098</v>
      </c>
      <c r="I79" s="32">
        <f t="shared" si="1"/>
        <v>4.2895476207374328E-2</v>
      </c>
      <c r="J79" s="33">
        <f>22.15/1000</f>
        <v>2.215E-2</v>
      </c>
      <c r="K79" s="1">
        <v>5000</v>
      </c>
      <c r="L79" s="22">
        <f t="shared" si="0"/>
        <v>110.75</v>
      </c>
    </row>
    <row r="80" spans="1:20" x14ac:dyDescent="0.3">
      <c r="A80" s="1" t="s">
        <v>75</v>
      </c>
      <c r="B80" s="2"/>
      <c r="C80" s="30">
        <v>3</v>
      </c>
      <c r="D80" s="30">
        <v>47</v>
      </c>
      <c r="E80" s="29">
        <v>476684</v>
      </c>
      <c r="F80" s="30">
        <v>3</v>
      </c>
      <c r="G80" s="30">
        <v>46</v>
      </c>
      <c r="H80" s="25">
        <v>492876.18104677898</v>
      </c>
      <c r="I80" s="32">
        <f t="shared" si="1"/>
        <v>3.3968375373998327E-2</v>
      </c>
      <c r="J80" s="33">
        <f>22.29/1000</f>
        <v>2.2290000000000001E-2</v>
      </c>
      <c r="K80" s="1">
        <v>5000</v>
      </c>
      <c r="L80" s="22">
        <f t="shared" si="0"/>
        <v>111.45</v>
      </c>
    </row>
    <row r="81" spans="1:12" x14ac:dyDescent="0.3">
      <c r="B81" s="11"/>
      <c r="C81" s="30"/>
      <c r="D81" s="30"/>
      <c r="E81" s="36"/>
      <c r="F81" s="30"/>
      <c r="G81" s="30"/>
      <c r="H81" s="25"/>
      <c r="I81" s="32"/>
      <c r="J81" s="33"/>
      <c r="L81" s="22"/>
    </row>
    <row r="82" spans="1:12" ht="14" x14ac:dyDescent="0.3">
      <c r="A82" s="15" t="s">
        <v>19</v>
      </c>
      <c r="B82" s="5"/>
      <c r="L82" s="10"/>
    </row>
    <row r="83" spans="1:12" x14ac:dyDescent="0.3">
      <c r="A83" s="16" t="s">
        <v>2</v>
      </c>
      <c r="B83" s="16" t="s">
        <v>16</v>
      </c>
      <c r="C83" s="34" t="s">
        <v>0</v>
      </c>
      <c r="D83" s="35"/>
      <c r="E83" s="35"/>
      <c r="F83" s="35" t="s">
        <v>1</v>
      </c>
      <c r="G83" s="35"/>
      <c r="H83" s="35"/>
      <c r="I83" s="16" t="s">
        <v>3</v>
      </c>
      <c r="J83" s="16" t="s">
        <v>4</v>
      </c>
      <c r="K83" s="16" t="s">
        <v>17</v>
      </c>
      <c r="L83" s="16" t="s">
        <v>5</v>
      </c>
    </row>
    <row r="84" spans="1:12" ht="14" x14ac:dyDescent="0.3">
      <c r="A84" s="2"/>
      <c r="B84" s="2"/>
      <c r="C84" s="23" t="s">
        <v>61</v>
      </c>
      <c r="D84" s="23" t="s">
        <v>60</v>
      </c>
      <c r="E84" s="27" t="s">
        <v>62</v>
      </c>
      <c r="F84" s="24" t="s">
        <v>61</v>
      </c>
      <c r="G84" s="23" t="s">
        <v>60</v>
      </c>
      <c r="H84" s="23" t="s">
        <v>62</v>
      </c>
      <c r="L84" s="10"/>
    </row>
    <row r="85" spans="1:12" x14ac:dyDescent="0.3">
      <c r="A85" s="1" t="s">
        <v>67</v>
      </c>
      <c r="B85" s="2"/>
      <c r="C85" s="30">
        <v>3</v>
      </c>
      <c r="D85" s="30">
        <v>5</v>
      </c>
      <c r="E85" s="28">
        <v>54793</v>
      </c>
      <c r="F85" s="30">
        <v>3</v>
      </c>
      <c r="G85" s="30">
        <v>5</v>
      </c>
      <c r="H85" s="25">
        <v>55007.766132011697</v>
      </c>
      <c r="I85" s="32">
        <f>H85/E85-1</f>
        <v>3.9195906778548562E-3</v>
      </c>
      <c r="J85" s="33">
        <f>0.37/1000</f>
        <v>3.6999999999999999E-4</v>
      </c>
      <c r="K85" s="1">
        <v>5000</v>
      </c>
      <c r="L85" s="22">
        <f>K85*J85</f>
        <v>1.8499999999999999</v>
      </c>
    </row>
    <row r="86" spans="1:12" x14ac:dyDescent="0.3">
      <c r="A86" s="2" t="s">
        <v>71</v>
      </c>
      <c r="B86" s="2"/>
      <c r="C86" s="31">
        <v>1</v>
      </c>
      <c r="D86" s="31">
        <v>4</v>
      </c>
      <c r="E86" s="28">
        <v>460.4</v>
      </c>
      <c r="F86" s="31">
        <v>1</v>
      </c>
      <c r="G86" s="31">
        <v>4</v>
      </c>
      <c r="H86" s="26">
        <v>460.37420333963001</v>
      </c>
      <c r="I86" s="32">
        <f>H86/E86-1</f>
        <v>-5.6030973870413447E-5</v>
      </c>
      <c r="J86" s="33">
        <f>0.68/1000</f>
        <v>6.8000000000000005E-4</v>
      </c>
      <c r="K86" s="1">
        <v>5000</v>
      </c>
      <c r="L86" s="22">
        <f>K86*J86</f>
        <v>3.4000000000000004</v>
      </c>
    </row>
    <row r="87" spans="1:12" x14ac:dyDescent="0.3">
      <c r="A87" s="2" t="s">
        <v>68</v>
      </c>
      <c r="B87" s="2"/>
      <c r="C87" s="31">
        <v>2</v>
      </c>
      <c r="D87" s="31">
        <v>6</v>
      </c>
      <c r="E87" s="28">
        <v>63242</v>
      </c>
      <c r="F87" s="31">
        <v>2</v>
      </c>
      <c r="G87" s="31">
        <v>6</v>
      </c>
      <c r="H87" s="26">
        <v>63215.202234417397</v>
      </c>
      <c r="I87" s="32">
        <f>H87/E87-1</f>
        <v>-4.2373368303660897E-4</v>
      </c>
      <c r="J87" s="33">
        <f>1.44/1000</f>
        <v>1.4399999999999999E-3</v>
      </c>
      <c r="K87" s="1">
        <v>5000</v>
      </c>
      <c r="L87" s="22">
        <f>K87*J87</f>
        <v>7.1999999999999993</v>
      </c>
    </row>
    <row r="88" spans="1:12" x14ac:dyDescent="0.3">
      <c r="A88" s="2" t="s">
        <v>72</v>
      </c>
      <c r="B88" s="2"/>
      <c r="C88" s="31">
        <v>2</v>
      </c>
      <c r="D88" s="31">
        <v>7</v>
      </c>
      <c r="E88" s="28">
        <v>355.8</v>
      </c>
      <c r="F88" s="31">
        <v>2</v>
      </c>
      <c r="G88" s="31">
        <v>6</v>
      </c>
      <c r="H88" s="26">
        <v>355.78425539597202</v>
      </c>
      <c r="I88" s="32">
        <f>H88/E88-1</f>
        <v>-4.4251276076434642E-5</v>
      </c>
      <c r="J88" s="33">
        <f>6.3/1000</f>
        <v>6.3E-3</v>
      </c>
      <c r="K88" s="1">
        <v>5000</v>
      </c>
      <c r="L88" s="22">
        <f t="shared" ref="L88:L94" si="2">K88*J88</f>
        <v>31.5</v>
      </c>
    </row>
    <row r="89" spans="1:12" x14ac:dyDescent="0.3">
      <c r="A89" s="2" t="s">
        <v>69</v>
      </c>
      <c r="B89" s="2"/>
      <c r="C89" s="31">
        <v>2</v>
      </c>
      <c r="D89" s="31">
        <v>24</v>
      </c>
      <c r="E89" s="28">
        <v>195568</v>
      </c>
      <c r="F89" s="31">
        <v>2</v>
      </c>
      <c r="G89" s="31">
        <v>23</v>
      </c>
      <c r="H89" s="26">
        <v>196858.32113137099</v>
      </c>
      <c r="I89" s="32">
        <f>H89/E89-1</f>
        <v>6.597813197307234E-3</v>
      </c>
      <c r="J89" s="1">
        <f>5.11/1000</f>
        <v>5.11E-3</v>
      </c>
      <c r="K89" s="1">
        <v>5000</v>
      </c>
      <c r="L89" s="22">
        <f t="shared" si="2"/>
        <v>25.55</v>
      </c>
    </row>
    <row r="90" spans="1:12" x14ac:dyDescent="0.3">
      <c r="A90" s="2" t="s">
        <v>70</v>
      </c>
      <c r="B90" s="2"/>
      <c r="C90" s="31">
        <v>3</v>
      </c>
      <c r="D90" s="31">
        <v>11</v>
      </c>
      <c r="E90" s="28">
        <v>204335</v>
      </c>
      <c r="F90" s="31">
        <v>3</v>
      </c>
      <c r="G90" s="31">
        <v>11</v>
      </c>
      <c r="H90" s="26">
        <v>204662.548526067</v>
      </c>
      <c r="I90" s="32">
        <f t="shared" ref="I90:I94" si="3">H90/E90-1</f>
        <v>1.6029976561382497E-3</v>
      </c>
      <c r="J90" s="33">
        <f>7.85/1000</f>
        <v>7.8499999999999993E-3</v>
      </c>
      <c r="K90" s="1">
        <v>5000</v>
      </c>
      <c r="L90" s="22">
        <f t="shared" si="2"/>
        <v>39.25</v>
      </c>
    </row>
    <row r="91" spans="1:12" x14ac:dyDescent="0.3">
      <c r="A91" s="2" t="s">
        <v>73</v>
      </c>
      <c r="B91" s="2"/>
      <c r="C91" s="31">
        <v>2</v>
      </c>
      <c r="D91" s="31">
        <v>8</v>
      </c>
      <c r="E91" s="28">
        <v>842.9</v>
      </c>
      <c r="F91" s="31">
        <v>2</v>
      </c>
      <c r="G91" s="31">
        <v>8</v>
      </c>
      <c r="H91" s="26">
        <v>839.83462799651102</v>
      </c>
      <c r="I91" s="32">
        <f t="shared" si="3"/>
        <v>-3.6366971212349331E-3</v>
      </c>
      <c r="J91" s="33">
        <f>7.51/1000</f>
        <v>7.5100000000000002E-3</v>
      </c>
      <c r="K91" s="1">
        <v>5000</v>
      </c>
      <c r="L91" s="22">
        <f t="shared" si="2"/>
        <v>37.550000000000004</v>
      </c>
    </row>
    <row r="92" spans="1:12" x14ac:dyDescent="0.3">
      <c r="A92" s="2" t="s">
        <v>74</v>
      </c>
      <c r="B92" s="2"/>
      <c r="C92" s="31">
        <v>3</v>
      </c>
      <c r="D92" s="31">
        <v>11</v>
      </c>
      <c r="E92" s="28">
        <v>5809</v>
      </c>
      <c r="F92" s="31">
        <v>4</v>
      </c>
      <c r="G92" s="31">
        <v>10</v>
      </c>
      <c r="H92" s="26">
        <v>5855.8642963226803</v>
      </c>
      <c r="I92" s="32">
        <f t="shared" si="3"/>
        <v>8.0675325051955404E-3</v>
      </c>
      <c r="J92" s="33">
        <f>19.22/1000</f>
        <v>1.9219999999999998E-2</v>
      </c>
      <c r="K92" s="1">
        <v>5000</v>
      </c>
      <c r="L92" s="22">
        <f t="shared" si="2"/>
        <v>96.1</v>
      </c>
    </row>
    <row r="93" spans="1:12" x14ac:dyDescent="0.3">
      <c r="A93" s="2" t="s">
        <v>76</v>
      </c>
      <c r="B93" s="2"/>
      <c r="C93" s="31">
        <v>3</v>
      </c>
      <c r="D93" s="31">
        <v>11</v>
      </c>
      <c r="E93" s="28">
        <v>44011.7</v>
      </c>
      <c r="F93" s="31">
        <v>3</v>
      </c>
      <c r="G93" s="31">
        <v>12</v>
      </c>
      <c r="H93" s="26">
        <v>44737.320753963999</v>
      </c>
      <c r="I93" s="32">
        <f t="shared" si="3"/>
        <v>1.6486996729596859E-2</v>
      </c>
      <c r="J93" s="33">
        <f>25/1000</f>
        <v>2.5000000000000001E-2</v>
      </c>
      <c r="K93" s="1">
        <v>5000</v>
      </c>
      <c r="L93" s="22">
        <f t="shared" si="2"/>
        <v>125</v>
      </c>
    </row>
    <row r="94" spans="1:12" x14ac:dyDescent="0.3">
      <c r="A94" s="1" t="s">
        <v>75</v>
      </c>
      <c r="B94" s="2"/>
      <c r="C94" s="30">
        <v>3</v>
      </c>
      <c r="D94" s="30">
        <v>47</v>
      </c>
      <c r="E94" s="29">
        <v>476684</v>
      </c>
      <c r="F94" s="30">
        <v>3</v>
      </c>
      <c r="G94" s="30">
        <v>46</v>
      </c>
      <c r="H94" s="25">
        <v>485539.10257031699</v>
      </c>
      <c r="I94" s="32">
        <f t="shared" si="3"/>
        <v>1.8576462751669798E-2</v>
      </c>
      <c r="J94" s="33">
        <f>21.26/1000</f>
        <v>2.1260000000000001E-2</v>
      </c>
      <c r="K94" s="1">
        <v>5000</v>
      </c>
      <c r="L94" s="22">
        <f t="shared" si="2"/>
        <v>106.30000000000001</v>
      </c>
    </row>
    <row r="97" spans="2:2" x14ac:dyDescent="0.3">
      <c r="B97" s="5"/>
    </row>
    <row r="98" spans="2:2" x14ac:dyDescent="0.3">
      <c r="B98" s="5"/>
    </row>
    <row r="99" spans="2:2" x14ac:dyDescent="0.3">
      <c r="B99" s="5"/>
    </row>
    <row r="100" spans="2:2" x14ac:dyDescent="0.3">
      <c r="B100" s="5"/>
    </row>
    <row r="101" spans="2:2" x14ac:dyDescent="0.3">
      <c r="B101" s="5"/>
    </row>
    <row r="102" spans="2:2" x14ac:dyDescent="0.3">
      <c r="B102" s="5"/>
    </row>
    <row r="103" spans="2:2" x14ac:dyDescent="0.3">
      <c r="B103" s="5"/>
    </row>
    <row r="104" spans="2:2" x14ac:dyDescent="0.3">
      <c r="B104" s="5"/>
    </row>
    <row r="105" spans="2:2" x14ac:dyDescent="0.3">
      <c r="B105" s="5"/>
    </row>
    <row r="106" spans="2:2" x14ac:dyDescent="0.3">
      <c r="B106" s="5"/>
    </row>
    <row r="107" spans="2:2" x14ac:dyDescent="0.3">
      <c r="B107" s="5"/>
    </row>
    <row r="108" spans="2:2" x14ac:dyDescent="0.3">
      <c r="B108" s="5"/>
    </row>
    <row r="109" spans="2:2" x14ac:dyDescent="0.3">
      <c r="B109" s="5"/>
    </row>
    <row r="110" spans="2:2" x14ac:dyDescent="0.3">
      <c r="B110" s="5"/>
    </row>
    <row r="111" spans="2:2" x14ac:dyDescent="0.3">
      <c r="B111" s="5"/>
    </row>
    <row r="112" spans="2:2" x14ac:dyDescent="0.3">
      <c r="B112" s="5"/>
    </row>
    <row r="113" spans="2:2" x14ac:dyDescent="0.3">
      <c r="B113" s="5"/>
    </row>
    <row r="114" spans="2:2" x14ac:dyDescent="0.3">
      <c r="B114" s="5"/>
    </row>
    <row r="115" spans="2:2" x14ac:dyDescent="0.3">
      <c r="B115" s="5"/>
    </row>
    <row r="116" spans="2:2" x14ac:dyDescent="0.3">
      <c r="B116" s="5"/>
    </row>
    <row r="117" spans="2:2" x14ac:dyDescent="0.3">
      <c r="B117" s="5"/>
    </row>
    <row r="118" spans="2:2" x14ac:dyDescent="0.3">
      <c r="B118" s="5"/>
    </row>
    <row r="119" spans="2:2" x14ac:dyDescent="0.3">
      <c r="B119" s="5"/>
    </row>
    <row r="120" spans="2:2" x14ac:dyDescent="0.3">
      <c r="B120" s="5"/>
    </row>
    <row r="121" spans="2:2" x14ac:dyDescent="0.3">
      <c r="B121" s="5"/>
    </row>
    <row r="122" spans="2:2" x14ac:dyDescent="0.3">
      <c r="B122" s="5"/>
    </row>
    <row r="123" spans="2:2" x14ac:dyDescent="0.3">
      <c r="B123" s="5"/>
    </row>
    <row r="124" spans="2:2" x14ac:dyDescent="0.3">
      <c r="B124" s="5"/>
    </row>
    <row r="125" spans="2:2" x14ac:dyDescent="0.3">
      <c r="B125" s="5"/>
    </row>
    <row r="126" spans="2:2" x14ac:dyDescent="0.3">
      <c r="B126" s="5"/>
    </row>
    <row r="127" spans="2:2" x14ac:dyDescent="0.3">
      <c r="B127" s="5"/>
    </row>
    <row r="128" spans="2:2" x14ac:dyDescent="0.3">
      <c r="B128" s="5"/>
    </row>
    <row r="129" spans="2:2" x14ac:dyDescent="0.3">
      <c r="B129" s="5"/>
    </row>
    <row r="130" spans="2:2" x14ac:dyDescent="0.3">
      <c r="B130" s="5"/>
    </row>
    <row r="131" spans="2:2" x14ac:dyDescent="0.3">
      <c r="B131" s="5"/>
    </row>
    <row r="132" spans="2:2" x14ac:dyDescent="0.3">
      <c r="B132" s="5"/>
    </row>
    <row r="133" spans="2:2" x14ac:dyDescent="0.3">
      <c r="B133" s="5"/>
    </row>
    <row r="134" spans="2:2" x14ac:dyDescent="0.3">
      <c r="B134" s="5"/>
    </row>
    <row r="135" spans="2:2" x14ac:dyDescent="0.3">
      <c r="B135" s="5"/>
    </row>
    <row r="136" spans="2:2" x14ac:dyDescent="0.3">
      <c r="B136" s="5"/>
    </row>
    <row r="137" spans="2:2" x14ac:dyDescent="0.3">
      <c r="B137" s="5"/>
    </row>
    <row r="138" spans="2:2" x14ac:dyDescent="0.3">
      <c r="B138" s="5"/>
    </row>
    <row r="139" spans="2:2" x14ac:dyDescent="0.3">
      <c r="B139" s="5"/>
    </row>
    <row r="140" spans="2:2" x14ac:dyDescent="0.3">
      <c r="B140" s="5"/>
    </row>
    <row r="141" spans="2:2" x14ac:dyDescent="0.3">
      <c r="B141" s="5"/>
    </row>
    <row r="142" spans="2:2" x14ac:dyDescent="0.3">
      <c r="B142" s="5"/>
    </row>
    <row r="143" spans="2:2" x14ac:dyDescent="0.3">
      <c r="B143" s="5"/>
    </row>
    <row r="144" spans="2:2" x14ac:dyDescent="0.3">
      <c r="B144" s="5"/>
    </row>
    <row r="145" spans="2:2" x14ac:dyDescent="0.3">
      <c r="B145" s="5"/>
    </row>
    <row r="146" spans="2:2" x14ac:dyDescent="0.3">
      <c r="B146" s="5"/>
    </row>
    <row r="147" spans="2:2" x14ac:dyDescent="0.3">
      <c r="B147" s="5"/>
    </row>
    <row r="148" spans="2:2" x14ac:dyDescent="0.3">
      <c r="B148" s="5"/>
    </row>
    <row r="149" spans="2:2" x14ac:dyDescent="0.3">
      <c r="B149" s="5"/>
    </row>
    <row r="150" spans="2:2" x14ac:dyDescent="0.3">
      <c r="B150" s="5"/>
    </row>
    <row r="151" spans="2:2" x14ac:dyDescent="0.3">
      <c r="B151" s="5"/>
    </row>
    <row r="152" spans="2:2" x14ac:dyDescent="0.3">
      <c r="B152" s="5"/>
    </row>
    <row r="153" spans="2:2" x14ac:dyDescent="0.3">
      <c r="B153" s="5"/>
    </row>
    <row r="154" spans="2:2" x14ac:dyDescent="0.3">
      <c r="B154" s="5"/>
    </row>
    <row r="155" spans="2:2" x14ac:dyDescent="0.3">
      <c r="B155" s="5"/>
    </row>
    <row r="156" spans="2:2" x14ac:dyDescent="0.3">
      <c r="B156" s="5"/>
    </row>
    <row r="157" spans="2:2" x14ac:dyDescent="0.3">
      <c r="B157" s="5"/>
    </row>
    <row r="158" spans="2:2" x14ac:dyDescent="0.3">
      <c r="B158" s="5"/>
    </row>
    <row r="159" spans="2:2" x14ac:dyDescent="0.3">
      <c r="B159" s="5"/>
    </row>
    <row r="160" spans="2:2" x14ac:dyDescent="0.3">
      <c r="B160" s="5"/>
    </row>
    <row r="161" spans="2:2" x14ac:dyDescent="0.3">
      <c r="B161" s="5"/>
    </row>
    <row r="162" spans="2:2" x14ac:dyDescent="0.3">
      <c r="B162" s="5"/>
    </row>
    <row r="163" spans="2:2" x14ac:dyDescent="0.3">
      <c r="B163" s="5"/>
    </row>
    <row r="164" spans="2:2" x14ac:dyDescent="0.3">
      <c r="B164" s="5"/>
    </row>
    <row r="165" spans="2:2" x14ac:dyDescent="0.3">
      <c r="B165" s="5"/>
    </row>
    <row r="166" spans="2:2" x14ac:dyDescent="0.3">
      <c r="B166" s="5"/>
    </row>
    <row r="167" spans="2:2" x14ac:dyDescent="0.3">
      <c r="B167" s="5"/>
    </row>
    <row r="168" spans="2:2" x14ac:dyDescent="0.3">
      <c r="B168" s="5"/>
    </row>
    <row r="169" spans="2:2" x14ac:dyDescent="0.3">
      <c r="B169" s="5"/>
    </row>
    <row r="170" spans="2:2" x14ac:dyDescent="0.3">
      <c r="B170" s="5"/>
    </row>
    <row r="171" spans="2:2" x14ac:dyDescent="0.3">
      <c r="B171" s="5"/>
    </row>
    <row r="172" spans="2:2" x14ac:dyDescent="0.3">
      <c r="B172" s="5"/>
    </row>
    <row r="173" spans="2:2" x14ac:dyDescent="0.3">
      <c r="B173" s="5"/>
    </row>
    <row r="174" spans="2:2" x14ac:dyDescent="0.3">
      <c r="B174" s="5"/>
    </row>
    <row r="175" spans="2:2" x14ac:dyDescent="0.3">
      <c r="B175" s="5"/>
    </row>
    <row r="176" spans="2:2" x14ac:dyDescent="0.3">
      <c r="B176" s="5"/>
    </row>
    <row r="177" spans="2:2" x14ac:dyDescent="0.3">
      <c r="B177" s="5"/>
    </row>
    <row r="178" spans="2:2" x14ac:dyDescent="0.3">
      <c r="B178" s="5"/>
    </row>
    <row r="179" spans="2:2" x14ac:dyDescent="0.3">
      <c r="B179" s="5"/>
    </row>
    <row r="180" spans="2:2" x14ac:dyDescent="0.3">
      <c r="B180" s="5"/>
    </row>
    <row r="181" spans="2:2" x14ac:dyDescent="0.3">
      <c r="B181" s="5"/>
    </row>
    <row r="182" spans="2:2" x14ac:dyDescent="0.3">
      <c r="B182" s="5"/>
    </row>
    <row r="183" spans="2:2" x14ac:dyDescent="0.3">
      <c r="B183" s="5"/>
    </row>
    <row r="184" spans="2:2" x14ac:dyDescent="0.3">
      <c r="B184" s="5"/>
    </row>
    <row r="185" spans="2:2" x14ac:dyDescent="0.3">
      <c r="B185" s="5"/>
    </row>
    <row r="186" spans="2:2" x14ac:dyDescent="0.3">
      <c r="B186" s="5"/>
    </row>
    <row r="187" spans="2:2" x14ac:dyDescent="0.3">
      <c r="B187" s="5"/>
    </row>
    <row r="188" spans="2:2" x14ac:dyDescent="0.3">
      <c r="B188" s="5"/>
    </row>
    <row r="189" spans="2:2" x14ac:dyDescent="0.3">
      <c r="B189" s="5"/>
    </row>
    <row r="190" spans="2:2" x14ac:dyDescent="0.3">
      <c r="B190" s="5"/>
    </row>
    <row r="191" spans="2:2" x14ac:dyDescent="0.3">
      <c r="B191" s="5"/>
    </row>
    <row r="192" spans="2:2" x14ac:dyDescent="0.3">
      <c r="B192" s="5"/>
    </row>
    <row r="193" spans="2:2" x14ac:dyDescent="0.3">
      <c r="B193" s="5"/>
    </row>
    <row r="194" spans="2:2" x14ac:dyDescent="0.3">
      <c r="B194" s="5"/>
    </row>
    <row r="195" spans="2:2" x14ac:dyDescent="0.3">
      <c r="B195" s="5"/>
    </row>
    <row r="196" spans="2:2" x14ac:dyDescent="0.3">
      <c r="B196" s="5"/>
    </row>
    <row r="197" spans="2:2" x14ac:dyDescent="0.3">
      <c r="B197" s="5"/>
    </row>
    <row r="198" spans="2:2" x14ac:dyDescent="0.3">
      <c r="B198" s="5"/>
    </row>
    <row r="199" spans="2:2" x14ac:dyDescent="0.3">
      <c r="B199" s="5"/>
    </row>
    <row r="200" spans="2:2" x14ac:dyDescent="0.3">
      <c r="B200" s="5"/>
    </row>
    <row r="201" spans="2:2" x14ac:dyDescent="0.3">
      <c r="B201" s="5"/>
    </row>
    <row r="202" spans="2:2" x14ac:dyDescent="0.3">
      <c r="B202" s="5"/>
    </row>
    <row r="203" spans="2:2" x14ac:dyDescent="0.3">
      <c r="B203" s="5"/>
    </row>
    <row r="204" spans="2:2" x14ac:dyDescent="0.3">
      <c r="B204" s="5"/>
    </row>
    <row r="205" spans="2:2" x14ac:dyDescent="0.3">
      <c r="B205" s="5"/>
    </row>
    <row r="206" spans="2:2" x14ac:dyDescent="0.3">
      <c r="B206" s="5"/>
    </row>
    <row r="207" spans="2:2" x14ac:dyDescent="0.3">
      <c r="B207" s="5"/>
    </row>
    <row r="208" spans="2:2" x14ac:dyDescent="0.3">
      <c r="B208" s="5"/>
    </row>
    <row r="209" spans="2:2" x14ac:dyDescent="0.3">
      <c r="B209" s="5"/>
    </row>
    <row r="210" spans="2:2" x14ac:dyDescent="0.3">
      <c r="B210" s="5"/>
    </row>
    <row r="211" spans="2:2" x14ac:dyDescent="0.3">
      <c r="B211" s="5"/>
    </row>
    <row r="212" spans="2:2" x14ac:dyDescent="0.3">
      <c r="B212" s="5"/>
    </row>
    <row r="213" spans="2:2" x14ac:dyDescent="0.3">
      <c r="B213" s="5"/>
    </row>
    <row r="214" spans="2:2" x14ac:dyDescent="0.3">
      <c r="B214" s="5"/>
    </row>
    <row r="215" spans="2:2" x14ac:dyDescent="0.3">
      <c r="B215" s="5"/>
    </row>
    <row r="216" spans="2:2" x14ac:dyDescent="0.3">
      <c r="B216" s="5"/>
    </row>
    <row r="217" spans="2:2" x14ac:dyDescent="0.3">
      <c r="B217" s="5"/>
    </row>
    <row r="218" spans="2:2" x14ac:dyDescent="0.3">
      <c r="B218" s="5"/>
    </row>
    <row r="219" spans="2:2" x14ac:dyDescent="0.3">
      <c r="B219" s="5"/>
    </row>
    <row r="220" spans="2:2" x14ac:dyDescent="0.3">
      <c r="B220" s="5"/>
    </row>
    <row r="221" spans="2:2" x14ac:dyDescent="0.3">
      <c r="B221" s="5"/>
    </row>
    <row r="222" spans="2:2" x14ac:dyDescent="0.3">
      <c r="B222" s="5"/>
    </row>
    <row r="223" spans="2:2" x14ac:dyDescent="0.3">
      <c r="B223" s="5"/>
    </row>
    <row r="224" spans="2:2" x14ac:dyDescent="0.3">
      <c r="B224" s="5"/>
    </row>
    <row r="225" spans="2:2" x14ac:dyDescent="0.3">
      <c r="B225" s="5"/>
    </row>
    <row r="226" spans="2:2" x14ac:dyDescent="0.3">
      <c r="B226" s="5"/>
    </row>
    <row r="227" spans="2:2" x14ac:dyDescent="0.3">
      <c r="B227" s="5"/>
    </row>
    <row r="228" spans="2:2" x14ac:dyDescent="0.3">
      <c r="B228" s="5"/>
    </row>
    <row r="229" spans="2:2" x14ac:dyDescent="0.3">
      <c r="B229" s="5"/>
    </row>
    <row r="230" spans="2:2" x14ac:dyDescent="0.3">
      <c r="B230" s="5"/>
    </row>
    <row r="231" spans="2:2" x14ac:dyDescent="0.3">
      <c r="B231" s="5"/>
    </row>
    <row r="232" spans="2:2" x14ac:dyDescent="0.3">
      <c r="B232" s="5"/>
    </row>
    <row r="233" spans="2:2" x14ac:dyDescent="0.3">
      <c r="B233" s="5"/>
    </row>
    <row r="234" spans="2:2" x14ac:dyDescent="0.3">
      <c r="B234" s="5"/>
    </row>
    <row r="235" spans="2:2" x14ac:dyDescent="0.3">
      <c r="B235" s="5"/>
    </row>
    <row r="236" spans="2:2" x14ac:dyDescent="0.3">
      <c r="B236" s="5"/>
    </row>
    <row r="237" spans="2:2" x14ac:dyDescent="0.3">
      <c r="B237" s="5"/>
    </row>
    <row r="238" spans="2:2" x14ac:dyDescent="0.3">
      <c r="B238" s="5"/>
    </row>
    <row r="239" spans="2:2" x14ac:dyDescent="0.3">
      <c r="B239" s="5"/>
    </row>
    <row r="240" spans="2:2" x14ac:dyDescent="0.3">
      <c r="B240" s="5"/>
    </row>
    <row r="241" spans="2:2" x14ac:dyDescent="0.3">
      <c r="B241" s="5"/>
    </row>
    <row r="242" spans="2:2" x14ac:dyDescent="0.3">
      <c r="B242" s="5"/>
    </row>
    <row r="243" spans="2:2" x14ac:dyDescent="0.3">
      <c r="B243" s="5"/>
    </row>
    <row r="244" spans="2:2" x14ac:dyDescent="0.3">
      <c r="B244" s="5"/>
    </row>
    <row r="245" spans="2:2" x14ac:dyDescent="0.3">
      <c r="B245" s="5"/>
    </row>
    <row r="246" spans="2:2" x14ac:dyDescent="0.3">
      <c r="B246" s="5"/>
    </row>
    <row r="247" spans="2:2" x14ac:dyDescent="0.3">
      <c r="B247" s="5"/>
    </row>
    <row r="248" spans="2:2" x14ac:dyDescent="0.3">
      <c r="B248" s="5"/>
    </row>
    <row r="249" spans="2:2" x14ac:dyDescent="0.3">
      <c r="B249" s="5"/>
    </row>
    <row r="250" spans="2:2" x14ac:dyDescent="0.3">
      <c r="B250" s="5"/>
    </row>
    <row r="251" spans="2:2" x14ac:dyDescent="0.3">
      <c r="B251" s="5"/>
    </row>
    <row r="252" spans="2:2" x14ac:dyDescent="0.3">
      <c r="B252" s="5"/>
    </row>
    <row r="253" spans="2:2" x14ac:dyDescent="0.3">
      <c r="B253" s="5"/>
    </row>
    <row r="254" spans="2:2" x14ac:dyDescent="0.3">
      <c r="B254" s="5"/>
    </row>
    <row r="255" spans="2:2" x14ac:dyDescent="0.3">
      <c r="B255" s="5"/>
    </row>
    <row r="256" spans="2:2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</sheetData>
  <mergeCells count="4">
    <mergeCell ref="C69:E69"/>
    <mergeCell ref="F69:H69"/>
    <mergeCell ref="C83:E83"/>
    <mergeCell ref="F83:H8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LRP 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2022-11-23T23:46:48Z</dcterms:modified>
</cp:coreProperties>
</file>