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G:\My Drive\Academia\Research\dev\LRP\"/>
    </mc:Choice>
  </mc:AlternateContent>
  <xr:revisionPtr revIDLastSave="0" documentId="13_ncr:1_{180266E4-A6AD-499E-884D-8AD9916F397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parameters" sheetId="2" r:id="rId1"/>
    <sheet name="data" sheetId="3" r:id="rId2"/>
    <sheet name="benchmark" sheetId="4" r:id="rId3"/>
  </sheets>
  <definedNames>
    <definedName name="_xlchart.v1.0" hidden="1">data!$BB$3</definedName>
    <definedName name="_xlchart.v1.1" hidden="1">data!$BB$4:$BB$103</definedName>
    <definedName name="_xlchart.v1.2" hidden="1">data!$BC$3</definedName>
    <definedName name="_xlchart.v1.3" hidden="1">data!$BC$4:$BC$103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2" i="2" l="1"/>
  <c r="P32" i="2" s="1"/>
  <c r="O33" i="2"/>
  <c r="P33" i="2" s="1"/>
  <c r="O34" i="2"/>
  <c r="P34" i="2" s="1"/>
  <c r="O35" i="2"/>
  <c r="P35" i="2" s="1"/>
  <c r="O36" i="2"/>
  <c r="P36" i="2" s="1"/>
  <c r="O37" i="2"/>
  <c r="P37" i="2" s="1"/>
  <c r="O38" i="2"/>
  <c r="P38" i="2" s="1"/>
  <c r="O39" i="2"/>
  <c r="P39" i="2" s="1"/>
  <c r="O40" i="2"/>
  <c r="P40" i="2" s="1"/>
  <c r="O31" i="2"/>
  <c r="P31" i="2" s="1"/>
  <c r="M32" i="2"/>
  <c r="N32" i="2" s="1"/>
  <c r="M33" i="2"/>
  <c r="N33" i="2" s="1"/>
  <c r="M34" i="2"/>
  <c r="N34" i="2" s="1"/>
  <c r="M35" i="2"/>
  <c r="N35" i="2" s="1"/>
  <c r="M36" i="2"/>
  <c r="N36" i="2" s="1"/>
  <c r="M37" i="2"/>
  <c r="N37" i="2" s="1"/>
  <c r="M38" i="2"/>
  <c r="N38" i="2" s="1"/>
  <c r="M39" i="2"/>
  <c r="N39" i="2" s="1"/>
  <c r="M40" i="2"/>
  <c r="N40" i="2" s="1"/>
  <c r="M31" i="2"/>
  <c r="N31" i="2" s="1"/>
  <c r="C21" i="4"/>
  <c r="C27" i="4"/>
  <c r="C26" i="4"/>
  <c r="C25" i="4"/>
  <c r="C24" i="4"/>
  <c r="C23" i="4"/>
  <c r="C22" i="4"/>
  <c r="G22" i="4" s="1"/>
  <c r="G21" i="4"/>
  <c r="C20" i="4"/>
  <c r="G20" i="4" s="1"/>
  <c r="C19" i="4"/>
  <c r="C18" i="4"/>
  <c r="G24" i="4"/>
  <c r="G26" i="4"/>
  <c r="G27" i="4"/>
  <c r="BB5" i="3"/>
  <c r="BB15" i="3"/>
  <c r="BB25" i="3"/>
  <c r="BB35" i="3"/>
  <c r="BB45" i="3"/>
  <c r="BB55" i="3"/>
  <c r="BB65" i="3"/>
  <c r="BB75" i="3"/>
  <c r="BB85" i="3"/>
  <c r="BB95" i="3"/>
  <c r="BB6" i="3"/>
  <c r="BB16" i="3"/>
  <c r="BB26" i="3"/>
  <c r="BB36" i="3"/>
  <c r="BB46" i="3"/>
  <c r="BB56" i="3"/>
  <c r="BB66" i="3"/>
  <c r="BB76" i="3"/>
  <c r="BB86" i="3"/>
  <c r="BB96" i="3"/>
  <c r="BB7" i="3"/>
  <c r="BB17" i="3"/>
  <c r="BB27" i="3"/>
  <c r="BB37" i="3"/>
  <c r="BB47" i="3"/>
  <c r="BB57" i="3"/>
  <c r="BB67" i="3"/>
  <c r="BB77" i="3"/>
  <c r="BB87" i="3"/>
  <c r="BB97" i="3"/>
  <c r="BB8" i="3"/>
  <c r="BB18" i="3"/>
  <c r="BB28" i="3"/>
  <c r="BB38" i="3"/>
  <c r="BB48" i="3"/>
  <c r="BB58" i="3"/>
  <c r="BB68" i="3"/>
  <c r="BB78" i="3"/>
  <c r="BB88" i="3"/>
  <c r="BB98" i="3"/>
  <c r="BB9" i="3"/>
  <c r="BB19" i="3"/>
  <c r="BB29" i="3"/>
  <c r="BB39" i="3"/>
  <c r="BB49" i="3"/>
  <c r="BB59" i="3"/>
  <c r="BB69" i="3"/>
  <c r="BB79" i="3"/>
  <c r="BB89" i="3"/>
  <c r="BB99" i="3"/>
  <c r="BB10" i="3"/>
  <c r="BB20" i="3"/>
  <c r="BB30" i="3"/>
  <c r="BB40" i="3"/>
  <c r="BB50" i="3"/>
  <c r="BB60" i="3"/>
  <c r="BB70" i="3"/>
  <c r="BB80" i="3"/>
  <c r="BB90" i="3"/>
  <c r="BB100" i="3"/>
  <c r="BB11" i="3"/>
  <c r="BB21" i="3"/>
  <c r="BB31" i="3"/>
  <c r="BB41" i="3"/>
  <c r="BB51" i="3"/>
  <c r="BB61" i="3"/>
  <c r="BB71" i="3"/>
  <c r="BB81" i="3"/>
  <c r="BB91" i="3"/>
  <c r="BB101" i="3"/>
  <c r="BB12" i="3"/>
  <c r="BB22" i="3"/>
  <c r="BB32" i="3"/>
  <c r="BB42" i="3"/>
  <c r="BB52" i="3"/>
  <c r="BB62" i="3"/>
  <c r="BB72" i="3"/>
  <c r="BB82" i="3"/>
  <c r="BB92" i="3"/>
  <c r="BB102" i="3"/>
  <c r="BB13" i="3"/>
  <c r="BB23" i="3"/>
  <c r="BB33" i="3"/>
  <c r="BB43" i="3"/>
  <c r="BB53" i="3"/>
  <c r="BB63" i="3"/>
  <c r="BB73" i="3"/>
  <c r="BB83" i="3"/>
  <c r="BB93" i="3"/>
  <c r="BB103" i="3"/>
  <c r="BB14" i="3"/>
  <c r="BB24" i="3"/>
  <c r="BB34" i="3"/>
  <c r="BB44" i="3"/>
  <c r="BB54" i="3"/>
  <c r="BB64" i="3"/>
  <c r="BB74" i="3"/>
  <c r="BB84" i="3"/>
  <c r="BB94" i="3"/>
  <c r="BB4" i="3"/>
  <c r="BC4" i="3"/>
  <c r="BC14" i="3"/>
  <c r="BC24" i="3"/>
  <c r="BC34" i="3"/>
  <c r="BC44" i="3"/>
  <c r="BC54" i="3"/>
  <c r="BC64" i="3"/>
  <c r="BC74" i="3"/>
  <c r="BC84" i="3"/>
  <c r="BC94" i="3"/>
  <c r="BC15" i="3"/>
  <c r="BC25" i="3"/>
  <c r="BC35" i="3"/>
  <c r="BC45" i="3"/>
  <c r="BC55" i="3"/>
  <c r="BC65" i="3"/>
  <c r="BC75" i="3"/>
  <c r="BC85" i="3"/>
  <c r="BC95" i="3"/>
  <c r="BC16" i="3"/>
  <c r="BC26" i="3"/>
  <c r="BC36" i="3"/>
  <c r="BC46" i="3"/>
  <c r="BC56" i="3"/>
  <c r="BC66" i="3"/>
  <c r="BC76" i="3"/>
  <c r="BC86" i="3"/>
  <c r="BC96" i="3"/>
  <c r="BC17" i="3"/>
  <c r="BC27" i="3"/>
  <c r="BC37" i="3"/>
  <c r="BC47" i="3"/>
  <c r="BC57" i="3"/>
  <c r="BC67" i="3"/>
  <c r="BC77" i="3"/>
  <c r="BC87" i="3"/>
  <c r="BC97" i="3"/>
  <c r="BC18" i="3"/>
  <c r="BC28" i="3"/>
  <c r="BC38" i="3"/>
  <c r="BC48" i="3"/>
  <c r="BC58" i="3"/>
  <c r="BC68" i="3"/>
  <c r="BC78" i="3"/>
  <c r="BC88" i="3"/>
  <c r="BC98" i="3"/>
  <c r="BC19" i="3"/>
  <c r="BC29" i="3"/>
  <c r="BC39" i="3"/>
  <c r="BC49" i="3"/>
  <c r="BC59" i="3"/>
  <c r="BC69" i="3"/>
  <c r="BC79" i="3"/>
  <c r="BC89" i="3"/>
  <c r="BC99" i="3"/>
  <c r="BC20" i="3"/>
  <c r="BC30" i="3"/>
  <c r="BC40" i="3"/>
  <c r="BC50" i="3"/>
  <c r="BC60" i="3"/>
  <c r="BC70" i="3"/>
  <c r="BC80" i="3"/>
  <c r="BC90" i="3"/>
  <c r="BC100" i="3"/>
  <c r="BC21" i="3"/>
  <c r="BC31" i="3"/>
  <c r="BC41" i="3"/>
  <c r="BC51" i="3"/>
  <c r="BC61" i="3"/>
  <c r="BC71" i="3"/>
  <c r="BC81" i="3"/>
  <c r="BC91" i="3"/>
  <c r="BC101" i="3"/>
  <c r="BC22" i="3"/>
  <c r="BC32" i="3"/>
  <c r="BC42" i="3"/>
  <c r="BC52" i="3"/>
  <c r="BC62" i="3"/>
  <c r="BC72" i="3"/>
  <c r="BC82" i="3"/>
  <c r="BC92" i="3"/>
  <c r="BC102" i="3"/>
  <c r="BC23" i="3"/>
  <c r="BC33" i="3"/>
  <c r="BC43" i="3"/>
  <c r="BC53" i="3"/>
  <c r="BC63" i="3"/>
  <c r="BC73" i="3"/>
  <c r="BC83" i="3"/>
  <c r="BC93" i="3"/>
  <c r="BC103" i="3"/>
  <c r="BC5" i="3"/>
  <c r="BC6" i="3"/>
  <c r="BC7" i="3"/>
  <c r="BC8" i="3"/>
  <c r="BC9" i="3"/>
  <c r="BC10" i="3"/>
  <c r="BC11" i="3"/>
  <c r="BC12" i="3"/>
  <c r="BC13" i="3"/>
  <c r="F27" i="4"/>
  <c r="E27" i="4"/>
  <c r="D27" i="4"/>
  <c r="F26" i="4"/>
  <c r="E26" i="4"/>
  <c r="D26" i="4"/>
  <c r="G25" i="4"/>
  <c r="F25" i="4"/>
  <c r="E25" i="4"/>
  <c r="D25" i="4"/>
  <c r="F24" i="4"/>
  <c r="E24" i="4"/>
  <c r="D24" i="4"/>
  <c r="G23" i="4"/>
  <c r="F23" i="4"/>
  <c r="E23" i="4"/>
  <c r="D23" i="4"/>
  <c r="F22" i="4"/>
  <c r="E22" i="4"/>
  <c r="D22" i="4"/>
  <c r="F21" i="4"/>
  <c r="E21" i="4"/>
  <c r="D21" i="4"/>
  <c r="F20" i="4"/>
  <c r="E20" i="4"/>
  <c r="D20" i="4"/>
  <c r="G19" i="4"/>
  <c r="F19" i="4"/>
  <c r="E19" i="4"/>
  <c r="D19" i="4"/>
  <c r="G18" i="4"/>
  <c r="F18" i="4"/>
  <c r="E18" i="4"/>
  <c r="D18" i="4"/>
  <c r="G5" i="4" l="1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D5" i="4"/>
  <c r="D6" i="4"/>
  <c r="D7" i="4"/>
  <c r="D8" i="4"/>
  <c r="D9" i="4"/>
  <c r="D10" i="4"/>
  <c r="D11" i="4"/>
  <c r="D12" i="4"/>
  <c r="D13" i="4"/>
  <c r="D4" i="4"/>
</calcChain>
</file>

<file path=xl/sharedStrings.xml><?xml version="1.0" encoding="utf-8"?>
<sst xmlns="http://schemas.openxmlformats.org/spreadsheetml/2006/main" count="215" uniqueCount="125">
  <si>
    <t>Instance</t>
  </si>
  <si>
    <t>Gap</t>
  </si>
  <si>
    <t>ALNS parameters</t>
  </si>
  <si>
    <t>Machine</t>
  </si>
  <si>
    <t>Processor</t>
  </si>
  <si>
    <t>Installed RAM</t>
  </si>
  <si>
    <t>System type</t>
  </si>
  <si>
    <t>64-bit operating system, x64-based processor</t>
  </si>
  <si>
    <t>Edition</t>
  </si>
  <si>
    <t>Version</t>
  </si>
  <si>
    <t>OS</t>
  </si>
  <si>
    <t>1.7.2</t>
  </si>
  <si>
    <t>Julia</t>
  </si>
  <si>
    <t>VSCode</t>
  </si>
  <si>
    <t>1.70.1</t>
  </si>
  <si>
    <t>Environment</t>
  </si>
  <si>
    <t>rng</t>
  </si>
  <si>
    <t>Location Routing Problem (LRP) Benchmarking</t>
  </si>
  <si>
    <t>prins20-5-1</t>
  </si>
  <si>
    <t>prins50-5-1b</t>
  </si>
  <si>
    <t>prins100-5-2</t>
  </si>
  <si>
    <t>prins100-10-2b</t>
  </si>
  <si>
    <t>gaskell36-5</t>
  </si>
  <si>
    <t>daskin88-8</t>
  </si>
  <si>
    <t>christofides100-10</t>
  </si>
  <si>
    <t>min134-8</t>
  </si>
  <si>
    <t>prins200-10-3</t>
  </si>
  <si>
    <t>daskin150-10</t>
  </si>
  <si>
    <t>Intel(R) Core(TM) i7-7700 CPU @ 3.60GHz   3.60 GHz</t>
  </si>
  <si>
    <t>16.0 GB</t>
  </si>
  <si>
    <t>Windows 10 Enterprise</t>
  </si>
  <si>
    <t>22H2</t>
  </si>
  <si>
    <t>Initializtion</t>
  </si>
  <si>
    <t>Benchmark</t>
  </si>
  <si>
    <t>Best</t>
  </si>
  <si>
    <t>Worst</t>
  </si>
  <si>
    <t>:cluster, :random</t>
  </si>
  <si>
    <t>seeds</t>
  </si>
  <si>
    <t>MersenneTwister</t>
  </si>
  <si>
    <t>[1010, 1104, 1905, 2104, 2412, 2703, 2704, 2710, 2806, 3009]</t>
  </si>
  <si>
    <t>Average</t>
  </si>
  <si>
    <t>Initialization</t>
  </si>
  <si>
    <t>RunTime/Iter (ms)</t>
  </si>
  <si>
    <t>MersenneTwister seed</t>
  </si>
  <si>
    <t>Optimized solution</t>
  </si>
  <si>
    <t>Benchmarking</t>
  </si>
  <si>
    <t>Index</t>
  </si>
  <si>
    <t>cluster</t>
  </si>
  <si>
    <t>random</t>
  </si>
  <si>
    <t>            Ψᵣ  =   [</t>
  </si>
  <si>
    <t>                        :randomcustomer!    ,</t>
  </si>
  <si>
    <t>                        :randomroute!       ,</t>
  </si>
  <si>
    <t>                        :randomvehicle!     ,</t>
  </si>
  <si>
    <t>                        :randomdepot!       ,</t>
  </si>
  <si>
    <t>                        :relatedcustomer!   ,</t>
  </si>
  <si>
    <t>                        :relatedroute!      ,</t>
  </si>
  <si>
    <t>                        :relatedvehicle!    ,</t>
  </si>
  <si>
    <t>                        :relateddepot!      ,</t>
  </si>
  <si>
    <t>                        :worstcustomer!     ,</t>
  </si>
  <si>
    <t>                        :worstroute!        ,</t>
  </si>
  <si>
    <t>                        :worstvehicle!      ,</t>
  </si>
  <si>
    <t>                        :worstdepot!</t>
  </si>
  <si>
    <t>                    ]                       ,</t>
  </si>
  <si>
    <t>            Ψᵢ  =   [</t>
  </si>
  <si>
    <t>                        :best!              ,</t>
  </si>
  <si>
    <t>                        :precise!           ,</t>
  </si>
  <si>
    <t>                        :perturb!           ,</t>
  </si>
  <si>
    <t>                        :regret2!           ,</t>
  </si>
  <si>
    <t>                        :regret3!</t>
  </si>
  <si>
    <t>            Ψₗ  =   [</t>
  </si>
  <si>
    <t>                        :intraopt!          ,</t>
  </si>
  <si>
    <t>                        :interopt!          ,</t>
  </si>
  <si>
    <t>                        :move!              ,</t>
  </si>
  <si>
    <t>                        :split!             ,</t>
  </si>
  <si>
    <t>                        :swap!              </t>
  </si>
  <si>
    <t>        );</t>
  </si>
  <si>
    <t>        χ = ALNSparameters(</t>
  </si>
  <si>
    <t>            j   =   250                     ,</t>
  </si>
  <si>
    <t>            k   =   125                     ,</t>
  </si>
  <si>
    <t>            m   =   2n                      ,</t>
  </si>
  <si>
    <t>            σ₁  =   15                      ,</t>
  </si>
  <si>
    <t>            σ₂  =   10                      ,</t>
  </si>
  <si>
    <t>            σ₃  =   3                       ,</t>
  </si>
  <si>
    <t>            ω̅   =   0.1                     ,</t>
  </si>
  <si>
    <t>            τ̅   =   0.5                     ,</t>
  </si>
  <si>
    <t>            ω̲   =   0.01                    ,</t>
  </si>
  <si>
    <t>            τ̲   =   0.01                    ,</t>
  </si>
  <si>
    <t>            𝜃   =   0.9975                  ,</t>
  </si>
  <si>
    <t>            μ̲   =   0.1                     ,</t>
  </si>
  <si>
    <t>            C̲   =   4                       ,</t>
  </si>
  <si>
    <t>            μ̅   =   0.4                     ,</t>
  </si>
  <si>
    <t>            C̅   =   60                      ,</t>
  </si>
  <si>
    <t>            ρ   =   0.1</t>
  </si>
  <si>
    <t>            n   =   n                       ,</t>
  </si>
  <si>
    <t>Number of ALNS segments</t>
  </si>
  <si>
    <t>Number of ALNS segments triggering local search</t>
  </si>
  <si>
    <t>Number of ALNS iterations in an ALNS segment</t>
  </si>
  <si>
    <t>Number of local search iterations</t>
  </si>
  <si>
    <t>Vector of removal operators</t>
  </si>
  <si>
    <t>Vector of insertion operators</t>
  </si>
  <si>
    <t>Vector of local search operators</t>
  </si>
  <si>
    <t>Score for a new best solution</t>
  </si>
  <si>
    <t>Score for a new better solution</t>
  </si>
  <si>
    <t>Score for a new worse but accepted solution</t>
  </si>
  <si>
    <t>Initial temperature deviation parameter</t>
  </si>
  <si>
    <t>Initial temperatureprobability parameter</t>
  </si>
  <si>
    <t>Final temperature deviation parameter</t>
  </si>
  <si>
    <t>Final temperature probability parameter</t>
  </si>
  <si>
    <t>Cooling rate</t>
  </si>
  <si>
    <t>Minimum removal fraction</t>
  </si>
  <si>
    <t>Reaction factor</t>
  </si>
  <si>
    <t>Minimum customer nodes removed</t>
  </si>
  <si>
    <t>Maximum customer nodes removed</t>
  </si>
  <si>
    <t>Maximum removal fraction</t>
  </si>
  <si>
    <t>Note:</t>
  </si>
  <si>
    <t>The total number of iterations equals the number of ALNS segments (j) times the number of ALNS iterations (n)</t>
  </si>
  <si>
    <t>In the benchmark, multiple instances of varying sizes have been deployed.</t>
  </si>
  <si>
    <r>
      <rPr>
        <b/>
        <sz val="8"/>
        <color theme="1"/>
        <rFont val="JuliaMono"/>
        <family val="3"/>
      </rPr>
      <t>Initialization:</t>
    </r>
    <r>
      <rPr>
        <sz val="8"/>
        <color theme="1"/>
        <rFont val="JuliaMono"/>
        <family val="3"/>
      </rPr>
      <t xml:space="preserve"> cluster</t>
    </r>
  </si>
  <si>
    <r>
      <rPr>
        <b/>
        <sz val="8"/>
        <color theme="1"/>
        <rFont val="JuliaMono"/>
        <family val="3"/>
      </rPr>
      <t>Initialization:</t>
    </r>
    <r>
      <rPr>
        <sz val="8"/>
        <color theme="1"/>
        <rFont val="JuliaMono"/>
        <family val="3"/>
      </rPr>
      <t xml:space="preserve"> random</t>
    </r>
  </si>
  <si>
    <t>n</t>
  </si>
  <si>
    <t>m</t>
  </si>
  <si>
    <t>Thus, to ensure robust benchmarking, different instances are subjected to different number of ALNS iterations/segment and</t>
  </si>
  <si>
    <t>local search iterations as detailed below.</t>
  </si>
  <si>
    <t>Total 
Iterations</t>
  </si>
  <si>
    <t>Run 
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</si>
</sst>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JuliaMono"/>
      <family val="3"/>
    </font>
    <font>
      <b/>
      <sz val="9"/>
      <color theme="1"/>
      <name val="JuliaMono"/>
      <family val="3"/>
    </font>
    <font>
      <sz val="9"/>
      <color theme="1"/>
      <name val="JuliaMono"/>
      <family val="3"/>
    </font>
    <font>
      <b/>
      <sz val="8"/>
      <color theme="1"/>
      <name val="JuliaMono"/>
      <family val="3"/>
    </font>
    <font>
      <sz val="8"/>
      <color theme="1"/>
      <name val="JuliaMono"/>
      <family val="3"/>
    </font>
    <font>
      <sz val="10"/>
      <color theme="1"/>
      <name val="JuliaMono"/>
      <family val="3"/>
    </font>
    <font>
      <b/>
      <sz val="11"/>
      <color theme="1"/>
      <name val="JuliaMono"/>
      <family val="3"/>
    </font>
    <font>
      <b/>
      <sz val="9"/>
      <name val="JuliaMono"/>
      <family val="3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indexed="64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theme="0"/>
      </left>
      <right style="thin">
        <color indexed="64"/>
      </right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0" borderId="1" xfId="0" applyFont="1" applyBorder="1" applyAlignment="1">
      <alignment vertical="center"/>
    </xf>
    <xf numFmtId="0" fontId="5" fillId="0" borderId="16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6" fillId="0" borderId="2" xfId="0" applyFont="1" applyBorder="1"/>
    <xf numFmtId="0" fontId="6" fillId="0" borderId="18" xfId="0" applyFont="1" applyBorder="1" applyAlignment="1">
      <alignment horizontal="center" vertical="center" textRotation="90"/>
    </xf>
    <xf numFmtId="0" fontId="5" fillId="0" borderId="2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6" fillId="0" borderId="13" xfId="0" applyFont="1" applyBorder="1" applyAlignment="1">
      <alignment horizontal="center"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right"/>
    </xf>
    <xf numFmtId="0" fontId="5" fillId="0" borderId="9" xfId="0" applyFont="1" applyBorder="1" applyAlignment="1">
      <alignment horizontal="center"/>
    </xf>
    <xf numFmtId="0" fontId="6" fillId="0" borderId="5" xfId="0" applyFont="1" applyBorder="1"/>
    <xf numFmtId="1" fontId="6" fillId="0" borderId="2" xfId="0" applyNumberFormat="1" applyFont="1" applyBorder="1"/>
    <xf numFmtId="1" fontId="6" fillId="0" borderId="2" xfId="0" applyNumberFormat="1" applyFont="1" applyBorder="1" applyAlignment="1">
      <alignment horizontal="right"/>
    </xf>
    <xf numFmtId="2" fontId="6" fillId="0" borderId="2" xfId="0" applyNumberFormat="1" applyFont="1" applyBorder="1"/>
    <xf numFmtId="10" fontId="6" fillId="0" borderId="2" xfId="1" applyNumberFormat="1" applyFont="1" applyBorder="1"/>
    <xf numFmtId="10" fontId="6" fillId="0" borderId="1" xfId="1" applyNumberFormat="1" applyFont="1" applyBorder="1"/>
    <xf numFmtId="1" fontId="6" fillId="0" borderId="1" xfId="0" applyNumberFormat="1" applyFont="1" applyBorder="1"/>
    <xf numFmtId="0" fontId="6" fillId="0" borderId="1" xfId="0" applyFont="1" applyBorder="1"/>
    <xf numFmtId="0" fontId="6" fillId="0" borderId="11" xfId="0" applyFont="1" applyBorder="1" applyAlignment="1">
      <alignment horizontal="center" vertical="center" textRotation="90"/>
    </xf>
    <xf numFmtId="0" fontId="6" fillId="0" borderId="18" xfId="0" applyFont="1" applyBorder="1"/>
    <xf numFmtId="0" fontId="5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 textRotation="90"/>
    </xf>
    <xf numFmtId="0" fontId="5" fillId="0" borderId="12" xfId="0" applyFont="1" applyBorder="1" applyAlignment="1">
      <alignment horizontal="center" vertical="center"/>
    </xf>
    <xf numFmtId="10" fontId="6" fillId="0" borderId="2" xfId="0" applyNumberFormat="1" applyFont="1" applyBorder="1"/>
    <xf numFmtId="164" fontId="6" fillId="0" borderId="2" xfId="0" applyNumberFormat="1" applyFont="1" applyBorder="1"/>
    <xf numFmtId="0" fontId="6" fillId="0" borderId="4" xfId="0" applyFont="1" applyBorder="1"/>
    <xf numFmtId="0" fontId="5" fillId="0" borderId="19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3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0" fontId="8" fillId="0" borderId="7" xfId="0" applyFont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7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9" fillId="0" borderId="1" xfId="0" applyFont="1" applyBorder="1" applyAlignment="1">
      <alignment horizontal="left" vertical="center"/>
    </xf>
    <xf numFmtId="11" fontId="7" fillId="0" borderId="1" xfId="0" applyNumberFormat="1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5" fillId="0" borderId="9" xfId="0" applyFont="1" applyBorder="1" applyAlignment="1">
      <alignment horizontal="left"/>
    </xf>
    <xf numFmtId="0" fontId="2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plotArea>
      <cx:plotAreaRegion>
        <cx:series layoutId="boxWhisker" uniqueId="{00000000-1F61-4589-8142-5D4E86FE4366}">
          <cx:tx>
            <cx:txData>
              <cx:f>_xlchart.v1.0</cx:f>
              <cx:v>cluster</cx:v>
            </cx:txData>
          </cx:tx>
          <cx:spPr>
            <a:solidFill>
              <a:schemeClr val="accent2">
                <a:lumMod val="60000"/>
                <a:lumOff val="4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0"/>
          <cx:layoutPr>
            <cx:visibility meanLine="0" meanMarker="0" nonoutliers="0" outliers="1"/>
            <cx:statistics quartileMethod="exclusive"/>
          </cx:layoutPr>
        </cx:series>
        <cx:series layoutId="boxWhisker" uniqueId="{00000000-4CC1-494E-B193-5FF8607A90A0}">
          <cx:tx>
            <cx:txData>
              <cx:f>_xlchart.v1.2</cx:f>
              <cx:v>random</cx:v>
            </cx:txData>
          </cx:tx>
          <cx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x:spPr>
          <cx:dataId val="1"/>
          <cx:layoutPr>
            <cx:visibility meanLine="0" meanMarker="0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 min="-0.010000000000000002"/>
        <cx:majorGridlines>
          <cx:spPr>
            <a:ln w="6350">
              <a:solidFill>
                <a:schemeClr val="bg1">
                  <a:lumMod val="75000"/>
                </a:schemeClr>
              </a:solidFill>
              <a:prstDash val="dash"/>
            </a:ln>
          </cx:spPr>
        </cx:majorGridlines>
        <cx:minorGridlines>
          <cx:spPr>
            <a:ln w="6350">
              <a:solidFill>
                <a:schemeClr val="bg1">
                  <a:lumMod val="95000"/>
                </a:schemeClr>
              </a:solidFill>
              <a:prstDash val="dash"/>
            </a:ln>
          </cx:spPr>
        </cx:minorGridlines>
        <cx:tickLabels/>
        <cx:numFmt formatCode="0%" sourceLinked="0"/>
        <cx:spPr>
          <a:ln>
            <a:noFill/>
          </a:ln>
        </cx:spPr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>
                <a:latin typeface="JuliaMono" panose="020B0609060300020004" pitchFamily="49" charset="-127"/>
                <a:ea typeface="JuliaMono" panose="020B0609060300020004" pitchFamily="49" charset="-127"/>
                <a:cs typeface="JuliaMono" panose="020B0609060300020004" pitchFamily="49" charset="-127"/>
              </a:defRPr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JuliaMono" panose="020B0609060300020004" pitchFamily="49" charset="-127"/>
              <a:ea typeface="JuliaMono" panose="020B0609060300020004" pitchFamily="49" charset="-127"/>
              <a:cs typeface="JuliaMono" panose="020B0609060300020004" pitchFamily="49" charset="-127"/>
            </a:endParaRPr>
          </a:p>
        </cx:txPr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JuliaMono" panose="020B0609060300020004" pitchFamily="49" charset="-127"/>
              <a:ea typeface="JuliaMono" panose="020B0609060300020004" pitchFamily="49" charset="-127"/>
              <a:cs typeface="JuliaMono" panose="020B0609060300020004" pitchFamily="49" charset="-127"/>
            </a:defRPr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JuliaMono" panose="020B0609060300020004" pitchFamily="49" charset="-127"/>
            <a:ea typeface="JuliaMono" panose="020B0609060300020004" pitchFamily="49" charset="-127"/>
            <a:cs typeface="JuliaMono" panose="020B0609060300020004" pitchFamily="49" charset="-127"/>
          </a:endParaRPr>
        </a:p>
      </cx:txPr>
    </cx:legend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317500</xdr:colOff>
      <xdr:row>22</xdr:row>
      <xdr:rowOff>0</xdr:rowOff>
    </xdr:from>
    <xdr:to>
      <xdr:col>9</xdr:col>
      <xdr:colOff>363219</xdr:colOff>
      <xdr:row>24</xdr:row>
      <xdr:rowOff>12700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348A70A1-D846-CF9B-86F3-2B77381A71AF}"/>
            </a:ext>
          </a:extLst>
        </xdr:cNvPr>
        <xdr:cNvSpPr/>
      </xdr:nvSpPr>
      <xdr:spPr>
        <a:xfrm>
          <a:off x="6699250" y="3492500"/>
          <a:ext cx="45719" cy="330200"/>
        </a:xfrm>
        <a:prstGeom prst="rightBrace">
          <a:avLst/>
        </a:prstGeom>
        <a:ln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95250</xdr:rowOff>
    </xdr:from>
    <xdr:to>
      <xdr:col>12</xdr:col>
      <xdr:colOff>0</xdr:colOff>
      <xdr:row>26</xdr:row>
      <xdr:rowOff>88900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F6C1D6E-0E8F-4D8F-90BB-181D9F6CF3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899150" y="95250"/>
              <a:ext cx="2286000" cy="4572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1421D-4FE7-47B7-A546-15E7A05240A9}">
  <dimension ref="A1:P287"/>
  <sheetViews>
    <sheetView tabSelected="1" zoomScaleNormal="100" workbookViewId="0">
      <selection activeCell="O16" sqref="O16"/>
    </sheetView>
  </sheetViews>
  <sheetFormatPr defaultColWidth="9.08984375" defaultRowHeight="12.75" customHeight="1" x14ac:dyDescent="0.35"/>
  <cols>
    <col min="1" max="1" width="18.6328125" style="37" customWidth="1"/>
    <col min="2" max="11" width="9.08984375" style="37" customWidth="1"/>
    <col min="12" max="12" width="17.36328125" style="37" bestFit="1" customWidth="1"/>
    <col min="13" max="16" width="11.6328125" style="37" customWidth="1"/>
    <col min="17" max="16384" width="9.08984375" style="37"/>
  </cols>
  <sheetData>
    <row r="1" spans="1:8" ht="12.75" customHeight="1" x14ac:dyDescent="0.35">
      <c r="A1" s="50" t="s">
        <v>17</v>
      </c>
      <c r="B1" s="35"/>
      <c r="C1" s="36"/>
      <c r="D1" s="36"/>
      <c r="E1" s="36"/>
      <c r="F1" s="36"/>
      <c r="G1" s="36"/>
      <c r="H1" s="36"/>
    </row>
    <row r="2" spans="1:8" ht="12.75" customHeight="1" x14ac:dyDescent="0.35">
      <c r="A2" s="38"/>
      <c r="B2" s="39"/>
      <c r="C2" s="40"/>
      <c r="D2" s="40"/>
      <c r="E2" s="40"/>
      <c r="F2" s="40"/>
      <c r="G2" s="40"/>
      <c r="H2" s="40"/>
    </row>
    <row r="3" spans="1:8" ht="12.75" customHeight="1" x14ac:dyDescent="0.35">
      <c r="A3" s="41" t="s">
        <v>3</v>
      </c>
      <c r="B3" s="42"/>
      <c r="C3" s="42"/>
    </row>
    <row r="4" spans="1:8" ht="12.75" customHeight="1" x14ac:dyDescent="0.35">
      <c r="A4" s="47" t="s">
        <v>4</v>
      </c>
      <c r="B4" s="47" t="s">
        <v>28</v>
      </c>
      <c r="D4" s="43"/>
      <c r="E4" s="43"/>
      <c r="F4" s="43"/>
      <c r="G4" s="43"/>
      <c r="H4" s="43"/>
    </row>
    <row r="5" spans="1:8" ht="12.75" customHeight="1" x14ac:dyDescent="0.35">
      <c r="A5" s="47" t="s">
        <v>5</v>
      </c>
      <c r="B5" s="47" t="s">
        <v>29</v>
      </c>
      <c r="D5" s="43"/>
      <c r="E5" s="43"/>
      <c r="F5" s="43"/>
      <c r="G5" s="43"/>
      <c r="H5" s="43"/>
    </row>
    <row r="6" spans="1:8" ht="12.75" customHeight="1" x14ac:dyDescent="0.35">
      <c r="A6" s="47" t="s">
        <v>6</v>
      </c>
      <c r="B6" s="47" t="s">
        <v>7</v>
      </c>
    </row>
    <row r="7" spans="1:8" ht="12.75" customHeight="1" x14ac:dyDescent="0.35">
      <c r="A7" s="42"/>
      <c r="B7" s="42"/>
    </row>
    <row r="8" spans="1:8" ht="12.75" customHeight="1" x14ac:dyDescent="0.35">
      <c r="A8" s="41" t="s">
        <v>10</v>
      </c>
      <c r="B8" s="42"/>
    </row>
    <row r="9" spans="1:8" ht="12.75" customHeight="1" x14ac:dyDescent="0.35">
      <c r="A9" s="47" t="s">
        <v>8</v>
      </c>
      <c r="B9" s="47" t="s">
        <v>30</v>
      </c>
    </row>
    <row r="10" spans="1:8" ht="12.75" customHeight="1" x14ac:dyDescent="0.35">
      <c r="A10" s="47" t="s">
        <v>9</v>
      </c>
      <c r="B10" s="47" t="s">
        <v>31</v>
      </c>
    </row>
    <row r="11" spans="1:8" ht="12.75" customHeight="1" x14ac:dyDescent="0.35">
      <c r="A11" s="42"/>
      <c r="B11" s="42"/>
    </row>
    <row r="12" spans="1:8" ht="12.75" customHeight="1" x14ac:dyDescent="0.35">
      <c r="A12" s="41" t="s">
        <v>15</v>
      </c>
      <c r="B12" s="42"/>
    </row>
    <row r="13" spans="1:8" ht="12.75" customHeight="1" x14ac:dyDescent="0.35">
      <c r="A13" s="47" t="s">
        <v>13</v>
      </c>
      <c r="B13" s="47" t="s">
        <v>14</v>
      </c>
    </row>
    <row r="14" spans="1:8" ht="12.75" customHeight="1" x14ac:dyDescent="0.35">
      <c r="A14" s="47" t="s">
        <v>12</v>
      </c>
      <c r="B14" s="47" t="s">
        <v>11</v>
      </c>
    </row>
    <row r="15" spans="1:8" ht="12.75" customHeight="1" x14ac:dyDescent="0.35">
      <c r="A15" s="47" t="s">
        <v>16</v>
      </c>
      <c r="B15" s="1" t="s">
        <v>38</v>
      </c>
      <c r="D15" s="1"/>
      <c r="E15" s="1"/>
      <c r="F15" s="1"/>
      <c r="G15" s="1"/>
    </row>
    <row r="16" spans="1:8" ht="12.75" customHeight="1" x14ac:dyDescent="0.35">
      <c r="A16" s="47" t="s">
        <v>37</v>
      </c>
      <c r="B16" s="1" t="s">
        <v>39</v>
      </c>
      <c r="D16" s="1"/>
      <c r="E16" s="1"/>
      <c r="F16" s="1"/>
      <c r="G16" s="1"/>
    </row>
    <row r="17" spans="1:16" ht="12.75" customHeight="1" x14ac:dyDescent="0.35">
      <c r="A17" s="47" t="s">
        <v>32</v>
      </c>
      <c r="B17" s="1" t="s">
        <v>36</v>
      </c>
      <c r="D17" s="1"/>
      <c r="E17" s="1"/>
      <c r="F17" s="1"/>
      <c r="G17" s="1"/>
    </row>
    <row r="18" spans="1:16" ht="12.75" customHeight="1" x14ac:dyDescent="0.35">
      <c r="B18" s="44"/>
    </row>
    <row r="19" spans="1:16" ht="12.75" customHeight="1" x14ac:dyDescent="0.35">
      <c r="A19" s="45" t="s">
        <v>2</v>
      </c>
      <c r="B19" s="44"/>
      <c r="K19" s="1"/>
      <c r="L19" s="1"/>
      <c r="M19" s="1"/>
    </row>
    <row r="20" spans="1:16" ht="12.75" customHeight="1" x14ac:dyDescent="0.35">
      <c r="A20" s="1" t="s">
        <v>76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6" ht="12.75" customHeight="1" x14ac:dyDescent="0.35">
      <c r="A21" s="1" t="s">
        <v>77</v>
      </c>
      <c r="B21" s="1"/>
      <c r="C21" s="1"/>
      <c r="D21" s="1"/>
      <c r="E21" s="1"/>
      <c r="F21" s="1" t="s">
        <v>94</v>
      </c>
      <c r="G21" s="1"/>
      <c r="H21" s="1"/>
      <c r="I21" s="1"/>
      <c r="J21" s="1"/>
    </row>
    <row r="22" spans="1:16" ht="12.75" customHeight="1" x14ac:dyDescent="0.35">
      <c r="A22" s="1" t="s">
        <v>78</v>
      </c>
      <c r="B22" s="1"/>
      <c r="C22" s="1"/>
      <c r="D22" s="1"/>
      <c r="E22" s="1"/>
      <c r="F22" s="1" t="s">
        <v>95</v>
      </c>
      <c r="G22" s="1"/>
      <c r="H22" s="1"/>
      <c r="I22" s="1"/>
    </row>
    <row r="23" spans="1:16" ht="12.75" customHeight="1" x14ac:dyDescent="0.35">
      <c r="A23" s="1" t="s">
        <v>93</v>
      </c>
      <c r="B23" s="1"/>
      <c r="C23" s="1"/>
      <c r="D23" s="1"/>
      <c r="E23" s="1"/>
      <c r="F23" s="1" t="s">
        <v>96</v>
      </c>
      <c r="G23" s="1"/>
      <c r="H23" s="1"/>
      <c r="I23" s="1"/>
      <c r="K23" s="55" t="s">
        <v>114</v>
      </c>
      <c r="L23" s="1"/>
      <c r="M23" s="1"/>
      <c r="N23" s="1"/>
      <c r="O23" s="1"/>
    </row>
    <row r="24" spans="1:16" ht="12.75" customHeight="1" x14ac:dyDescent="0.35">
      <c r="A24" s="1" t="s">
        <v>79</v>
      </c>
      <c r="B24" s="1"/>
      <c r="C24" s="1"/>
      <c r="D24" s="1"/>
      <c r="E24" s="1"/>
      <c r="F24" s="1" t="s">
        <v>97</v>
      </c>
      <c r="G24" s="1"/>
      <c r="H24" s="1"/>
      <c r="I24" s="1"/>
      <c r="K24" s="56"/>
    </row>
    <row r="25" spans="1:16" ht="12.75" customHeight="1" x14ac:dyDescent="0.35">
      <c r="A25" s="1" t="s">
        <v>49</v>
      </c>
      <c r="B25" s="1"/>
      <c r="C25" s="1"/>
      <c r="D25" s="1"/>
      <c r="E25" s="1"/>
      <c r="F25" s="1" t="s">
        <v>98</v>
      </c>
      <c r="G25" s="1"/>
      <c r="H25" s="1"/>
      <c r="I25" s="1"/>
      <c r="K25" s="1" t="s">
        <v>115</v>
      </c>
      <c r="L25" s="1"/>
      <c r="M25" s="1"/>
      <c r="N25" s="1"/>
      <c r="O25" s="1"/>
    </row>
    <row r="26" spans="1:16" ht="12.75" customHeight="1" x14ac:dyDescent="0.35">
      <c r="A26" s="1" t="s">
        <v>50</v>
      </c>
      <c r="B26" s="1"/>
      <c r="C26" s="1"/>
      <c r="D26" s="1"/>
      <c r="E26" s="1"/>
      <c r="G26" s="1"/>
      <c r="H26" s="1"/>
      <c r="I26" s="1"/>
      <c r="K26" s="1" t="s">
        <v>116</v>
      </c>
      <c r="L26" s="1"/>
      <c r="M26" s="1"/>
      <c r="N26" s="1"/>
      <c r="O26" s="1"/>
    </row>
    <row r="27" spans="1:16" ht="12.75" customHeight="1" x14ac:dyDescent="0.35">
      <c r="A27" s="1" t="s">
        <v>51</v>
      </c>
      <c r="B27" s="1"/>
      <c r="C27" s="1"/>
      <c r="D27" s="1"/>
      <c r="E27" s="1"/>
      <c r="F27" s="1"/>
      <c r="G27" s="1"/>
      <c r="H27" s="1"/>
      <c r="I27" s="1"/>
      <c r="K27" s="1" t="s">
        <v>121</v>
      </c>
      <c r="L27" s="1"/>
      <c r="M27" s="1"/>
      <c r="N27" s="1"/>
      <c r="O27" s="1"/>
    </row>
    <row r="28" spans="1:16" ht="12.75" customHeight="1" x14ac:dyDescent="0.35">
      <c r="A28" s="1" t="s">
        <v>52</v>
      </c>
      <c r="B28" s="1"/>
      <c r="C28" s="1"/>
      <c r="D28" s="1"/>
      <c r="E28" s="1"/>
      <c r="F28" s="1"/>
      <c r="G28" s="1"/>
      <c r="H28" s="1"/>
      <c r="I28" s="1"/>
      <c r="K28" s="47" t="s">
        <v>122</v>
      </c>
      <c r="L28" s="1"/>
      <c r="M28" s="1"/>
      <c r="N28" s="1"/>
      <c r="O28" s="1"/>
    </row>
    <row r="29" spans="1:16" ht="12.75" customHeight="1" x14ac:dyDescent="0.35">
      <c r="A29" s="1" t="s">
        <v>53</v>
      </c>
      <c r="B29" s="1"/>
      <c r="C29" s="1"/>
      <c r="D29" s="1"/>
      <c r="E29" s="1"/>
      <c r="F29" s="1"/>
      <c r="G29" s="1"/>
      <c r="H29" s="1"/>
      <c r="I29" s="1"/>
      <c r="M29" s="52" t="s">
        <v>117</v>
      </c>
      <c r="N29" s="54"/>
      <c r="O29" s="52" t="s">
        <v>118</v>
      </c>
      <c r="P29" s="53"/>
    </row>
    <row r="30" spans="1:16" ht="12.75" customHeight="1" x14ac:dyDescent="0.45">
      <c r="A30" s="1" t="s">
        <v>54</v>
      </c>
      <c r="B30" s="1"/>
      <c r="C30" s="1"/>
      <c r="D30" s="1"/>
      <c r="E30" s="1"/>
      <c r="F30" s="1"/>
      <c r="G30" s="1"/>
      <c r="H30" s="1"/>
      <c r="I30" s="1"/>
      <c r="L30" s="48" t="s">
        <v>0</v>
      </c>
      <c r="M30" s="51" t="s">
        <v>119</v>
      </c>
      <c r="N30" s="51" t="s">
        <v>120</v>
      </c>
      <c r="O30" s="51" t="s">
        <v>119</v>
      </c>
      <c r="P30" s="51" t="s">
        <v>120</v>
      </c>
    </row>
    <row r="31" spans="1:16" ht="12.75" customHeight="1" x14ac:dyDescent="0.35">
      <c r="A31" s="1" t="s">
        <v>55</v>
      </c>
      <c r="B31" s="1"/>
      <c r="C31" s="1"/>
      <c r="D31" s="1"/>
      <c r="E31" s="1"/>
      <c r="F31" s="1"/>
      <c r="G31" s="1"/>
      <c r="H31" s="1"/>
      <c r="I31" s="1"/>
      <c r="L31" s="1" t="s">
        <v>18</v>
      </c>
      <c r="M31" s="49">
        <f>benchmark!C4 / 250</f>
        <v>20</v>
      </c>
      <c r="N31" s="49">
        <f>M31 * 2</f>
        <v>40</v>
      </c>
      <c r="O31" s="1">
        <f>benchmark!C18 / 250</f>
        <v>40</v>
      </c>
      <c r="P31" s="1">
        <f>O31 * 2</f>
        <v>80</v>
      </c>
    </row>
    <row r="32" spans="1:16" ht="12.75" customHeight="1" x14ac:dyDescent="0.35">
      <c r="A32" s="1" t="s">
        <v>56</v>
      </c>
      <c r="B32" s="1"/>
      <c r="C32" s="1"/>
      <c r="D32" s="1"/>
      <c r="E32" s="1"/>
      <c r="F32" s="1"/>
      <c r="G32" s="1"/>
      <c r="H32" s="1"/>
      <c r="I32" s="1"/>
      <c r="L32" s="1" t="s">
        <v>22</v>
      </c>
      <c r="M32" s="1">
        <f>benchmark!C5 / 250</f>
        <v>20</v>
      </c>
      <c r="N32" s="1">
        <f t="shared" ref="N32:N40" si="0">M32 * 2</f>
        <v>40</v>
      </c>
      <c r="O32" s="1">
        <f>benchmark!C19 / 250</f>
        <v>40</v>
      </c>
      <c r="P32" s="1">
        <f t="shared" ref="P32:P40" si="1">O32 * 2</f>
        <v>80</v>
      </c>
    </row>
    <row r="33" spans="1:16" ht="12.75" customHeight="1" x14ac:dyDescent="0.35">
      <c r="A33" s="1" t="s">
        <v>57</v>
      </c>
      <c r="B33" s="1"/>
      <c r="C33" s="1"/>
      <c r="D33" s="1"/>
      <c r="E33" s="1"/>
      <c r="F33" s="1"/>
      <c r="G33" s="1"/>
      <c r="H33" s="1"/>
      <c r="I33" s="1"/>
      <c r="L33" s="1" t="s">
        <v>19</v>
      </c>
      <c r="M33" s="1">
        <f>benchmark!C6 / 250</f>
        <v>20</v>
      </c>
      <c r="N33" s="1">
        <f t="shared" si="0"/>
        <v>40</v>
      </c>
      <c r="O33" s="1">
        <f>benchmark!C20 / 250</f>
        <v>40</v>
      </c>
      <c r="P33" s="1">
        <f t="shared" si="1"/>
        <v>80</v>
      </c>
    </row>
    <row r="34" spans="1:16" ht="12.75" customHeight="1" x14ac:dyDescent="0.35">
      <c r="A34" s="1" t="s">
        <v>58</v>
      </c>
      <c r="B34" s="1"/>
      <c r="C34" s="1"/>
      <c r="D34" s="1"/>
      <c r="E34" s="1"/>
      <c r="F34" s="1"/>
      <c r="G34" s="1"/>
      <c r="H34" s="1"/>
      <c r="I34" s="1"/>
      <c r="L34" s="1" t="s">
        <v>23</v>
      </c>
      <c r="M34" s="1">
        <f>benchmark!C7 / 250</f>
        <v>20</v>
      </c>
      <c r="N34" s="1">
        <f t="shared" si="0"/>
        <v>40</v>
      </c>
      <c r="O34" s="1">
        <f>benchmark!C21 / 250</f>
        <v>40</v>
      </c>
      <c r="P34" s="1">
        <f t="shared" si="1"/>
        <v>80</v>
      </c>
    </row>
    <row r="35" spans="1:16" ht="12.75" customHeight="1" x14ac:dyDescent="0.35">
      <c r="A35" s="1" t="s">
        <v>59</v>
      </c>
      <c r="B35" s="1"/>
      <c r="C35" s="1"/>
      <c r="D35" s="1"/>
      <c r="E35" s="1"/>
      <c r="F35" s="1"/>
      <c r="G35" s="1"/>
      <c r="H35" s="1"/>
      <c r="I35" s="1"/>
      <c r="L35" s="1" t="s">
        <v>20</v>
      </c>
      <c r="M35" s="1">
        <f>benchmark!C8 / 250</f>
        <v>20</v>
      </c>
      <c r="N35" s="1">
        <f t="shared" si="0"/>
        <v>40</v>
      </c>
      <c r="O35" s="1">
        <f>benchmark!C22 / 250</f>
        <v>40</v>
      </c>
      <c r="P35" s="1">
        <f t="shared" si="1"/>
        <v>80</v>
      </c>
    </row>
    <row r="36" spans="1:16" ht="12.75" customHeight="1" x14ac:dyDescent="0.35">
      <c r="A36" s="1" t="s">
        <v>60</v>
      </c>
      <c r="B36" s="1"/>
      <c r="C36" s="1"/>
      <c r="D36" s="1"/>
      <c r="E36" s="1"/>
      <c r="F36" s="1"/>
      <c r="G36" s="1"/>
      <c r="H36" s="1"/>
      <c r="I36" s="1"/>
      <c r="L36" s="1" t="s">
        <v>21</v>
      </c>
      <c r="M36" s="1">
        <f>benchmark!C9 / 250</f>
        <v>40</v>
      </c>
      <c r="N36" s="1">
        <f t="shared" si="0"/>
        <v>80</v>
      </c>
      <c r="O36" s="1">
        <f>benchmark!C23 / 250</f>
        <v>80</v>
      </c>
      <c r="P36" s="1">
        <f t="shared" si="1"/>
        <v>160</v>
      </c>
    </row>
    <row r="37" spans="1:16" ht="12.75" customHeight="1" x14ac:dyDescent="0.35">
      <c r="A37" s="1" t="s">
        <v>61</v>
      </c>
      <c r="B37" s="1"/>
      <c r="C37" s="1"/>
      <c r="D37" s="1"/>
      <c r="E37" s="1"/>
      <c r="F37" s="1"/>
      <c r="G37" s="1"/>
      <c r="H37" s="1"/>
      <c r="I37" s="1"/>
      <c r="L37" s="1" t="s">
        <v>24</v>
      </c>
      <c r="M37" s="1">
        <f>benchmark!C10 / 250</f>
        <v>40</v>
      </c>
      <c r="N37" s="1">
        <f t="shared" si="0"/>
        <v>80</v>
      </c>
      <c r="O37" s="1">
        <f>benchmark!C24 / 250</f>
        <v>80</v>
      </c>
      <c r="P37" s="1">
        <f t="shared" si="1"/>
        <v>160</v>
      </c>
    </row>
    <row r="38" spans="1:16" ht="12.75" customHeight="1" x14ac:dyDescent="0.35">
      <c r="A38" s="1" t="s">
        <v>62</v>
      </c>
      <c r="B38" s="1"/>
      <c r="C38" s="1"/>
      <c r="D38" s="1"/>
      <c r="E38" s="1"/>
      <c r="F38" s="1"/>
      <c r="G38" s="1"/>
      <c r="H38" s="1"/>
      <c r="I38" s="1"/>
      <c r="L38" s="1" t="s">
        <v>25</v>
      </c>
      <c r="M38" s="1">
        <f>benchmark!C11 / 250</f>
        <v>40</v>
      </c>
      <c r="N38" s="1">
        <f t="shared" si="0"/>
        <v>80</v>
      </c>
      <c r="O38" s="1">
        <f>benchmark!C25 / 250</f>
        <v>80</v>
      </c>
      <c r="P38" s="1">
        <f t="shared" si="1"/>
        <v>160</v>
      </c>
    </row>
    <row r="39" spans="1:16" ht="12.75" customHeight="1" x14ac:dyDescent="0.35">
      <c r="A39" s="1" t="s">
        <v>63</v>
      </c>
      <c r="B39" s="1"/>
      <c r="C39" s="1"/>
      <c r="D39" s="1"/>
      <c r="E39" s="1"/>
      <c r="F39" s="1" t="s">
        <v>99</v>
      </c>
      <c r="G39" s="1"/>
      <c r="H39" s="1"/>
      <c r="I39" s="1"/>
      <c r="K39" s="1"/>
      <c r="L39" s="1" t="s">
        <v>27</v>
      </c>
      <c r="M39" s="1">
        <f>benchmark!C12 / 250</f>
        <v>40</v>
      </c>
      <c r="N39" s="1">
        <f t="shared" si="0"/>
        <v>80</v>
      </c>
      <c r="O39" s="1">
        <f>benchmark!C26 / 250</f>
        <v>80</v>
      </c>
      <c r="P39" s="1">
        <f t="shared" si="1"/>
        <v>160</v>
      </c>
    </row>
    <row r="40" spans="1:16" ht="12.75" customHeight="1" x14ac:dyDescent="0.35">
      <c r="A40" s="1" t="s">
        <v>64</v>
      </c>
      <c r="B40" s="1"/>
      <c r="C40" s="1"/>
      <c r="D40" s="1"/>
      <c r="E40" s="1"/>
      <c r="F40" s="1"/>
      <c r="G40" s="1"/>
      <c r="H40" s="1"/>
      <c r="I40" s="1"/>
      <c r="K40" s="1"/>
      <c r="L40" s="1" t="s">
        <v>26</v>
      </c>
      <c r="M40" s="1">
        <f>benchmark!C13 / 250</f>
        <v>40</v>
      </c>
      <c r="N40" s="1">
        <f t="shared" si="0"/>
        <v>80</v>
      </c>
      <c r="O40" s="1">
        <f>benchmark!C27 / 250</f>
        <v>80</v>
      </c>
      <c r="P40" s="1">
        <f t="shared" si="1"/>
        <v>160</v>
      </c>
    </row>
    <row r="41" spans="1:16" ht="12.75" customHeight="1" x14ac:dyDescent="0.35">
      <c r="A41" s="1" t="s">
        <v>65</v>
      </c>
      <c r="B41" s="1"/>
      <c r="C41" s="1"/>
      <c r="D41" s="1"/>
      <c r="E41" s="1"/>
      <c r="F41" s="1"/>
      <c r="G41" s="1"/>
      <c r="H41" s="1"/>
      <c r="I41" s="1"/>
      <c r="K41" s="1"/>
      <c r="O41" s="1"/>
    </row>
    <row r="42" spans="1:16" ht="12.75" customHeight="1" x14ac:dyDescent="0.35">
      <c r="A42" s="1" t="s">
        <v>66</v>
      </c>
      <c r="B42" s="1"/>
      <c r="C42" s="1"/>
      <c r="D42" s="1"/>
      <c r="E42" s="1"/>
      <c r="F42" s="1"/>
      <c r="G42" s="1"/>
      <c r="H42" s="1"/>
      <c r="I42" s="1"/>
      <c r="K42" s="1"/>
    </row>
    <row r="43" spans="1:16" ht="12.75" customHeight="1" x14ac:dyDescent="0.35">
      <c r="A43" s="1" t="s">
        <v>67</v>
      </c>
      <c r="B43" s="1"/>
      <c r="C43" s="1"/>
      <c r="D43" s="1"/>
      <c r="E43" s="1"/>
      <c r="F43" s="1"/>
      <c r="G43" s="1"/>
      <c r="H43" s="1"/>
      <c r="I43" s="1"/>
      <c r="K43" s="1"/>
    </row>
    <row r="44" spans="1:16" ht="12.75" customHeight="1" x14ac:dyDescent="0.35">
      <c r="A44" s="1" t="s">
        <v>68</v>
      </c>
      <c r="B44" s="1"/>
      <c r="C44" s="1"/>
      <c r="D44" s="1"/>
      <c r="E44" s="1"/>
      <c r="F44" s="1"/>
      <c r="G44" s="1"/>
      <c r="H44" s="1"/>
      <c r="I44" s="1"/>
      <c r="K44" s="1"/>
    </row>
    <row r="45" spans="1:16" ht="12.75" customHeight="1" x14ac:dyDescent="0.35">
      <c r="A45" s="1" t="s">
        <v>62</v>
      </c>
      <c r="B45" s="1"/>
      <c r="C45" s="1"/>
      <c r="D45" s="1"/>
      <c r="E45" s="1"/>
      <c r="F45" s="1"/>
      <c r="G45" s="1"/>
      <c r="H45" s="1"/>
      <c r="I45" s="1"/>
      <c r="K45" s="1"/>
    </row>
    <row r="46" spans="1:16" ht="12.75" customHeight="1" x14ac:dyDescent="0.35">
      <c r="A46" s="1" t="s">
        <v>69</v>
      </c>
      <c r="B46" s="1"/>
      <c r="C46" s="1"/>
      <c r="D46" s="1"/>
      <c r="E46" s="1"/>
      <c r="F46" s="1" t="s">
        <v>100</v>
      </c>
      <c r="G46" s="1"/>
      <c r="H46" s="1"/>
      <c r="I46" s="1"/>
      <c r="K46" s="1"/>
    </row>
    <row r="47" spans="1:16" ht="12.75" customHeight="1" x14ac:dyDescent="0.35">
      <c r="A47" s="1" t="s">
        <v>70</v>
      </c>
      <c r="B47" s="1"/>
      <c r="C47" s="1"/>
      <c r="D47" s="1"/>
      <c r="E47" s="1"/>
      <c r="F47" s="1"/>
      <c r="G47" s="1"/>
      <c r="H47" s="1"/>
      <c r="I47" s="1"/>
      <c r="K47" s="1"/>
    </row>
    <row r="48" spans="1:16" ht="12.75" customHeight="1" x14ac:dyDescent="0.35">
      <c r="A48" s="1" t="s">
        <v>71</v>
      </c>
      <c r="B48" s="1"/>
      <c r="C48" s="1"/>
      <c r="D48" s="1"/>
      <c r="E48" s="1"/>
      <c r="F48" s="1"/>
      <c r="G48" s="1"/>
      <c r="H48" s="1"/>
      <c r="I48" s="1"/>
      <c r="K48" s="1"/>
    </row>
    <row r="49" spans="1:15" ht="12.75" customHeight="1" x14ac:dyDescent="0.35">
      <c r="A49" s="1" t="s">
        <v>72</v>
      </c>
      <c r="B49" s="1"/>
      <c r="C49" s="1"/>
      <c r="D49" s="1"/>
      <c r="E49" s="1"/>
      <c r="F49" s="1"/>
      <c r="G49" s="1"/>
      <c r="H49" s="1"/>
      <c r="I49" s="1"/>
      <c r="K49" s="1"/>
    </row>
    <row r="50" spans="1:15" ht="12.75" customHeight="1" x14ac:dyDescent="0.35">
      <c r="A50" s="1" t="s">
        <v>73</v>
      </c>
      <c r="B50" s="1"/>
      <c r="C50" s="1"/>
      <c r="D50" s="1"/>
      <c r="E50" s="1"/>
      <c r="F50" s="1"/>
      <c r="G50" s="1"/>
      <c r="H50" s="1"/>
      <c r="I50" s="1"/>
      <c r="K50" s="1"/>
    </row>
    <row r="51" spans="1:15" ht="12.75" customHeight="1" x14ac:dyDescent="0.35">
      <c r="A51" s="1" t="s">
        <v>74</v>
      </c>
      <c r="B51" s="1"/>
      <c r="C51" s="1"/>
      <c r="D51" s="1"/>
      <c r="E51" s="1"/>
      <c r="F51" s="1"/>
      <c r="G51" s="1"/>
      <c r="H51" s="1"/>
      <c r="I51" s="1"/>
      <c r="K51" s="1"/>
    </row>
    <row r="52" spans="1:15" ht="12.75" customHeight="1" x14ac:dyDescent="0.35">
      <c r="A52" s="1" t="s">
        <v>62</v>
      </c>
      <c r="B52" s="1"/>
      <c r="C52" s="1"/>
      <c r="D52" s="1"/>
      <c r="E52" s="1"/>
      <c r="F52" s="1"/>
      <c r="G52" s="1"/>
      <c r="H52" s="1"/>
      <c r="I52" s="1"/>
      <c r="K52" s="1"/>
    </row>
    <row r="53" spans="1:15" ht="12.75" customHeight="1" x14ac:dyDescent="0.35">
      <c r="A53" s="1" t="s">
        <v>80</v>
      </c>
      <c r="B53" s="1"/>
      <c r="C53" s="1"/>
      <c r="D53" s="1"/>
      <c r="E53" s="1"/>
      <c r="F53" s="1" t="s">
        <v>101</v>
      </c>
      <c r="G53" s="1"/>
      <c r="H53" s="1"/>
      <c r="I53" s="1"/>
      <c r="K53" s="1"/>
      <c r="O53" s="1"/>
    </row>
    <row r="54" spans="1:15" ht="12.75" customHeight="1" x14ac:dyDescent="0.35">
      <c r="A54" s="1" t="s">
        <v>81</v>
      </c>
      <c r="B54" s="1"/>
      <c r="C54" s="1"/>
      <c r="D54" s="1"/>
      <c r="E54" s="1"/>
      <c r="F54" s="1" t="s">
        <v>102</v>
      </c>
      <c r="G54" s="1"/>
      <c r="H54" s="1"/>
      <c r="I54" s="1"/>
      <c r="K54" s="1"/>
      <c r="L54" s="1"/>
      <c r="M54" s="1"/>
      <c r="N54" s="1"/>
      <c r="O54" s="1"/>
    </row>
    <row r="55" spans="1:15" ht="12.75" customHeight="1" x14ac:dyDescent="0.35">
      <c r="A55" s="1" t="s">
        <v>82</v>
      </c>
      <c r="B55" s="1"/>
      <c r="C55" s="1"/>
      <c r="D55" s="1"/>
      <c r="E55" s="1"/>
      <c r="F55" s="1" t="s">
        <v>103</v>
      </c>
      <c r="G55" s="1"/>
      <c r="H55" s="1"/>
      <c r="I55" s="1"/>
    </row>
    <row r="56" spans="1:15" ht="12.75" customHeight="1" x14ac:dyDescent="0.35">
      <c r="A56" s="1" t="s">
        <v>83</v>
      </c>
      <c r="B56" s="1"/>
      <c r="C56" s="1"/>
      <c r="D56" s="1"/>
      <c r="E56" s="1"/>
      <c r="F56" s="1" t="s">
        <v>104</v>
      </c>
      <c r="G56" s="1"/>
      <c r="H56" s="1"/>
      <c r="I56" s="1"/>
    </row>
    <row r="57" spans="1:15" ht="12.75" customHeight="1" x14ac:dyDescent="0.35">
      <c r="A57" s="1" t="s">
        <v>84</v>
      </c>
      <c r="B57" s="1"/>
      <c r="C57" s="1"/>
      <c r="D57" s="1"/>
      <c r="E57" s="1"/>
      <c r="F57" s="1" t="s">
        <v>105</v>
      </c>
      <c r="G57" s="1"/>
      <c r="H57" s="1"/>
      <c r="I57" s="1"/>
    </row>
    <row r="58" spans="1:15" ht="12.75" customHeight="1" x14ac:dyDescent="0.35">
      <c r="A58" s="1" t="s">
        <v>85</v>
      </c>
      <c r="B58" s="1"/>
      <c r="C58" s="1"/>
      <c r="D58" s="1"/>
      <c r="E58" s="1"/>
      <c r="F58" s="1" t="s">
        <v>106</v>
      </c>
      <c r="G58" s="1"/>
      <c r="H58" s="1"/>
      <c r="I58" s="1"/>
    </row>
    <row r="59" spans="1:15" ht="12.75" customHeight="1" x14ac:dyDescent="0.35">
      <c r="A59" s="1" t="s">
        <v>86</v>
      </c>
      <c r="B59" s="1"/>
      <c r="C59" s="1"/>
      <c r="D59" s="1"/>
      <c r="E59" s="1"/>
      <c r="F59" s="1" t="s">
        <v>107</v>
      </c>
      <c r="G59" s="1"/>
      <c r="H59" s="1"/>
      <c r="I59" s="1"/>
    </row>
    <row r="60" spans="1:15" ht="12.75" customHeight="1" x14ac:dyDescent="0.35">
      <c r="A60" s="1" t="s">
        <v>87</v>
      </c>
      <c r="B60" s="1"/>
      <c r="C60" s="1"/>
      <c r="D60" s="1"/>
      <c r="E60" s="1"/>
      <c r="F60" s="1" t="s">
        <v>108</v>
      </c>
      <c r="G60" s="1"/>
      <c r="H60" s="1"/>
      <c r="I60" s="1"/>
    </row>
    <row r="61" spans="1:15" ht="12.75" customHeight="1" x14ac:dyDescent="0.35">
      <c r="A61" s="1" t="s">
        <v>88</v>
      </c>
      <c r="B61" s="1"/>
      <c r="C61" s="1"/>
      <c r="D61" s="1"/>
      <c r="E61" s="1"/>
      <c r="F61" s="1" t="s">
        <v>109</v>
      </c>
      <c r="G61" s="1"/>
      <c r="H61" s="1"/>
      <c r="I61" s="1"/>
    </row>
    <row r="62" spans="1:15" ht="12.75" customHeight="1" x14ac:dyDescent="0.35">
      <c r="A62" s="1" t="s">
        <v>89</v>
      </c>
      <c r="B62" s="1"/>
      <c r="C62" s="1"/>
      <c r="D62" s="1"/>
      <c r="E62" s="1"/>
      <c r="F62" s="1" t="s">
        <v>111</v>
      </c>
      <c r="G62" s="1"/>
      <c r="H62" s="1"/>
      <c r="I62" s="1"/>
    </row>
    <row r="63" spans="1:15" ht="12.75" customHeight="1" x14ac:dyDescent="0.35">
      <c r="A63" s="1" t="s">
        <v>90</v>
      </c>
      <c r="B63" s="1"/>
      <c r="C63" s="1"/>
      <c r="D63" s="1"/>
      <c r="E63" s="1"/>
      <c r="F63" s="1" t="s">
        <v>113</v>
      </c>
      <c r="G63" s="1"/>
      <c r="H63" s="1"/>
      <c r="I63" s="1"/>
    </row>
    <row r="64" spans="1:15" ht="12.75" customHeight="1" x14ac:dyDescent="0.35">
      <c r="A64" s="1" t="s">
        <v>91</v>
      </c>
      <c r="B64" s="1"/>
      <c r="C64" s="1"/>
      <c r="D64" s="1"/>
      <c r="E64" s="1"/>
      <c r="F64" s="1" t="s">
        <v>112</v>
      </c>
      <c r="G64" s="1"/>
      <c r="H64" s="1"/>
      <c r="I64" s="1"/>
      <c r="J64" s="1"/>
    </row>
    <row r="65" spans="1:15" ht="12.75" customHeight="1" x14ac:dyDescent="0.35">
      <c r="A65" s="1" t="s">
        <v>92</v>
      </c>
      <c r="B65" s="1"/>
      <c r="C65" s="1"/>
      <c r="D65" s="1"/>
      <c r="E65" s="1"/>
      <c r="F65" s="1" t="s">
        <v>110</v>
      </c>
      <c r="G65" s="1"/>
      <c r="H65" s="1"/>
      <c r="I65" s="1"/>
      <c r="J65" s="1"/>
    </row>
    <row r="66" spans="1:15" ht="12.75" customHeight="1" x14ac:dyDescent="0.35">
      <c r="A66" s="1" t="s">
        <v>75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customHeight="1" x14ac:dyDescent="0.35">
      <c r="M67" s="1"/>
    </row>
    <row r="68" spans="1:15" ht="12.75" customHeight="1" x14ac:dyDescent="0.35">
      <c r="J68" s="46"/>
      <c r="L68" s="1"/>
      <c r="M68" s="1"/>
    </row>
    <row r="69" spans="1:15" ht="12.75" customHeight="1" x14ac:dyDescent="0.35">
      <c r="L69" s="1"/>
      <c r="M69" s="1"/>
    </row>
    <row r="70" spans="1:15" ht="12.75" customHeight="1" x14ac:dyDescent="0.35">
      <c r="J70" s="46"/>
      <c r="L70" s="1"/>
      <c r="M70" s="1"/>
    </row>
    <row r="71" spans="1:15" ht="12.75" customHeight="1" x14ac:dyDescent="0.35">
      <c r="J71" s="46"/>
      <c r="L71" s="1"/>
      <c r="M71" s="1"/>
    </row>
    <row r="72" spans="1:15" ht="12.75" customHeight="1" x14ac:dyDescent="0.35">
      <c r="J72" s="46"/>
      <c r="L72" s="1"/>
      <c r="M72" s="1"/>
    </row>
    <row r="73" spans="1:15" ht="12.75" customHeight="1" x14ac:dyDescent="0.35">
      <c r="J73" s="46"/>
    </row>
    <row r="75" spans="1:15" ht="12.75" customHeight="1" x14ac:dyDescent="0.35">
      <c r="J75" s="46"/>
    </row>
    <row r="76" spans="1:15" ht="12.75" customHeight="1" x14ac:dyDescent="0.35">
      <c r="J76" s="46"/>
    </row>
    <row r="77" spans="1:15" ht="12.75" customHeight="1" x14ac:dyDescent="0.35">
      <c r="J77" s="46"/>
    </row>
    <row r="110" spans="2:2" ht="12.75" customHeight="1" x14ac:dyDescent="0.35">
      <c r="B110" s="44"/>
    </row>
    <row r="111" spans="2:2" ht="12.75" customHeight="1" x14ac:dyDescent="0.35">
      <c r="B111" s="44"/>
    </row>
    <row r="112" spans="2:2" ht="12.75" customHeight="1" x14ac:dyDescent="0.35">
      <c r="B112" s="44"/>
    </row>
    <row r="113" spans="2:2" ht="12.75" customHeight="1" x14ac:dyDescent="0.35">
      <c r="B113" s="44"/>
    </row>
    <row r="114" spans="2:2" ht="12.75" customHeight="1" x14ac:dyDescent="0.35">
      <c r="B114" s="44"/>
    </row>
    <row r="115" spans="2:2" ht="12.75" customHeight="1" x14ac:dyDescent="0.35">
      <c r="B115" s="44"/>
    </row>
    <row r="116" spans="2:2" ht="12.75" customHeight="1" x14ac:dyDescent="0.35">
      <c r="B116" s="44"/>
    </row>
    <row r="117" spans="2:2" ht="12.75" customHeight="1" x14ac:dyDescent="0.35">
      <c r="B117" s="44"/>
    </row>
    <row r="118" spans="2:2" ht="12.75" customHeight="1" x14ac:dyDescent="0.35">
      <c r="B118" s="44"/>
    </row>
    <row r="119" spans="2:2" ht="12.75" customHeight="1" x14ac:dyDescent="0.35">
      <c r="B119" s="44"/>
    </row>
    <row r="120" spans="2:2" ht="12.75" customHeight="1" x14ac:dyDescent="0.35">
      <c r="B120" s="44"/>
    </row>
    <row r="121" spans="2:2" ht="12.75" customHeight="1" x14ac:dyDescent="0.35">
      <c r="B121" s="44"/>
    </row>
    <row r="122" spans="2:2" ht="12.75" customHeight="1" x14ac:dyDescent="0.35">
      <c r="B122" s="44"/>
    </row>
    <row r="123" spans="2:2" ht="12.75" customHeight="1" x14ac:dyDescent="0.35">
      <c r="B123" s="44"/>
    </row>
    <row r="124" spans="2:2" ht="12.75" customHeight="1" x14ac:dyDescent="0.35">
      <c r="B124" s="44"/>
    </row>
    <row r="125" spans="2:2" ht="12.75" customHeight="1" x14ac:dyDescent="0.35">
      <c r="B125" s="44"/>
    </row>
    <row r="126" spans="2:2" ht="12.75" customHeight="1" x14ac:dyDescent="0.35">
      <c r="B126" s="44"/>
    </row>
    <row r="127" spans="2:2" ht="12.75" customHeight="1" x14ac:dyDescent="0.35">
      <c r="B127" s="44"/>
    </row>
    <row r="128" spans="2:2" ht="12.75" customHeight="1" x14ac:dyDescent="0.35">
      <c r="B128" s="44"/>
    </row>
    <row r="129" spans="2:2" ht="12.75" customHeight="1" x14ac:dyDescent="0.35">
      <c r="B129" s="44"/>
    </row>
    <row r="130" spans="2:2" ht="12.75" customHeight="1" x14ac:dyDescent="0.35">
      <c r="B130" s="44"/>
    </row>
    <row r="131" spans="2:2" ht="12.75" customHeight="1" x14ac:dyDescent="0.35">
      <c r="B131" s="44"/>
    </row>
    <row r="132" spans="2:2" ht="12.75" customHeight="1" x14ac:dyDescent="0.35">
      <c r="B132" s="44"/>
    </row>
    <row r="133" spans="2:2" ht="12.75" customHeight="1" x14ac:dyDescent="0.35">
      <c r="B133" s="44"/>
    </row>
    <row r="134" spans="2:2" ht="12.75" customHeight="1" x14ac:dyDescent="0.35">
      <c r="B134" s="44"/>
    </row>
    <row r="135" spans="2:2" ht="12.75" customHeight="1" x14ac:dyDescent="0.35">
      <c r="B135" s="44"/>
    </row>
    <row r="136" spans="2:2" ht="12.75" customHeight="1" x14ac:dyDescent="0.35">
      <c r="B136" s="44"/>
    </row>
    <row r="137" spans="2:2" ht="12.75" customHeight="1" x14ac:dyDescent="0.35">
      <c r="B137" s="44"/>
    </row>
    <row r="138" spans="2:2" ht="12.75" customHeight="1" x14ac:dyDescent="0.35">
      <c r="B138" s="44"/>
    </row>
    <row r="139" spans="2:2" ht="12.75" customHeight="1" x14ac:dyDescent="0.35">
      <c r="B139" s="44"/>
    </row>
    <row r="140" spans="2:2" ht="12.75" customHeight="1" x14ac:dyDescent="0.35">
      <c r="B140" s="44"/>
    </row>
    <row r="141" spans="2:2" ht="12.75" customHeight="1" x14ac:dyDescent="0.35">
      <c r="B141" s="44"/>
    </row>
    <row r="142" spans="2:2" ht="12.75" customHeight="1" x14ac:dyDescent="0.35">
      <c r="B142" s="44"/>
    </row>
    <row r="143" spans="2:2" ht="12.75" customHeight="1" x14ac:dyDescent="0.35">
      <c r="B143" s="44"/>
    </row>
    <row r="144" spans="2:2" ht="12.75" customHeight="1" x14ac:dyDescent="0.35">
      <c r="B144" s="44"/>
    </row>
    <row r="145" spans="2:2" ht="12.75" customHeight="1" x14ac:dyDescent="0.35">
      <c r="B145" s="44"/>
    </row>
    <row r="146" spans="2:2" ht="12.75" customHeight="1" x14ac:dyDescent="0.35">
      <c r="B146" s="44"/>
    </row>
    <row r="147" spans="2:2" ht="12.75" customHeight="1" x14ac:dyDescent="0.35">
      <c r="B147" s="44"/>
    </row>
    <row r="148" spans="2:2" ht="12.75" customHeight="1" x14ac:dyDescent="0.35">
      <c r="B148" s="44"/>
    </row>
    <row r="149" spans="2:2" ht="12.75" customHeight="1" x14ac:dyDescent="0.35">
      <c r="B149" s="44"/>
    </row>
    <row r="150" spans="2:2" ht="12.75" customHeight="1" x14ac:dyDescent="0.35">
      <c r="B150" s="44"/>
    </row>
    <row r="151" spans="2:2" ht="12.75" customHeight="1" x14ac:dyDescent="0.35">
      <c r="B151" s="44"/>
    </row>
    <row r="152" spans="2:2" ht="12.75" customHeight="1" x14ac:dyDescent="0.35">
      <c r="B152" s="44"/>
    </row>
    <row r="153" spans="2:2" ht="12.75" customHeight="1" x14ac:dyDescent="0.35">
      <c r="B153" s="44"/>
    </row>
    <row r="154" spans="2:2" ht="12.75" customHeight="1" x14ac:dyDescent="0.35">
      <c r="B154" s="44"/>
    </row>
    <row r="155" spans="2:2" ht="12.75" customHeight="1" x14ac:dyDescent="0.35">
      <c r="B155" s="44"/>
    </row>
    <row r="156" spans="2:2" ht="12.75" customHeight="1" x14ac:dyDescent="0.35">
      <c r="B156" s="44"/>
    </row>
    <row r="157" spans="2:2" ht="12.75" customHeight="1" x14ac:dyDescent="0.35">
      <c r="B157" s="44"/>
    </row>
    <row r="158" spans="2:2" ht="12.75" customHeight="1" x14ac:dyDescent="0.35">
      <c r="B158" s="44"/>
    </row>
    <row r="159" spans="2:2" ht="12.75" customHeight="1" x14ac:dyDescent="0.35">
      <c r="B159" s="44"/>
    </row>
    <row r="160" spans="2:2" ht="12.75" customHeight="1" x14ac:dyDescent="0.35">
      <c r="B160" s="44"/>
    </row>
    <row r="161" spans="2:2" ht="12.75" customHeight="1" x14ac:dyDescent="0.35">
      <c r="B161" s="44"/>
    </row>
    <row r="162" spans="2:2" ht="12.75" customHeight="1" x14ac:dyDescent="0.35">
      <c r="B162" s="44"/>
    </row>
    <row r="163" spans="2:2" ht="12.75" customHeight="1" x14ac:dyDescent="0.35">
      <c r="B163" s="44"/>
    </row>
    <row r="164" spans="2:2" ht="12.75" customHeight="1" x14ac:dyDescent="0.35">
      <c r="B164" s="44"/>
    </row>
    <row r="165" spans="2:2" ht="12.75" customHeight="1" x14ac:dyDescent="0.35">
      <c r="B165" s="44"/>
    </row>
    <row r="166" spans="2:2" ht="12.75" customHeight="1" x14ac:dyDescent="0.35">
      <c r="B166" s="44"/>
    </row>
    <row r="167" spans="2:2" ht="12.75" customHeight="1" x14ac:dyDescent="0.35">
      <c r="B167" s="44"/>
    </row>
    <row r="168" spans="2:2" ht="12.75" customHeight="1" x14ac:dyDescent="0.35">
      <c r="B168" s="44"/>
    </row>
    <row r="169" spans="2:2" ht="12.75" customHeight="1" x14ac:dyDescent="0.35">
      <c r="B169" s="44"/>
    </row>
    <row r="170" spans="2:2" ht="12.75" customHeight="1" x14ac:dyDescent="0.35">
      <c r="B170" s="44"/>
    </row>
    <row r="171" spans="2:2" ht="12.75" customHeight="1" x14ac:dyDescent="0.35">
      <c r="B171" s="44"/>
    </row>
    <row r="172" spans="2:2" ht="12.75" customHeight="1" x14ac:dyDescent="0.35">
      <c r="B172" s="44"/>
    </row>
    <row r="173" spans="2:2" ht="12.75" customHeight="1" x14ac:dyDescent="0.35">
      <c r="B173" s="44"/>
    </row>
    <row r="174" spans="2:2" ht="12.75" customHeight="1" x14ac:dyDescent="0.35">
      <c r="B174" s="44"/>
    </row>
    <row r="175" spans="2:2" ht="12.75" customHeight="1" x14ac:dyDescent="0.35">
      <c r="B175" s="44"/>
    </row>
    <row r="176" spans="2:2" ht="12.75" customHeight="1" x14ac:dyDescent="0.35">
      <c r="B176" s="44"/>
    </row>
    <row r="177" spans="2:2" ht="12.75" customHeight="1" x14ac:dyDescent="0.35">
      <c r="B177" s="44"/>
    </row>
    <row r="178" spans="2:2" ht="12.75" customHeight="1" x14ac:dyDescent="0.35">
      <c r="B178" s="44"/>
    </row>
    <row r="179" spans="2:2" ht="12.75" customHeight="1" x14ac:dyDescent="0.35">
      <c r="B179" s="44"/>
    </row>
    <row r="180" spans="2:2" ht="12.75" customHeight="1" x14ac:dyDescent="0.35">
      <c r="B180" s="44"/>
    </row>
    <row r="181" spans="2:2" ht="12.75" customHeight="1" x14ac:dyDescent="0.35">
      <c r="B181" s="44"/>
    </row>
    <row r="182" spans="2:2" ht="12.75" customHeight="1" x14ac:dyDescent="0.35">
      <c r="B182" s="44"/>
    </row>
    <row r="183" spans="2:2" ht="12.75" customHeight="1" x14ac:dyDescent="0.35">
      <c r="B183" s="44"/>
    </row>
    <row r="184" spans="2:2" ht="12.75" customHeight="1" x14ac:dyDescent="0.35">
      <c r="B184" s="44"/>
    </row>
    <row r="185" spans="2:2" ht="12.75" customHeight="1" x14ac:dyDescent="0.35">
      <c r="B185" s="44"/>
    </row>
    <row r="186" spans="2:2" ht="12.75" customHeight="1" x14ac:dyDescent="0.35">
      <c r="B186" s="44"/>
    </row>
    <row r="187" spans="2:2" ht="12.75" customHeight="1" x14ac:dyDescent="0.35">
      <c r="B187" s="44"/>
    </row>
    <row r="188" spans="2:2" ht="12.75" customHeight="1" x14ac:dyDescent="0.35">
      <c r="B188" s="44"/>
    </row>
    <row r="189" spans="2:2" ht="12.75" customHeight="1" x14ac:dyDescent="0.35">
      <c r="B189" s="44"/>
    </row>
    <row r="190" spans="2:2" ht="12.75" customHeight="1" x14ac:dyDescent="0.35">
      <c r="B190" s="44"/>
    </row>
    <row r="191" spans="2:2" ht="12.75" customHeight="1" x14ac:dyDescent="0.35">
      <c r="B191" s="44"/>
    </row>
    <row r="192" spans="2:2" ht="12.75" customHeight="1" x14ac:dyDescent="0.35">
      <c r="B192" s="44"/>
    </row>
    <row r="193" spans="2:2" ht="12.75" customHeight="1" x14ac:dyDescent="0.35">
      <c r="B193" s="44"/>
    </row>
    <row r="194" spans="2:2" ht="12.75" customHeight="1" x14ac:dyDescent="0.35">
      <c r="B194" s="44"/>
    </row>
    <row r="195" spans="2:2" ht="12.75" customHeight="1" x14ac:dyDescent="0.35">
      <c r="B195" s="44"/>
    </row>
    <row r="196" spans="2:2" ht="12.75" customHeight="1" x14ac:dyDescent="0.35">
      <c r="B196" s="44"/>
    </row>
    <row r="197" spans="2:2" ht="12.75" customHeight="1" x14ac:dyDescent="0.35">
      <c r="B197" s="44"/>
    </row>
    <row r="198" spans="2:2" ht="12.75" customHeight="1" x14ac:dyDescent="0.35">
      <c r="B198" s="44"/>
    </row>
    <row r="199" spans="2:2" ht="12.75" customHeight="1" x14ac:dyDescent="0.35">
      <c r="B199" s="44"/>
    </row>
    <row r="200" spans="2:2" ht="12.75" customHeight="1" x14ac:dyDescent="0.35">
      <c r="B200" s="44"/>
    </row>
    <row r="201" spans="2:2" ht="12.75" customHeight="1" x14ac:dyDescent="0.35">
      <c r="B201" s="44"/>
    </row>
    <row r="202" spans="2:2" ht="12.75" customHeight="1" x14ac:dyDescent="0.35">
      <c r="B202" s="44"/>
    </row>
    <row r="203" spans="2:2" ht="12.75" customHeight="1" x14ac:dyDescent="0.35">
      <c r="B203" s="44"/>
    </row>
    <row r="204" spans="2:2" ht="12.75" customHeight="1" x14ac:dyDescent="0.35">
      <c r="B204" s="44"/>
    </row>
    <row r="205" spans="2:2" ht="12.75" customHeight="1" x14ac:dyDescent="0.35">
      <c r="B205" s="44"/>
    </row>
    <row r="206" spans="2:2" ht="12.75" customHeight="1" x14ac:dyDescent="0.35">
      <c r="B206" s="44"/>
    </row>
    <row r="207" spans="2:2" ht="12.75" customHeight="1" x14ac:dyDescent="0.35">
      <c r="B207" s="44"/>
    </row>
    <row r="208" spans="2:2" ht="12.75" customHeight="1" x14ac:dyDescent="0.35">
      <c r="B208" s="44"/>
    </row>
    <row r="209" spans="2:2" ht="12.75" customHeight="1" x14ac:dyDescent="0.35">
      <c r="B209" s="44"/>
    </row>
    <row r="210" spans="2:2" ht="12.75" customHeight="1" x14ac:dyDescent="0.35">
      <c r="B210" s="44"/>
    </row>
    <row r="211" spans="2:2" ht="12.75" customHeight="1" x14ac:dyDescent="0.35">
      <c r="B211" s="44"/>
    </row>
    <row r="212" spans="2:2" ht="12.75" customHeight="1" x14ac:dyDescent="0.35">
      <c r="B212" s="44"/>
    </row>
    <row r="213" spans="2:2" ht="12.75" customHeight="1" x14ac:dyDescent="0.35">
      <c r="B213" s="44"/>
    </row>
    <row r="214" spans="2:2" ht="12.75" customHeight="1" x14ac:dyDescent="0.35">
      <c r="B214" s="44"/>
    </row>
    <row r="215" spans="2:2" ht="12.75" customHeight="1" x14ac:dyDescent="0.35">
      <c r="B215" s="44"/>
    </row>
    <row r="216" spans="2:2" ht="12.75" customHeight="1" x14ac:dyDescent="0.35">
      <c r="B216" s="44"/>
    </row>
    <row r="217" spans="2:2" ht="12.75" customHeight="1" x14ac:dyDescent="0.35">
      <c r="B217" s="44"/>
    </row>
    <row r="218" spans="2:2" ht="12.75" customHeight="1" x14ac:dyDescent="0.35">
      <c r="B218" s="44"/>
    </row>
    <row r="219" spans="2:2" ht="12.75" customHeight="1" x14ac:dyDescent="0.35">
      <c r="B219" s="44"/>
    </row>
    <row r="220" spans="2:2" ht="12.75" customHeight="1" x14ac:dyDescent="0.35">
      <c r="B220" s="44"/>
    </row>
    <row r="221" spans="2:2" ht="12.75" customHeight="1" x14ac:dyDescent="0.35">
      <c r="B221" s="44"/>
    </row>
    <row r="222" spans="2:2" ht="12.75" customHeight="1" x14ac:dyDescent="0.35">
      <c r="B222" s="44"/>
    </row>
    <row r="223" spans="2:2" ht="12.75" customHeight="1" x14ac:dyDescent="0.35">
      <c r="B223" s="44"/>
    </row>
    <row r="224" spans="2:2" ht="12.75" customHeight="1" x14ac:dyDescent="0.35">
      <c r="B224" s="44"/>
    </row>
    <row r="225" spans="2:2" ht="12.75" customHeight="1" x14ac:dyDescent="0.35">
      <c r="B225" s="44"/>
    </row>
    <row r="226" spans="2:2" ht="12.75" customHeight="1" x14ac:dyDescent="0.35">
      <c r="B226" s="44"/>
    </row>
    <row r="227" spans="2:2" ht="12.75" customHeight="1" x14ac:dyDescent="0.35">
      <c r="B227" s="44"/>
    </row>
    <row r="228" spans="2:2" ht="12.75" customHeight="1" x14ac:dyDescent="0.35">
      <c r="B228" s="44"/>
    </row>
    <row r="229" spans="2:2" ht="12.75" customHeight="1" x14ac:dyDescent="0.35">
      <c r="B229" s="44"/>
    </row>
    <row r="230" spans="2:2" ht="12.75" customHeight="1" x14ac:dyDescent="0.35">
      <c r="B230" s="44"/>
    </row>
    <row r="231" spans="2:2" ht="12.75" customHeight="1" x14ac:dyDescent="0.35">
      <c r="B231" s="44"/>
    </row>
    <row r="232" spans="2:2" ht="12.75" customHeight="1" x14ac:dyDescent="0.35">
      <c r="B232" s="44"/>
    </row>
    <row r="233" spans="2:2" ht="12.75" customHeight="1" x14ac:dyDescent="0.35">
      <c r="B233" s="44"/>
    </row>
    <row r="234" spans="2:2" ht="12.75" customHeight="1" x14ac:dyDescent="0.35">
      <c r="B234" s="44"/>
    </row>
    <row r="235" spans="2:2" ht="12.75" customHeight="1" x14ac:dyDescent="0.35">
      <c r="B235" s="44"/>
    </row>
    <row r="236" spans="2:2" ht="12.75" customHeight="1" x14ac:dyDescent="0.35">
      <c r="B236" s="44"/>
    </row>
    <row r="237" spans="2:2" ht="12.75" customHeight="1" x14ac:dyDescent="0.35">
      <c r="B237" s="44"/>
    </row>
    <row r="238" spans="2:2" ht="12.75" customHeight="1" x14ac:dyDescent="0.35">
      <c r="B238" s="44"/>
    </row>
    <row r="239" spans="2:2" ht="12.75" customHeight="1" x14ac:dyDescent="0.35">
      <c r="B239" s="44"/>
    </row>
    <row r="240" spans="2:2" ht="12.75" customHeight="1" x14ac:dyDescent="0.35">
      <c r="B240" s="44"/>
    </row>
    <row r="241" spans="2:2" ht="12.75" customHeight="1" x14ac:dyDescent="0.35">
      <c r="B241" s="44"/>
    </row>
    <row r="242" spans="2:2" ht="12.75" customHeight="1" x14ac:dyDescent="0.35">
      <c r="B242" s="44"/>
    </row>
    <row r="243" spans="2:2" ht="12.75" customHeight="1" x14ac:dyDescent="0.35">
      <c r="B243" s="44"/>
    </row>
    <row r="244" spans="2:2" ht="12.75" customHeight="1" x14ac:dyDescent="0.35">
      <c r="B244" s="44"/>
    </row>
    <row r="245" spans="2:2" ht="12.75" customHeight="1" x14ac:dyDescent="0.35">
      <c r="B245" s="44"/>
    </row>
    <row r="246" spans="2:2" ht="12.75" customHeight="1" x14ac:dyDescent="0.35">
      <c r="B246" s="44"/>
    </row>
    <row r="247" spans="2:2" ht="12.75" customHeight="1" x14ac:dyDescent="0.35">
      <c r="B247" s="44"/>
    </row>
    <row r="248" spans="2:2" ht="12.75" customHeight="1" x14ac:dyDescent="0.35">
      <c r="B248" s="44"/>
    </row>
    <row r="249" spans="2:2" ht="12.75" customHeight="1" x14ac:dyDescent="0.35">
      <c r="B249" s="44"/>
    </row>
    <row r="250" spans="2:2" ht="12.75" customHeight="1" x14ac:dyDescent="0.35">
      <c r="B250" s="44"/>
    </row>
    <row r="251" spans="2:2" ht="12.75" customHeight="1" x14ac:dyDescent="0.35">
      <c r="B251" s="44"/>
    </row>
    <row r="252" spans="2:2" ht="12.75" customHeight="1" x14ac:dyDescent="0.35">
      <c r="B252" s="44"/>
    </row>
    <row r="253" spans="2:2" ht="12.75" customHeight="1" x14ac:dyDescent="0.35">
      <c r="B253" s="44"/>
    </row>
    <row r="254" spans="2:2" ht="12.75" customHeight="1" x14ac:dyDescent="0.35">
      <c r="B254" s="44"/>
    </row>
    <row r="255" spans="2:2" ht="12.75" customHeight="1" x14ac:dyDescent="0.35">
      <c r="B255" s="44"/>
    </row>
    <row r="256" spans="2:2" ht="12.75" customHeight="1" x14ac:dyDescent="0.35">
      <c r="B256" s="44"/>
    </row>
    <row r="257" spans="2:2" ht="12.75" customHeight="1" x14ac:dyDescent="0.35">
      <c r="B257" s="44"/>
    </row>
    <row r="258" spans="2:2" ht="12.75" customHeight="1" x14ac:dyDescent="0.35">
      <c r="B258" s="44"/>
    </row>
    <row r="259" spans="2:2" ht="12.75" customHeight="1" x14ac:dyDescent="0.35">
      <c r="B259" s="44"/>
    </row>
    <row r="260" spans="2:2" ht="12.75" customHeight="1" x14ac:dyDescent="0.35">
      <c r="B260" s="44"/>
    </row>
    <row r="261" spans="2:2" ht="12.75" customHeight="1" x14ac:dyDescent="0.35">
      <c r="B261" s="44"/>
    </row>
    <row r="262" spans="2:2" ht="12.75" customHeight="1" x14ac:dyDescent="0.35">
      <c r="B262" s="44"/>
    </row>
    <row r="263" spans="2:2" ht="12.75" customHeight="1" x14ac:dyDescent="0.35">
      <c r="B263" s="44"/>
    </row>
    <row r="264" spans="2:2" ht="12.75" customHeight="1" x14ac:dyDescent="0.35">
      <c r="B264" s="44"/>
    </row>
    <row r="265" spans="2:2" ht="12.75" customHeight="1" x14ac:dyDescent="0.35">
      <c r="B265" s="44"/>
    </row>
    <row r="266" spans="2:2" ht="12.75" customHeight="1" x14ac:dyDescent="0.35">
      <c r="B266" s="44"/>
    </row>
    <row r="267" spans="2:2" ht="12.75" customHeight="1" x14ac:dyDescent="0.35">
      <c r="B267" s="44"/>
    </row>
    <row r="268" spans="2:2" ht="12.75" customHeight="1" x14ac:dyDescent="0.35">
      <c r="B268" s="44"/>
    </row>
    <row r="269" spans="2:2" ht="12.75" customHeight="1" x14ac:dyDescent="0.35">
      <c r="B269" s="44"/>
    </row>
    <row r="270" spans="2:2" ht="12.75" customHeight="1" x14ac:dyDescent="0.35">
      <c r="B270" s="44"/>
    </row>
    <row r="271" spans="2:2" ht="12.75" customHeight="1" x14ac:dyDescent="0.35">
      <c r="B271" s="44"/>
    </row>
    <row r="272" spans="2:2" ht="12.75" customHeight="1" x14ac:dyDescent="0.35">
      <c r="B272" s="44"/>
    </row>
    <row r="273" spans="2:2" ht="12.75" customHeight="1" x14ac:dyDescent="0.35">
      <c r="B273" s="44"/>
    </row>
    <row r="274" spans="2:2" ht="12.75" customHeight="1" x14ac:dyDescent="0.35">
      <c r="B274" s="44"/>
    </row>
    <row r="275" spans="2:2" ht="12.75" customHeight="1" x14ac:dyDescent="0.35">
      <c r="B275" s="44"/>
    </row>
    <row r="276" spans="2:2" ht="12.75" customHeight="1" x14ac:dyDescent="0.35">
      <c r="B276" s="44"/>
    </row>
    <row r="277" spans="2:2" ht="12.75" customHeight="1" x14ac:dyDescent="0.35">
      <c r="B277" s="44"/>
    </row>
    <row r="278" spans="2:2" ht="12.75" customHeight="1" x14ac:dyDescent="0.35">
      <c r="B278" s="44"/>
    </row>
    <row r="279" spans="2:2" ht="12.75" customHeight="1" x14ac:dyDescent="0.35">
      <c r="B279" s="44"/>
    </row>
    <row r="280" spans="2:2" ht="12.75" customHeight="1" x14ac:dyDescent="0.35">
      <c r="B280" s="44"/>
    </row>
    <row r="281" spans="2:2" ht="12.75" customHeight="1" x14ac:dyDescent="0.35">
      <c r="B281" s="44"/>
    </row>
    <row r="282" spans="2:2" ht="12.75" customHeight="1" x14ac:dyDescent="0.35">
      <c r="B282" s="44"/>
    </row>
    <row r="283" spans="2:2" ht="12.75" customHeight="1" x14ac:dyDescent="0.35">
      <c r="B283" s="44"/>
    </row>
    <row r="284" spans="2:2" ht="12.75" customHeight="1" x14ac:dyDescent="0.35">
      <c r="B284" s="44"/>
    </row>
    <row r="285" spans="2:2" ht="12.75" customHeight="1" x14ac:dyDescent="0.35">
      <c r="B285" s="44"/>
    </row>
    <row r="286" spans="2:2" ht="12.75" customHeight="1" x14ac:dyDescent="0.35">
      <c r="B286" s="44"/>
    </row>
    <row r="287" spans="2:2" ht="12.75" customHeight="1" x14ac:dyDescent="0.35">
      <c r="B287" s="44"/>
    </row>
  </sheetData>
  <mergeCells count="3">
    <mergeCell ref="O29:P29"/>
    <mergeCell ref="M29:N29"/>
    <mergeCell ref="K23:K2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6786-0325-4223-91E5-2589AE0E8571}">
  <dimension ref="A1:BC119"/>
  <sheetViews>
    <sheetView workbookViewId="0">
      <selection activeCell="D17" sqref="D17"/>
    </sheetView>
  </sheetViews>
  <sheetFormatPr defaultRowHeight="14" x14ac:dyDescent="0.45"/>
  <cols>
    <col min="1" max="1" width="5.6328125" style="25" customWidth="1"/>
    <col min="2" max="2" width="13.6328125" style="5" customWidth="1"/>
    <col min="3" max="13" width="8.6328125" style="5" customWidth="1"/>
    <col min="14" max="14" width="8.7265625" style="5"/>
    <col min="15" max="15" width="5.6328125" style="25" customWidth="1"/>
    <col min="16" max="16" width="13.54296875" style="5" bestFit="1" customWidth="1"/>
    <col min="17" max="26" width="8.6328125" style="5" customWidth="1"/>
    <col min="27" max="52" width="8.7265625" style="5"/>
    <col min="53" max="53" width="8.7265625" style="25"/>
    <col min="54" max="16384" width="8.7265625" style="5"/>
  </cols>
  <sheetData>
    <row r="1" spans="1:55" ht="14.5" customHeight="1" x14ac:dyDescent="0.45">
      <c r="A1" s="2" t="s">
        <v>44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O1" s="2" t="s">
        <v>42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BA1" s="2" t="s">
        <v>1</v>
      </c>
      <c r="BB1" s="3"/>
      <c r="BC1" s="4"/>
    </row>
    <row r="2" spans="1:55" ht="14.5" customHeight="1" x14ac:dyDescent="0.45">
      <c r="A2" s="6" t="s">
        <v>117</v>
      </c>
      <c r="B2" s="7" t="s">
        <v>0</v>
      </c>
      <c r="C2" s="8" t="s">
        <v>33</v>
      </c>
      <c r="D2" s="9" t="s">
        <v>43</v>
      </c>
      <c r="E2" s="10"/>
      <c r="F2" s="10"/>
      <c r="G2" s="10"/>
      <c r="H2" s="10"/>
      <c r="I2" s="10"/>
      <c r="J2" s="10"/>
      <c r="K2" s="10"/>
      <c r="L2" s="10"/>
      <c r="M2" s="11"/>
      <c r="O2" s="12" t="s">
        <v>117</v>
      </c>
      <c r="P2" s="8" t="s">
        <v>0</v>
      </c>
      <c r="Q2" s="3" t="s">
        <v>43</v>
      </c>
      <c r="R2" s="3"/>
      <c r="S2" s="3"/>
      <c r="T2" s="3"/>
      <c r="U2" s="3"/>
      <c r="V2" s="3"/>
      <c r="W2" s="3"/>
      <c r="X2" s="3"/>
      <c r="Y2" s="3"/>
      <c r="Z2" s="4"/>
      <c r="BA2" s="13" t="s">
        <v>46</v>
      </c>
      <c r="BB2" s="2" t="s">
        <v>41</v>
      </c>
      <c r="BC2" s="4"/>
    </row>
    <row r="3" spans="1:55" ht="12" customHeight="1" x14ac:dyDescent="0.45">
      <c r="A3" s="12"/>
      <c r="B3" s="14"/>
      <c r="C3" s="15"/>
      <c r="D3" s="16">
        <v>1010</v>
      </c>
      <c r="E3" s="16">
        <v>1104</v>
      </c>
      <c r="F3" s="16">
        <v>1905</v>
      </c>
      <c r="G3" s="16">
        <v>2104</v>
      </c>
      <c r="H3" s="16">
        <v>2412</v>
      </c>
      <c r="I3" s="16">
        <v>2703</v>
      </c>
      <c r="J3" s="16">
        <v>2704</v>
      </c>
      <c r="K3" s="16">
        <v>2710</v>
      </c>
      <c r="L3" s="16">
        <v>2806</v>
      </c>
      <c r="M3" s="16">
        <v>3009</v>
      </c>
      <c r="O3" s="12"/>
      <c r="P3" s="15"/>
      <c r="Q3" s="16">
        <v>1010</v>
      </c>
      <c r="R3" s="16">
        <v>1104</v>
      </c>
      <c r="S3" s="16">
        <v>1905</v>
      </c>
      <c r="T3" s="16">
        <v>2104</v>
      </c>
      <c r="U3" s="16">
        <v>2412</v>
      </c>
      <c r="V3" s="16">
        <v>2703</v>
      </c>
      <c r="W3" s="16">
        <v>2704</v>
      </c>
      <c r="X3" s="16">
        <v>2710</v>
      </c>
      <c r="Y3" s="16">
        <v>2806</v>
      </c>
      <c r="Z3" s="16">
        <v>3009</v>
      </c>
      <c r="BA3" s="15"/>
      <c r="BB3" s="17" t="s">
        <v>47</v>
      </c>
      <c r="BC3" s="17" t="s">
        <v>48</v>
      </c>
    </row>
    <row r="4" spans="1:55" x14ac:dyDescent="0.45">
      <c r="A4" s="12"/>
      <c r="B4" s="18" t="s">
        <v>18</v>
      </c>
      <c r="C4" s="19">
        <v>54793</v>
      </c>
      <c r="D4" s="20">
        <v>54778.441645197898</v>
      </c>
      <c r="E4" s="20">
        <v>55034.228167495698</v>
      </c>
      <c r="F4" s="20">
        <v>55034.228167491099</v>
      </c>
      <c r="G4" s="20">
        <v>55007.766131799399</v>
      </c>
      <c r="H4" s="20">
        <v>54876.260027099597</v>
      </c>
      <c r="I4" s="20">
        <v>55034.228167495799</v>
      </c>
      <c r="J4" s="20">
        <v>55692.225366199898</v>
      </c>
      <c r="K4" s="20">
        <v>55007.766131799697</v>
      </c>
      <c r="L4" s="20">
        <v>55034.228167493296</v>
      </c>
      <c r="M4" s="20">
        <v>55007.766131799101</v>
      </c>
      <c r="O4" s="12"/>
      <c r="P4" s="5" t="s">
        <v>18</v>
      </c>
      <c r="Q4" s="21">
        <v>0.48</v>
      </c>
      <c r="R4" s="21">
        <v>0.57999999999999996</v>
      </c>
      <c r="S4" s="21">
        <v>0.45</v>
      </c>
      <c r="T4" s="21">
        <v>0.46</v>
      </c>
      <c r="U4" s="21">
        <v>0.45</v>
      </c>
      <c r="V4" s="21">
        <v>0.47</v>
      </c>
      <c r="W4" s="21">
        <v>0.44</v>
      </c>
      <c r="X4" s="21">
        <v>0.48</v>
      </c>
      <c r="Y4" s="21">
        <v>0.56999999999999995</v>
      </c>
      <c r="Z4" s="21">
        <v>0.52</v>
      </c>
      <c r="BA4" s="5">
        <v>1</v>
      </c>
      <c r="BB4" s="22">
        <f t="shared" ref="BB4:BB13" si="0">D4 / $C4 - 1</f>
        <v>-2.6569734823977953E-4</v>
      </c>
      <c r="BC4" s="23">
        <f t="shared" ref="BC4:BC13" si="1">D18 / $C18 - 1</f>
        <v>3.1169887303104105E-3</v>
      </c>
    </row>
    <row r="5" spans="1:55" x14ac:dyDescent="0.45">
      <c r="A5" s="12"/>
      <c r="B5" s="18" t="s">
        <v>22</v>
      </c>
      <c r="C5" s="24">
        <v>460.4</v>
      </c>
      <c r="D5" s="20">
        <v>470.21526842493199</v>
      </c>
      <c r="E5" s="20">
        <v>480.46449201495602</v>
      </c>
      <c r="F5" s="20">
        <v>460.37420333854499</v>
      </c>
      <c r="G5" s="20">
        <v>480.19784089497699</v>
      </c>
      <c r="H5" s="20">
        <v>476.38808348494302</v>
      </c>
      <c r="I5" s="20">
        <v>476.12143236476697</v>
      </c>
      <c r="J5" s="20">
        <v>476.12143236484002</v>
      </c>
      <c r="K5" s="20">
        <v>470.32238021474802</v>
      </c>
      <c r="L5" s="20">
        <v>476.12143236478801</v>
      </c>
      <c r="M5" s="20">
        <v>473.00942270494301</v>
      </c>
      <c r="O5" s="12"/>
      <c r="P5" s="5" t="s">
        <v>22</v>
      </c>
      <c r="Q5" s="21">
        <v>0.75</v>
      </c>
      <c r="R5" s="21">
        <v>0.8</v>
      </c>
      <c r="S5" s="21">
        <v>0.83</v>
      </c>
      <c r="T5" s="21">
        <v>0.99</v>
      </c>
      <c r="U5" s="21">
        <v>0.86</v>
      </c>
      <c r="V5" s="21">
        <v>0.91</v>
      </c>
      <c r="W5" s="21">
        <v>0.88</v>
      </c>
      <c r="X5" s="21">
        <v>0.93</v>
      </c>
      <c r="Y5" s="21">
        <v>0.89</v>
      </c>
      <c r="Z5" s="21">
        <v>0.8</v>
      </c>
      <c r="BA5" s="25">
        <v>11</v>
      </c>
      <c r="BB5" s="22">
        <f t="shared" si="0"/>
        <v>2.1319001791772374E-2</v>
      </c>
      <c r="BC5" s="23">
        <f t="shared" si="1"/>
        <v>5.6974951975521382E-3</v>
      </c>
    </row>
    <row r="6" spans="1:55" x14ac:dyDescent="0.45">
      <c r="A6" s="12"/>
      <c r="B6" s="18" t="s">
        <v>19</v>
      </c>
      <c r="C6" s="24">
        <v>63242</v>
      </c>
      <c r="D6" s="20">
        <v>63215.202232402902</v>
      </c>
      <c r="E6" s="20">
        <v>63765.027287796504</v>
      </c>
      <c r="F6" s="20">
        <v>64697.381308405398</v>
      </c>
      <c r="G6" s="20">
        <v>64578.417285006901</v>
      </c>
      <c r="H6" s="20">
        <v>69628.695616600497</v>
      </c>
      <c r="I6" s="20">
        <v>65064.915476304799</v>
      </c>
      <c r="J6" s="20">
        <v>64653.342713591497</v>
      </c>
      <c r="K6" s="20">
        <v>65082.638164502401</v>
      </c>
      <c r="L6" s="20">
        <v>64465.297930504799</v>
      </c>
      <c r="M6" s="20">
        <v>64623.850788603602</v>
      </c>
      <c r="O6" s="12"/>
      <c r="P6" s="5" t="s">
        <v>19</v>
      </c>
      <c r="Q6" s="21">
        <v>1.74</v>
      </c>
      <c r="R6" s="21">
        <v>1.51</v>
      </c>
      <c r="S6" s="21">
        <v>1.61</v>
      </c>
      <c r="T6" s="21">
        <v>1.64</v>
      </c>
      <c r="U6" s="21">
        <v>1.56</v>
      </c>
      <c r="V6" s="21">
        <v>1.59</v>
      </c>
      <c r="W6" s="21">
        <v>1.6</v>
      </c>
      <c r="X6" s="21">
        <v>1.62</v>
      </c>
      <c r="Y6" s="21">
        <v>1.49</v>
      </c>
      <c r="Z6" s="21">
        <v>1.42</v>
      </c>
      <c r="BA6" s="25">
        <v>21</v>
      </c>
      <c r="BB6" s="22">
        <f t="shared" si="0"/>
        <v>-4.2373371489035083E-4</v>
      </c>
      <c r="BC6" s="23">
        <f t="shared" si="1"/>
        <v>4.8780880804528692E-3</v>
      </c>
    </row>
    <row r="7" spans="1:55" x14ac:dyDescent="0.45">
      <c r="A7" s="12"/>
      <c r="B7" s="18" t="s">
        <v>23</v>
      </c>
      <c r="C7" s="24">
        <v>355.8</v>
      </c>
      <c r="D7" s="20">
        <v>362.24755276974003</v>
      </c>
      <c r="E7" s="20">
        <v>376.42576330609802</v>
      </c>
      <c r="F7" s="20">
        <v>355.78425538865702</v>
      </c>
      <c r="G7" s="20">
        <v>356.37442899470301</v>
      </c>
      <c r="H7" s="20">
        <v>365.16766039268998</v>
      </c>
      <c r="I7" s="20">
        <v>362.79454226602098</v>
      </c>
      <c r="J7" s="20">
        <v>359.82716736611201</v>
      </c>
      <c r="K7" s="20">
        <v>363.17879034246698</v>
      </c>
      <c r="L7" s="20">
        <v>356.37442899493101</v>
      </c>
      <c r="M7" s="20">
        <v>373.36531284292198</v>
      </c>
      <c r="O7" s="12"/>
      <c r="P7" s="5" t="s">
        <v>23</v>
      </c>
      <c r="Q7" s="21">
        <v>5.74</v>
      </c>
      <c r="R7" s="21">
        <v>5.82</v>
      </c>
      <c r="S7" s="21">
        <v>5.66</v>
      </c>
      <c r="T7" s="21">
        <v>5.7</v>
      </c>
      <c r="U7" s="21">
        <v>5.82</v>
      </c>
      <c r="V7" s="21">
        <v>5.57</v>
      </c>
      <c r="W7" s="21">
        <v>5.85</v>
      </c>
      <c r="X7" s="21">
        <v>5.92</v>
      </c>
      <c r="Y7" s="21">
        <v>5.84</v>
      </c>
      <c r="Z7" s="21">
        <v>5.73</v>
      </c>
      <c r="BA7" s="25">
        <v>31</v>
      </c>
      <c r="BB7" s="22">
        <f t="shared" si="0"/>
        <v>1.8121283782293496E-2</v>
      </c>
      <c r="BC7" s="23">
        <f t="shared" si="1"/>
        <v>4.2516311376953331E-2</v>
      </c>
    </row>
    <row r="8" spans="1:55" x14ac:dyDescent="0.45">
      <c r="A8" s="12"/>
      <c r="B8" s="18" t="s">
        <v>20</v>
      </c>
      <c r="C8" s="24">
        <v>195568</v>
      </c>
      <c r="D8" s="20">
        <v>199268.99862569899</v>
      </c>
      <c r="E8" s="20">
        <v>197217.701868598</v>
      </c>
      <c r="F8" s="20">
        <v>198255.25360429799</v>
      </c>
      <c r="G8" s="20">
        <v>197007.37295149901</v>
      </c>
      <c r="H8" s="20">
        <v>197458.80631499799</v>
      </c>
      <c r="I8" s="20">
        <v>211458.61694289901</v>
      </c>
      <c r="J8" s="20">
        <v>200590.64850729899</v>
      </c>
      <c r="K8" s="20">
        <v>197899.538717699</v>
      </c>
      <c r="L8" s="20">
        <v>198637.322493599</v>
      </c>
      <c r="M8" s="20">
        <v>197525.828352899</v>
      </c>
      <c r="O8" s="12"/>
      <c r="P8" s="5" t="s">
        <v>20</v>
      </c>
      <c r="Q8" s="21">
        <v>5.64</v>
      </c>
      <c r="R8" s="21">
        <v>5.73</v>
      </c>
      <c r="S8" s="21">
        <v>5.56</v>
      </c>
      <c r="T8" s="21">
        <v>5.49</v>
      </c>
      <c r="U8" s="21">
        <v>5.59</v>
      </c>
      <c r="V8" s="21">
        <v>5.64</v>
      </c>
      <c r="W8" s="21">
        <v>5.47</v>
      </c>
      <c r="X8" s="21">
        <v>5.62</v>
      </c>
      <c r="Y8" s="21">
        <v>5.51</v>
      </c>
      <c r="Z8" s="21">
        <v>5.53</v>
      </c>
      <c r="BA8" s="25">
        <v>41</v>
      </c>
      <c r="BB8" s="22">
        <f t="shared" si="0"/>
        <v>1.8924356876886872E-2</v>
      </c>
      <c r="BC8" s="23">
        <f t="shared" si="1"/>
        <v>7.3440201919434678E-3</v>
      </c>
    </row>
    <row r="9" spans="1:55" x14ac:dyDescent="0.45">
      <c r="A9" s="12"/>
      <c r="B9" s="18" t="s">
        <v>21</v>
      </c>
      <c r="C9" s="24">
        <v>204335</v>
      </c>
      <c r="D9" s="20">
        <v>247953.645569802</v>
      </c>
      <c r="E9" s="20">
        <v>205456.11526760401</v>
      </c>
      <c r="F9" s="20">
        <v>205050.99917874701</v>
      </c>
      <c r="G9" s="20">
        <v>206850.59494151</v>
      </c>
      <c r="H9" s="20">
        <v>251928.09243047499</v>
      </c>
      <c r="I9" s="20">
        <v>249792.11158066901</v>
      </c>
      <c r="J9" s="20">
        <v>211153.25484870301</v>
      </c>
      <c r="K9" s="20">
        <v>207132.18701734699</v>
      </c>
      <c r="L9" s="20">
        <v>210256.513840108</v>
      </c>
      <c r="M9" s="20">
        <v>211295.78671579499</v>
      </c>
      <c r="O9" s="12"/>
      <c r="P9" s="5" t="s">
        <v>21</v>
      </c>
      <c r="Q9" s="21">
        <v>7.63</v>
      </c>
      <c r="R9" s="21">
        <v>7.73</v>
      </c>
      <c r="S9" s="21">
        <v>7.76</v>
      </c>
      <c r="T9" s="21">
        <v>7.71</v>
      </c>
      <c r="U9" s="21">
        <v>7.77</v>
      </c>
      <c r="V9" s="21">
        <v>8.01</v>
      </c>
      <c r="W9" s="21">
        <v>7.54</v>
      </c>
      <c r="X9" s="21">
        <v>7.43</v>
      </c>
      <c r="Y9" s="21">
        <v>7.79</v>
      </c>
      <c r="Z9" s="21">
        <v>8.0399999999999991</v>
      </c>
      <c r="BA9" s="25">
        <v>51</v>
      </c>
      <c r="BB9" s="22">
        <f t="shared" si="0"/>
        <v>0.21346634482492965</v>
      </c>
      <c r="BC9" s="23">
        <f t="shared" si="1"/>
        <v>3.0256184622281967E-2</v>
      </c>
    </row>
    <row r="10" spans="1:55" x14ac:dyDescent="0.45">
      <c r="A10" s="12"/>
      <c r="B10" s="18" t="s">
        <v>24</v>
      </c>
      <c r="C10" s="24">
        <v>842.9</v>
      </c>
      <c r="D10" s="20">
        <v>843.90012062086805</v>
      </c>
      <c r="E10" s="20">
        <v>891.22419421201801</v>
      </c>
      <c r="F10" s="20">
        <v>873.29689010484901</v>
      </c>
      <c r="G10" s="20">
        <v>877.30241012610099</v>
      </c>
      <c r="H10" s="20">
        <v>869.81153144618395</v>
      </c>
      <c r="I10" s="20">
        <v>857.08474558088199</v>
      </c>
      <c r="J10" s="20">
        <v>862.14940782414203</v>
      </c>
      <c r="K10" s="20">
        <v>866.84583959325096</v>
      </c>
      <c r="L10" s="20">
        <v>901.13597233534199</v>
      </c>
      <c r="M10" s="20">
        <v>846.21216801066601</v>
      </c>
      <c r="O10" s="12"/>
      <c r="P10" s="5" t="s">
        <v>24</v>
      </c>
      <c r="Q10" s="21">
        <v>5.88</v>
      </c>
      <c r="R10" s="21">
        <v>7.13</v>
      </c>
      <c r="S10" s="21">
        <v>7.16</v>
      </c>
      <c r="T10" s="21">
        <v>8.5299999999999994</v>
      </c>
      <c r="U10" s="21">
        <v>7.08</v>
      </c>
      <c r="V10" s="21">
        <v>8.36</v>
      </c>
      <c r="W10" s="21">
        <v>6.67</v>
      </c>
      <c r="X10" s="21">
        <v>7.42</v>
      </c>
      <c r="Y10" s="21">
        <v>7.01</v>
      </c>
      <c r="Z10" s="21">
        <v>8.36</v>
      </c>
      <c r="BA10" s="25">
        <v>61</v>
      </c>
      <c r="BB10" s="22">
        <f t="shared" si="0"/>
        <v>1.1865234557695281E-3</v>
      </c>
      <c r="BC10" s="23">
        <f t="shared" si="1"/>
        <v>5.2237554489225291E-2</v>
      </c>
    </row>
    <row r="11" spans="1:55" x14ac:dyDescent="0.45">
      <c r="A11" s="12"/>
      <c r="B11" s="18" t="s">
        <v>25</v>
      </c>
      <c r="C11" s="24">
        <v>5809</v>
      </c>
      <c r="D11" s="20">
        <v>5864.1992852449903</v>
      </c>
      <c r="E11" s="20">
        <v>6306.7670732474598</v>
      </c>
      <c r="F11" s="20">
        <v>5921.6452875673403</v>
      </c>
      <c r="G11" s="20">
        <v>5924.1014462230796</v>
      </c>
      <c r="H11" s="20">
        <v>5759.1575928450102</v>
      </c>
      <c r="I11" s="20">
        <v>6126.8300580675996</v>
      </c>
      <c r="J11" s="20">
        <v>5934.2891359159303</v>
      </c>
      <c r="K11" s="20">
        <v>6095.3516319416203</v>
      </c>
      <c r="L11" s="20">
        <v>6480.6910264893304</v>
      </c>
      <c r="M11" s="20">
        <v>6459.0008314695497</v>
      </c>
      <c r="O11" s="12"/>
      <c r="P11" s="5" t="s">
        <v>25</v>
      </c>
      <c r="Q11" s="21">
        <v>19.5</v>
      </c>
      <c r="R11" s="21">
        <v>16.29</v>
      </c>
      <c r="S11" s="21">
        <v>16.79</v>
      </c>
      <c r="T11" s="21">
        <v>19.850000000000001</v>
      </c>
      <c r="U11" s="21">
        <v>19.73</v>
      </c>
      <c r="V11" s="21">
        <v>16.66</v>
      </c>
      <c r="W11" s="21">
        <v>15.29</v>
      </c>
      <c r="X11" s="21">
        <v>17.600000000000001</v>
      </c>
      <c r="Y11" s="21">
        <v>18.829999999999998</v>
      </c>
      <c r="Z11" s="21">
        <v>17.09</v>
      </c>
      <c r="BA11" s="25">
        <v>71</v>
      </c>
      <c r="BB11" s="22">
        <f t="shared" si="0"/>
        <v>9.5023730840058107E-3</v>
      </c>
      <c r="BC11" s="23">
        <f t="shared" si="1"/>
        <v>3.0166333910662813E-2</v>
      </c>
    </row>
    <row r="12" spans="1:55" x14ac:dyDescent="0.45">
      <c r="A12" s="12"/>
      <c r="B12" s="18" t="s">
        <v>27</v>
      </c>
      <c r="C12" s="24">
        <v>44011.7</v>
      </c>
      <c r="D12" s="20">
        <v>45286.756992827301</v>
      </c>
      <c r="E12" s="20">
        <v>45487.791674676497</v>
      </c>
      <c r="F12" s="20">
        <v>44577.465535543299</v>
      </c>
      <c r="G12" s="20">
        <v>46554.013146918398</v>
      </c>
      <c r="H12" s="20">
        <v>44873.701283948598</v>
      </c>
      <c r="I12" s="20">
        <v>46159.0861143082</v>
      </c>
      <c r="J12" s="20">
        <v>44975.092110961297</v>
      </c>
      <c r="K12" s="20">
        <v>45078.336416195998</v>
      </c>
      <c r="L12" s="20">
        <v>45918.467466603397</v>
      </c>
      <c r="M12" s="20">
        <v>44692.506714504299</v>
      </c>
      <c r="O12" s="12"/>
      <c r="P12" s="5" t="s">
        <v>27</v>
      </c>
      <c r="Q12" s="21">
        <v>23.8</v>
      </c>
      <c r="R12" s="21">
        <v>21.18</v>
      </c>
      <c r="S12" s="21">
        <v>24.52</v>
      </c>
      <c r="T12" s="21">
        <v>23.13</v>
      </c>
      <c r="U12" s="21">
        <v>27.08</v>
      </c>
      <c r="V12" s="21">
        <v>22.57</v>
      </c>
      <c r="W12" s="21">
        <v>23.02</v>
      </c>
      <c r="X12" s="21">
        <v>23.3</v>
      </c>
      <c r="Y12" s="21">
        <v>22.98</v>
      </c>
      <c r="Z12" s="21">
        <v>23.02</v>
      </c>
      <c r="BA12" s="25">
        <v>81</v>
      </c>
      <c r="BB12" s="22">
        <f t="shared" si="0"/>
        <v>2.8970864402586116E-2</v>
      </c>
      <c r="BC12" s="23">
        <f t="shared" si="1"/>
        <v>4.7037943868364573E-2</v>
      </c>
    </row>
    <row r="13" spans="1:55" x14ac:dyDescent="0.45">
      <c r="A13" s="26"/>
      <c r="B13" s="18" t="s">
        <v>26</v>
      </c>
      <c r="C13" s="24">
        <v>476684</v>
      </c>
      <c r="D13" s="20">
        <v>498727.76764199202</v>
      </c>
      <c r="E13" s="20">
        <v>481166.65496769402</v>
      </c>
      <c r="F13" s="20">
        <v>482369.374691793</v>
      </c>
      <c r="G13" s="20">
        <v>488238.74532088998</v>
      </c>
      <c r="H13" s="20">
        <v>494367.96891479997</v>
      </c>
      <c r="I13" s="20">
        <v>485555.88686199702</v>
      </c>
      <c r="J13" s="20">
        <v>521625.83417679399</v>
      </c>
      <c r="K13" s="20">
        <v>488432.808387094</v>
      </c>
      <c r="L13" s="20">
        <v>484278.54570739198</v>
      </c>
      <c r="M13" s="20">
        <v>500544.20748119598</v>
      </c>
      <c r="O13" s="26"/>
      <c r="P13" s="5" t="s">
        <v>26</v>
      </c>
      <c r="Q13" s="21">
        <v>28.11</v>
      </c>
      <c r="R13" s="21">
        <v>27.21</v>
      </c>
      <c r="S13" s="21">
        <v>26.48</v>
      </c>
      <c r="T13" s="21">
        <v>27.42</v>
      </c>
      <c r="U13" s="21">
        <v>29.44</v>
      </c>
      <c r="V13" s="21">
        <v>27.16</v>
      </c>
      <c r="W13" s="21">
        <v>28.94</v>
      </c>
      <c r="X13" s="21">
        <v>26.51</v>
      </c>
      <c r="Y13" s="21">
        <v>27.42</v>
      </c>
      <c r="Z13" s="21">
        <v>27.5</v>
      </c>
      <c r="BA13" s="5">
        <v>91</v>
      </c>
      <c r="BB13" s="22">
        <f t="shared" si="0"/>
        <v>4.6243984782354808E-2</v>
      </c>
      <c r="BC13" s="23">
        <f t="shared" si="1"/>
        <v>1.3627865016235141E-2</v>
      </c>
    </row>
    <row r="14" spans="1:55" x14ac:dyDescent="0.45">
      <c r="A14" s="5"/>
      <c r="O14" s="5"/>
      <c r="BA14" s="25">
        <v>2</v>
      </c>
      <c r="BB14" s="22">
        <f t="shared" ref="BB14:BB23" si="2">E4 / $C4 - 1</f>
        <v>4.4025362271766788E-3</v>
      </c>
      <c r="BC14" s="23">
        <f t="shared" ref="BC14:BC23" si="3">E18 / $C18 - 1</f>
        <v>-2.6569734820136581E-4</v>
      </c>
    </row>
    <row r="15" spans="1:55" ht="14.5" customHeight="1" x14ac:dyDescent="0.45">
      <c r="A15" s="2" t="s">
        <v>44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4"/>
      <c r="O15" s="2" t="s">
        <v>42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BA15" s="25">
        <v>12</v>
      </c>
      <c r="BB15" s="22">
        <f t="shared" si="2"/>
        <v>4.3580564758809892E-2</v>
      </c>
      <c r="BC15" s="23">
        <f t="shared" si="3"/>
        <v>2.7387972859517884E-2</v>
      </c>
    </row>
    <row r="16" spans="1:55" x14ac:dyDescent="0.45">
      <c r="A16" s="27"/>
      <c r="B16" s="28" t="s">
        <v>0</v>
      </c>
      <c r="C16" s="13" t="s">
        <v>33</v>
      </c>
      <c r="D16" s="3" t="s">
        <v>43</v>
      </c>
      <c r="E16" s="3"/>
      <c r="F16" s="3"/>
      <c r="G16" s="3"/>
      <c r="H16" s="3"/>
      <c r="I16" s="3"/>
      <c r="J16" s="3"/>
      <c r="K16" s="3"/>
      <c r="L16" s="3"/>
      <c r="M16" s="4"/>
      <c r="O16" s="27"/>
      <c r="P16" s="28" t="s">
        <v>0</v>
      </c>
      <c r="Q16" s="3" t="s">
        <v>43</v>
      </c>
      <c r="R16" s="3"/>
      <c r="S16" s="3"/>
      <c r="T16" s="3"/>
      <c r="U16" s="3"/>
      <c r="V16" s="3"/>
      <c r="W16" s="3"/>
      <c r="X16" s="3"/>
      <c r="Y16" s="3"/>
      <c r="Z16" s="4"/>
      <c r="BA16" s="25">
        <v>22</v>
      </c>
      <c r="BB16" s="22">
        <f t="shared" si="2"/>
        <v>8.2702521709703269E-3</v>
      </c>
      <c r="BC16" s="23">
        <f t="shared" si="3"/>
        <v>1.7029495847708853E-2</v>
      </c>
    </row>
    <row r="17" spans="1:55" ht="14.5" customHeight="1" x14ac:dyDescent="0.45">
      <c r="A17" s="29" t="s">
        <v>118</v>
      </c>
      <c r="B17" s="30"/>
      <c r="C17" s="15"/>
      <c r="D17" s="16">
        <v>1010</v>
      </c>
      <c r="E17" s="16">
        <v>1104</v>
      </c>
      <c r="F17" s="16">
        <v>1905</v>
      </c>
      <c r="G17" s="16">
        <v>2104</v>
      </c>
      <c r="H17" s="16">
        <v>2412</v>
      </c>
      <c r="I17" s="16">
        <v>2703</v>
      </c>
      <c r="J17" s="16">
        <v>2704</v>
      </c>
      <c r="K17" s="16">
        <v>2710</v>
      </c>
      <c r="L17" s="16">
        <v>2806</v>
      </c>
      <c r="M17" s="16">
        <v>3009</v>
      </c>
      <c r="O17" s="29" t="s">
        <v>118</v>
      </c>
      <c r="P17" s="30"/>
      <c r="Q17" s="16">
        <v>1010</v>
      </c>
      <c r="R17" s="16">
        <v>1104</v>
      </c>
      <c r="S17" s="16">
        <v>1905</v>
      </c>
      <c r="T17" s="16">
        <v>2104</v>
      </c>
      <c r="U17" s="16">
        <v>2412</v>
      </c>
      <c r="V17" s="16">
        <v>2703</v>
      </c>
      <c r="W17" s="16">
        <v>2704</v>
      </c>
      <c r="X17" s="16">
        <v>2710</v>
      </c>
      <c r="Y17" s="16">
        <v>2806</v>
      </c>
      <c r="Z17" s="16">
        <v>3009</v>
      </c>
      <c r="BA17" s="25">
        <v>32</v>
      </c>
      <c r="BB17" s="22">
        <f t="shared" si="2"/>
        <v>5.7970104851315263E-2</v>
      </c>
      <c r="BC17" s="23">
        <f t="shared" si="3"/>
        <v>6.8592560679662684E-2</v>
      </c>
    </row>
    <row r="18" spans="1:55" ht="12" customHeight="1" x14ac:dyDescent="0.45">
      <c r="A18" s="12"/>
      <c r="B18" s="18" t="s">
        <v>18</v>
      </c>
      <c r="C18" s="19">
        <v>54793</v>
      </c>
      <c r="D18" s="20">
        <v>54963.789163499903</v>
      </c>
      <c r="E18" s="20">
        <v>54778.4416452</v>
      </c>
      <c r="F18" s="20">
        <v>55987.236513699798</v>
      </c>
      <c r="G18" s="20">
        <v>55007.766131799399</v>
      </c>
      <c r="H18" s="20">
        <v>55007.766131798497</v>
      </c>
      <c r="I18" s="20">
        <v>55034.228167485599</v>
      </c>
      <c r="J18" s="20">
        <v>55034.228167488996</v>
      </c>
      <c r="K18" s="20">
        <v>54778.441645199797</v>
      </c>
      <c r="L18" s="20">
        <v>55034.228167486799</v>
      </c>
      <c r="M18" s="20">
        <v>55517.620225799998</v>
      </c>
      <c r="O18" s="12"/>
      <c r="P18" s="5" t="s">
        <v>18</v>
      </c>
      <c r="Q18" s="21">
        <v>0.61</v>
      </c>
      <c r="R18" s="21">
        <v>0.5</v>
      </c>
      <c r="S18" s="21">
        <v>0.5</v>
      </c>
      <c r="T18" s="21">
        <v>0.51</v>
      </c>
      <c r="U18" s="21">
        <v>0.57999999999999996</v>
      </c>
      <c r="V18" s="21">
        <v>0.53</v>
      </c>
      <c r="W18" s="21">
        <v>0.51</v>
      </c>
      <c r="X18" s="21">
        <v>0.54</v>
      </c>
      <c r="Y18" s="21">
        <v>0.53</v>
      </c>
      <c r="Z18" s="21">
        <v>0.59</v>
      </c>
      <c r="BA18" s="25">
        <v>42</v>
      </c>
      <c r="BB18" s="22">
        <f t="shared" si="2"/>
        <v>8.4354386637792711E-3</v>
      </c>
      <c r="BC18" s="23">
        <f t="shared" si="3"/>
        <v>4.3737013780373868E-3</v>
      </c>
    </row>
    <row r="19" spans="1:55" x14ac:dyDescent="0.45">
      <c r="A19" s="12"/>
      <c r="B19" s="18" t="s">
        <v>22</v>
      </c>
      <c r="C19" s="24">
        <v>460.4</v>
      </c>
      <c r="D19" s="20">
        <v>463.02312678895299</v>
      </c>
      <c r="E19" s="20">
        <v>473.00942270452202</v>
      </c>
      <c r="F19" s="20">
        <v>470.21526842447702</v>
      </c>
      <c r="G19" s="20">
        <v>476.38808348497901</v>
      </c>
      <c r="H19" s="20">
        <v>460.37420333832199</v>
      </c>
      <c r="I19" s="20">
        <v>466.096573881533</v>
      </c>
      <c r="J19" s="20">
        <v>470.215268424572</v>
      </c>
      <c r="K19" s="20">
        <v>460.37420333841698</v>
      </c>
      <c r="L19" s="20">
        <v>460.37420333835098</v>
      </c>
      <c r="M19" s="20">
        <v>460.37420333838202</v>
      </c>
      <c r="O19" s="12"/>
      <c r="P19" s="5" t="s">
        <v>22</v>
      </c>
      <c r="Q19" s="21">
        <v>0.9</v>
      </c>
      <c r="R19" s="21">
        <v>0.91</v>
      </c>
      <c r="S19" s="21">
        <v>0.99</v>
      </c>
      <c r="T19" s="21">
        <v>0.93</v>
      </c>
      <c r="U19" s="21">
        <v>0.91</v>
      </c>
      <c r="V19" s="21">
        <v>0.93</v>
      </c>
      <c r="W19" s="21">
        <v>1.1499999999999999</v>
      </c>
      <c r="X19" s="21">
        <v>0.91</v>
      </c>
      <c r="Y19" s="21">
        <v>0.78</v>
      </c>
      <c r="Z19" s="21">
        <v>0.88</v>
      </c>
      <c r="BA19" s="25">
        <v>52</v>
      </c>
      <c r="BB19" s="22">
        <f t="shared" si="2"/>
        <v>5.4866531313970679E-3</v>
      </c>
      <c r="BC19" s="23">
        <f t="shared" si="3"/>
        <v>4.9380403622287794E-3</v>
      </c>
    </row>
    <row r="20" spans="1:55" x14ac:dyDescent="0.45">
      <c r="A20" s="12"/>
      <c r="B20" s="18" t="s">
        <v>19</v>
      </c>
      <c r="C20" s="24">
        <v>63242</v>
      </c>
      <c r="D20" s="20">
        <v>63550.500046383997</v>
      </c>
      <c r="E20" s="20">
        <v>64318.979376400799</v>
      </c>
      <c r="F20" s="20">
        <v>63215.202232373398</v>
      </c>
      <c r="G20" s="20">
        <v>64996.182907500901</v>
      </c>
      <c r="H20" s="20">
        <v>64525.888752259001</v>
      </c>
      <c r="I20" s="20">
        <v>63215.202232363001</v>
      </c>
      <c r="J20" s="20">
        <v>64615.584733894502</v>
      </c>
      <c r="K20" s="20">
        <v>64119.148474097703</v>
      </c>
      <c r="L20" s="20">
        <v>63215.202232377102</v>
      </c>
      <c r="M20" s="20">
        <v>64318.979376388197</v>
      </c>
      <c r="O20" s="12"/>
      <c r="P20" s="5" t="s">
        <v>19</v>
      </c>
      <c r="Q20" s="21">
        <v>1.64</v>
      </c>
      <c r="R20" s="21">
        <v>1.61</v>
      </c>
      <c r="S20" s="21">
        <v>1.52</v>
      </c>
      <c r="T20" s="21">
        <v>1.72</v>
      </c>
      <c r="U20" s="21">
        <v>1.6</v>
      </c>
      <c r="V20" s="21">
        <v>1.56</v>
      </c>
      <c r="W20" s="21">
        <v>1.73</v>
      </c>
      <c r="X20" s="21">
        <v>1.75</v>
      </c>
      <c r="Y20" s="21">
        <v>1.64</v>
      </c>
      <c r="Z20" s="21">
        <v>1.51</v>
      </c>
      <c r="BA20" s="25">
        <v>62</v>
      </c>
      <c r="BB20" s="22">
        <f t="shared" si="2"/>
        <v>5.7330874613854554E-2</v>
      </c>
      <c r="BC20" s="23">
        <f t="shared" si="3"/>
        <v>3.7049930081272997E-2</v>
      </c>
    </row>
    <row r="21" spans="1:55" x14ac:dyDescent="0.45">
      <c r="A21" s="12"/>
      <c r="B21" s="18" t="s">
        <v>23</v>
      </c>
      <c r="C21" s="24">
        <v>355.8</v>
      </c>
      <c r="D21" s="20">
        <v>370.92730358791999</v>
      </c>
      <c r="E21" s="20">
        <v>380.20523308982399</v>
      </c>
      <c r="F21" s="20">
        <v>368.71532297193698</v>
      </c>
      <c r="G21" s="20">
        <v>372.89941443496201</v>
      </c>
      <c r="H21" s="20">
        <v>361.02447214393698</v>
      </c>
      <c r="I21" s="20">
        <v>369.772353556935</v>
      </c>
      <c r="J21" s="20">
        <v>363.78208995889798</v>
      </c>
      <c r="K21" s="20">
        <v>373.93086589097197</v>
      </c>
      <c r="L21" s="20">
        <v>363.17879034286801</v>
      </c>
      <c r="M21" s="20">
        <v>377.46611158186403</v>
      </c>
      <c r="O21" s="12"/>
      <c r="P21" s="5" t="s">
        <v>23</v>
      </c>
      <c r="Q21" s="21">
        <v>5.95</v>
      </c>
      <c r="R21" s="21">
        <v>5.92</v>
      </c>
      <c r="S21" s="21">
        <v>5.87</v>
      </c>
      <c r="T21" s="21">
        <v>5.76</v>
      </c>
      <c r="U21" s="21">
        <v>5.57</v>
      </c>
      <c r="V21" s="21">
        <v>5.64</v>
      </c>
      <c r="W21" s="21">
        <v>5.87</v>
      </c>
      <c r="X21" s="21">
        <v>5.87</v>
      </c>
      <c r="Y21" s="21">
        <v>5.72</v>
      </c>
      <c r="Z21" s="21">
        <v>5.85</v>
      </c>
      <c r="BA21" s="25">
        <v>72</v>
      </c>
      <c r="BB21" s="22">
        <f t="shared" si="2"/>
        <v>8.5688943578491994E-2</v>
      </c>
      <c r="BC21" s="23">
        <f t="shared" si="3"/>
        <v>1.9546466249559247E-2</v>
      </c>
    </row>
    <row r="22" spans="1:55" x14ac:dyDescent="0.45">
      <c r="A22" s="12"/>
      <c r="B22" s="18" t="s">
        <v>20</v>
      </c>
      <c r="C22" s="24">
        <v>195568</v>
      </c>
      <c r="D22" s="20">
        <v>197004.255340898</v>
      </c>
      <c r="E22" s="20">
        <v>196423.3560311</v>
      </c>
      <c r="F22" s="20">
        <v>198996.243474296</v>
      </c>
      <c r="G22" s="20">
        <v>196611.64799549899</v>
      </c>
      <c r="H22" s="20">
        <v>198264.39564759799</v>
      </c>
      <c r="I22" s="20">
        <v>200421.99246840001</v>
      </c>
      <c r="J22" s="20">
        <v>200421.99246840001</v>
      </c>
      <c r="K22" s="20">
        <v>197784.236989097</v>
      </c>
      <c r="L22" s="20">
        <v>198935.138575697</v>
      </c>
      <c r="M22" s="20">
        <v>197666.63948219601</v>
      </c>
      <c r="O22" s="12"/>
      <c r="P22" s="5" t="s">
        <v>20</v>
      </c>
      <c r="Q22" s="21">
        <v>5.48</v>
      </c>
      <c r="R22" s="21">
        <v>5.54</v>
      </c>
      <c r="S22" s="21">
        <v>5.48</v>
      </c>
      <c r="T22" s="21">
        <v>5.49</v>
      </c>
      <c r="U22" s="21">
        <v>5.49</v>
      </c>
      <c r="V22" s="21">
        <v>5.53</v>
      </c>
      <c r="W22" s="21">
        <v>5.48</v>
      </c>
      <c r="X22" s="21">
        <v>5.64</v>
      </c>
      <c r="Y22" s="21">
        <v>5.52</v>
      </c>
      <c r="Z22" s="21">
        <v>5.56</v>
      </c>
      <c r="BA22" s="25">
        <v>82</v>
      </c>
      <c r="BB22" s="22">
        <f t="shared" si="2"/>
        <v>3.3538619836918304E-2</v>
      </c>
      <c r="BC22" s="23">
        <f t="shared" si="3"/>
        <v>4.1760749330121305E-2</v>
      </c>
    </row>
    <row r="23" spans="1:55" x14ac:dyDescent="0.45">
      <c r="A23" s="12"/>
      <c r="B23" s="18" t="s">
        <v>21</v>
      </c>
      <c r="C23" s="24">
        <v>204335</v>
      </c>
      <c r="D23" s="20">
        <v>210517.397484794</v>
      </c>
      <c r="E23" s="20">
        <v>205344.014477416</v>
      </c>
      <c r="F23" s="20">
        <v>235929.19240950001</v>
      </c>
      <c r="G23" s="20">
        <v>228357.2820528</v>
      </c>
      <c r="H23" s="20">
        <v>228481.82405189899</v>
      </c>
      <c r="I23" s="20">
        <v>211153.52623029199</v>
      </c>
      <c r="J23" s="20">
        <v>235392.20603470001</v>
      </c>
      <c r="K23" s="20">
        <v>205050.999178717</v>
      </c>
      <c r="L23" s="20">
        <v>206692.82983580601</v>
      </c>
      <c r="M23" s="20">
        <v>238761.226478898</v>
      </c>
      <c r="O23" s="12"/>
      <c r="P23" s="5" t="s">
        <v>21</v>
      </c>
      <c r="Q23" s="21">
        <v>8.26</v>
      </c>
      <c r="R23" s="21">
        <v>7.94</v>
      </c>
      <c r="S23" s="21">
        <v>7.97</v>
      </c>
      <c r="T23" s="21">
        <v>8.25</v>
      </c>
      <c r="U23" s="21">
        <v>8.1999999999999993</v>
      </c>
      <c r="V23" s="21">
        <v>7.43</v>
      </c>
      <c r="W23" s="21">
        <v>7.99</v>
      </c>
      <c r="X23" s="21">
        <v>7.88</v>
      </c>
      <c r="Y23" s="21">
        <v>7.94</v>
      </c>
      <c r="Z23" s="21">
        <v>8</v>
      </c>
      <c r="BA23" s="25">
        <v>92</v>
      </c>
      <c r="BB23" s="22">
        <f t="shared" si="2"/>
        <v>9.4038293034672815E-3</v>
      </c>
      <c r="BC23" s="23">
        <f t="shared" si="3"/>
        <v>1.3271514314483035E-2</v>
      </c>
    </row>
    <row r="24" spans="1:55" x14ac:dyDescent="0.45">
      <c r="A24" s="12"/>
      <c r="B24" s="18" t="s">
        <v>24</v>
      </c>
      <c r="C24" s="24">
        <v>842.9</v>
      </c>
      <c r="D24" s="20">
        <v>886.93103467896799</v>
      </c>
      <c r="E24" s="20">
        <v>874.12938606550495</v>
      </c>
      <c r="F24" s="20">
        <v>856.890296068515</v>
      </c>
      <c r="G24" s="20">
        <v>870.73755316091297</v>
      </c>
      <c r="H24" s="20">
        <v>865.88302558727605</v>
      </c>
      <c r="I24" s="20">
        <v>865.39147291889003</v>
      </c>
      <c r="J24" s="20">
        <v>848.56216449193903</v>
      </c>
      <c r="K24" s="20">
        <v>852.730834030305</v>
      </c>
      <c r="L24" s="20">
        <v>853.38809194366195</v>
      </c>
      <c r="M24" s="20">
        <v>867.95702307982799</v>
      </c>
      <c r="O24" s="12"/>
      <c r="P24" s="5" t="s">
        <v>24</v>
      </c>
      <c r="Q24" s="21">
        <v>7.39</v>
      </c>
      <c r="R24" s="21">
        <v>7.19</v>
      </c>
      <c r="S24" s="21">
        <v>7.18</v>
      </c>
      <c r="T24" s="21">
        <v>7.49</v>
      </c>
      <c r="U24" s="21">
        <v>6.63</v>
      </c>
      <c r="V24" s="21">
        <v>6.73</v>
      </c>
      <c r="W24" s="21">
        <v>6.99</v>
      </c>
      <c r="X24" s="21">
        <v>8.06</v>
      </c>
      <c r="Y24" s="21">
        <v>7.32</v>
      </c>
      <c r="Z24" s="21">
        <v>6.85</v>
      </c>
      <c r="BA24" s="25">
        <v>3</v>
      </c>
      <c r="BB24" s="22">
        <f t="shared" ref="BB24:BB33" si="4">F4 / $C4 - 1</f>
        <v>4.402536227092968E-3</v>
      </c>
      <c r="BC24" s="23">
        <f t="shared" ref="BC24:BC33" si="5">F18 / $C18 - 1</f>
        <v>2.179542119795963E-2</v>
      </c>
    </row>
    <row r="25" spans="1:55" x14ac:dyDescent="0.45">
      <c r="A25" s="12"/>
      <c r="B25" s="18" t="s">
        <v>25</v>
      </c>
      <c r="C25" s="24">
        <v>5809</v>
      </c>
      <c r="D25" s="20">
        <v>5984.2362336870401</v>
      </c>
      <c r="E25" s="20">
        <v>5922.5454224436899</v>
      </c>
      <c r="F25" s="20">
        <v>6219.9123598975002</v>
      </c>
      <c r="G25" s="20">
        <v>5841.9298269159699</v>
      </c>
      <c r="H25" s="20">
        <v>6064.7517752010899</v>
      </c>
      <c r="I25" s="20">
        <v>6057.6098442912298</v>
      </c>
      <c r="J25" s="20">
        <v>6054.0044160396201</v>
      </c>
      <c r="K25" s="20">
        <v>6008.19193947638</v>
      </c>
      <c r="L25" s="20">
        <v>6045.7672605628504</v>
      </c>
      <c r="M25" s="20">
        <v>5957.8994250287396</v>
      </c>
      <c r="O25" s="12"/>
      <c r="P25" s="5" t="s">
        <v>25</v>
      </c>
      <c r="Q25" s="21">
        <v>17.13</v>
      </c>
      <c r="R25" s="21">
        <v>18.41</v>
      </c>
      <c r="S25" s="21">
        <v>16.690000000000001</v>
      </c>
      <c r="T25" s="21">
        <v>17.48</v>
      </c>
      <c r="U25" s="21">
        <v>17.72</v>
      </c>
      <c r="V25" s="21">
        <v>17.46</v>
      </c>
      <c r="W25" s="21">
        <v>16.88</v>
      </c>
      <c r="X25" s="21">
        <v>19.18</v>
      </c>
      <c r="Y25" s="21">
        <v>18</v>
      </c>
      <c r="Z25" s="21">
        <v>18.02</v>
      </c>
      <c r="BA25" s="25">
        <v>13</v>
      </c>
      <c r="BB25" s="22">
        <f t="shared" si="4"/>
        <v>-5.6030976227194884E-5</v>
      </c>
      <c r="BC25" s="23">
        <f t="shared" si="5"/>
        <v>2.1319001790784275E-2</v>
      </c>
    </row>
    <row r="26" spans="1:55" x14ac:dyDescent="0.45">
      <c r="A26" s="12"/>
      <c r="B26" s="18" t="s">
        <v>27</v>
      </c>
      <c r="C26" s="24">
        <v>44011.7</v>
      </c>
      <c r="D26" s="20">
        <v>46081.919874151303</v>
      </c>
      <c r="E26" s="20">
        <v>45849.661571292498</v>
      </c>
      <c r="F26" s="20">
        <v>44358.980701457898</v>
      </c>
      <c r="G26" s="20">
        <v>45880.844542793398</v>
      </c>
      <c r="H26" s="20">
        <v>44824.831856826197</v>
      </c>
      <c r="I26" s="20">
        <v>49785.865556647601</v>
      </c>
      <c r="J26" s="20">
        <v>45897.820313661003</v>
      </c>
      <c r="K26" s="20">
        <v>45622.944078200002</v>
      </c>
      <c r="L26" s="20">
        <v>45828.599227700703</v>
      </c>
      <c r="M26" s="20">
        <v>44061.117919931399</v>
      </c>
      <c r="O26" s="12"/>
      <c r="P26" s="5" t="s">
        <v>27</v>
      </c>
      <c r="Q26" s="21">
        <v>24.64</v>
      </c>
      <c r="R26" s="21">
        <v>23.07</v>
      </c>
      <c r="S26" s="21">
        <v>24.02</v>
      </c>
      <c r="T26" s="21">
        <v>24.7</v>
      </c>
      <c r="U26" s="21">
        <v>23.61</v>
      </c>
      <c r="V26" s="21">
        <v>22.48</v>
      </c>
      <c r="W26" s="21">
        <v>23.97</v>
      </c>
      <c r="X26" s="21">
        <v>22.87</v>
      </c>
      <c r="Y26" s="21">
        <v>23.02</v>
      </c>
      <c r="Z26" s="21">
        <v>23.22</v>
      </c>
      <c r="BA26" s="25">
        <v>23</v>
      </c>
      <c r="BB26" s="22">
        <f t="shared" si="4"/>
        <v>2.3012891882062458E-2</v>
      </c>
      <c r="BC26" s="23">
        <f t="shared" si="5"/>
        <v>-4.2373371535686655E-4</v>
      </c>
    </row>
    <row r="27" spans="1:55" x14ac:dyDescent="0.45">
      <c r="A27" s="26"/>
      <c r="B27" s="18" t="s">
        <v>26</v>
      </c>
      <c r="C27" s="24">
        <v>476684</v>
      </c>
      <c r="D27" s="20">
        <v>483180.18520739902</v>
      </c>
      <c r="E27" s="20">
        <v>483010.31852948503</v>
      </c>
      <c r="F27" s="20">
        <v>485225.461314891</v>
      </c>
      <c r="G27" s="20">
        <v>497859.83161758998</v>
      </c>
      <c r="H27" s="20">
        <v>484626.56843839202</v>
      </c>
      <c r="I27" s="20">
        <v>485408.80196638597</v>
      </c>
      <c r="J27" s="20">
        <v>490061.55541309097</v>
      </c>
      <c r="K27" s="20">
        <v>485676.12576029799</v>
      </c>
      <c r="L27" s="20">
        <v>567113.32826079801</v>
      </c>
      <c r="M27" s="20">
        <v>489107.244453597</v>
      </c>
      <c r="O27" s="26"/>
      <c r="P27" s="5" t="s">
        <v>26</v>
      </c>
      <c r="Q27" s="21">
        <v>26.08</v>
      </c>
      <c r="R27" s="21">
        <v>27</v>
      </c>
      <c r="S27" s="21">
        <v>28.02</v>
      </c>
      <c r="T27" s="21">
        <v>28.37</v>
      </c>
      <c r="U27" s="21">
        <v>28.36</v>
      </c>
      <c r="V27" s="21">
        <v>27.03</v>
      </c>
      <c r="W27" s="21">
        <v>28.23</v>
      </c>
      <c r="X27" s="21">
        <v>27.79</v>
      </c>
      <c r="Y27" s="21">
        <v>28.54</v>
      </c>
      <c r="Z27" s="21">
        <v>28.08</v>
      </c>
      <c r="BA27" s="25">
        <v>33</v>
      </c>
      <c r="BB27" s="22">
        <f t="shared" si="4"/>
        <v>-4.4251296635766657E-5</v>
      </c>
      <c r="BC27" s="23">
        <f t="shared" si="5"/>
        <v>3.629939002792848E-2</v>
      </c>
    </row>
    <row r="28" spans="1:55" x14ac:dyDescent="0.45"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P28" s="25"/>
      <c r="Q28" s="25"/>
      <c r="R28" s="25"/>
      <c r="S28" s="25"/>
      <c r="BA28" s="25">
        <v>43</v>
      </c>
      <c r="BB28" s="22">
        <f t="shared" si="4"/>
        <v>1.3740763337038775E-2</v>
      </c>
      <c r="BC28" s="23">
        <f t="shared" si="5"/>
        <v>1.7529674968788322E-2</v>
      </c>
    </row>
    <row r="29" spans="1:55" x14ac:dyDescent="0.45"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P29" s="25"/>
      <c r="Q29" s="25"/>
      <c r="R29" s="25"/>
      <c r="S29" s="25"/>
      <c r="BA29" s="25">
        <v>53</v>
      </c>
      <c r="BB29" s="22">
        <f t="shared" si="4"/>
        <v>3.5040457031199068E-3</v>
      </c>
      <c r="BC29" s="23">
        <f t="shared" si="5"/>
        <v>0.15461958259475872</v>
      </c>
    </row>
    <row r="30" spans="1:55" x14ac:dyDescent="0.45">
      <c r="B30" s="25"/>
      <c r="C30" s="25"/>
      <c r="P30" s="25"/>
      <c r="BA30" s="25">
        <v>63</v>
      </c>
      <c r="BB30" s="22">
        <f t="shared" si="4"/>
        <v>3.6062273229148234E-2</v>
      </c>
      <c r="BC30" s="23">
        <f t="shared" si="5"/>
        <v>1.6597812395912959E-2</v>
      </c>
    </row>
    <row r="31" spans="1:55" x14ac:dyDescent="0.45">
      <c r="B31" s="25"/>
      <c r="C31" s="25"/>
      <c r="P31" s="25"/>
      <c r="Q31" s="25"/>
      <c r="BA31" s="25">
        <v>73</v>
      </c>
      <c r="BB31" s="22">
        <f t="shared" si="4"/>
        <v>1.9391511028979291E-2</v>
      </c>
      <c r="BC31" s="23">
        <f t="shared" si="5"/>
        <v>7.0737193991651015E-2</v>
      </c>
    </row>
    <row r="32" spans="1:55" x14ac:dyDescent="0.45">
      <c r="B32" s="25"/>
      <c r="C32" s="25"/>
      <c r="P32" s="25"/>
      <c r="Q32" s="25"/>
      <c r="BA32" s="25">
        <v>83</v>
      </c>
      <c r="BB32" s="22">
        <f t="shared" si="4"/>
        <v>1.2854889394031677E-2</v>
      </c>
      <c r="BC32" s="23">
        <f t="shared" si="5"/>
        <v>7.8906450207081313E-3</v>
      </c>
    </row>
    <row r="33" spans="2:55" x14ac:dyDescent="0.45">
      <c r="B33" s="25"/>
      <c r="C33" s="25"/>
      <c r="P33" s="25"/>
      <c r="Q33" s="25"/>
      <c r="BA33" s="25">
        <v>93</v>
      </c>
      <c r="BB33" s="22">
        <f t="shared" si="4"/>
        <v>1.1926925786879705E-2</v>
      </c>
      <c r="BC33" s="23">
        <f t="shared" si="5"/>
        <v>1.7918498029912966E-2</v>
      </c>
    </row>
    <row r="34" spans="2:55" x14ac:dyDescent="0.45">
      <c r="B34" s="25"/>
      <c r="C34" s="25"/>
      <c r="P34" s="25"/>
      <c r="Q34" s="25"/>
      <c r="BA34" s="25">
        <v>4</v>
      </c>
      <c r="BB34" s="22">
        <f t="shared" ref="BB34:BB43" si="6">G4 / $C4 - 1</f>
        <v>3.9195906739801778E-3</v>
      </c>
      <c r="BC34" s="23">
        <f t="shared" ref="BC34:BC43" si="7">G18 / $C18 - 1</f>
        <v>3.9195906739801778E-3</v>
      </c>
    </row>
    <row r="35" spans="2:55" x14ac:dyDescent="0.45">
      <c r="B35" s="25"/>
      <c r="C35" s="25"/>
      <c r="P35" s="25"/>
      <c r="Q35" s="25"/>
      <c r="BA35" s="25">
        <v>14</v>
      </c>
      <c r="BB35" s="22">
        <f t="shared" si="6"/>
        <v>4.3001392039480946E-2</v>
      </c>
      <c r="BC35" s="23">
        <f t="shared" si="7"/>
        <v>3.4726506266244739E-2</v>
      </c>
    </row>
    <row r="36" spans="2:55" x14ac:dyDescent="0.45">
      <c r="B36" s="25"/>
      <c r="C36" s="25"/>
      <c r="P36" s="25"/>
      <c r="Q36" s="25"/>
      <c r="BA36" s="25">
        <v>24</v>
      </c>
      <c r="BB36" s="22">
        <f t="shared" si="6"/>
        <v>2.113179983249891E-2</v>
      </c>
      <c r="BC36" s="23">
        <f t="shared" si="7"/>
        <v>2.7737625430898749E-2</v>
      </c>
    </row>
    <row r="37" spans="2:55" x14ac:dyDescent="0.45">
      <c r="B37" s="25"/>
      <c r="C37" s="25"/>
      <c r="P37" s="25"/>
      <c r="Q37" s="25"/>
      <c r="BA37" s="25">
        <v>34</v>
      </c>
      <c r="BB37" s="22">
        <f t="shared" si="6"/>
        <v>1.6144715983783531E-3</v>
      </c>
      <c r="BC37" s="23">
        <f t="shared" si="7"/>
        <v>4.8059062492866733E-2</v>
      </c>
    </row>
    <row r="38" spans="2:55" x14ac:dyDescent="0.45">
      <c r="B38" s="25"/>
      <c r="C38" s="25"/>
      <c r="P38" s="25"/>
      <c r="Q38" s="25"/>
      <c r="BA38" s="25">
        <v>44</v>
      </c>
      <c r="BB38" s="22">
        <f t="shared" si="6"/>
        <v>7.3599615044332989E-3</v>
      </c>
      <c r="BC38" s="23">
        <f t="shared" si="7"/>
        <v>5.3364967453723988E-3</v>
      </c>
    </row>
    <row r="39" spans="2:55" x14ac:dyDescent="0.45">
      <c r="B39" s="25"/>
      <c r="C39" s="25"/>
      <c r="P39" s="25"/>
      <c r="BA39" s="25">
        <v>54</v>
      </c>
      <c r="BB39" s="22">
        <f t="shared" si="6"/>
        <v>1.2311130944331561E-2</v>
      </c>
      <c r="BC39" s="23">
        <f t="shared" si="7"/>
        <v>0.11756322731201219</v>
      </c>
    </row>
    <row r="40" spans="2:55" x14ac:dyDescent="0.45">
      <c r="Q40" s="25"/>
      <c r="BA40" s="25">
        <v>64</v>
      </c>
      <c r="BB40" s="22">
        <f t="shared" si="6"/>
        <v>4.0814343488078109E-2</v>
      </c>
      <c r="BC40" s="23">
        <f t="shared" si="7"/>
        <v>3.3025926160769936E-2</v>
      </c>
    </row>
    <row r="41" spans="2:55" x14ac:dyDescent="0.45">
      <c r="Q41" s="25"/>
      <c r="BA41" s="25">
        <v>74</v>
      </c>
      <c r="BB41" s="22">
        <f t="shared" si="6"/>
        <v>1.9814330560006921E-2</v>
      </c>
      <c r="BC41" s="23">
        <f t="shared" si="7"/>
        <v>5.6687600130780336E-3</v>
      </c>
    </row>
    <row r="42" spans="2:55" x14ac:dyDescent="0.45">
      <c r="Q42" s="25"/>
      <c r="BA42" s="25">
        <v>84</v>
      </c>
      <c r="BB42" s="22">
        <f t="shared" si="6"/>
        <v>5.7764484146679118E-2</v>
      </c>
      <c r="BC42" s="23">
        <f t="shared" si="7"/>
        <v>4.2469264827157405E-2</v>
      </c>
    </row>
    <row r="43" spans="2:55" x14ac:dyDescent="0.45">
      <c r="Q43" s="25"/>
      <c r="BA43" s="25">
        <v>94</v>
      </c>
      <c r="BB43" s="22">
        <f t="shared" si="6"/>
        <v>2.4239843000583239E-2</v>
      </c>
      <c r="BC43" s="23">
        <f t="shared" si="7"/>
        <v>4.442320618604767E-2</v>
      </c>
    </row>
    <row r="44" spans="2:55" x14ac:dyDescent="0.45">
      <c r="Q44" s="25"/>
      <c r="BA44" s="25">
        <v>5</v>
      </c>
      <c r="BB44" s="22">
        <f t="shared" ref="BB44:BB53" si="8">H4 / $C4 - 1</f>
        <v>1.5195376617378464E-3</v>
      </c>
      <c r="BC44" s="23">
        <f t="shared" ref="BC44:BC53" si="9">H18 / $C18 - 1</f>
        <v>3.9195906739637465E-3</v>
      </c>
    </row>
    <row r="45" spans="2:55" x14ac:dyDescent="0.45">
      <c r="Q45" s="25"/>
      <c r="BA45" s="25">
        <v>15</v>
      </c>
      <c r="BB45" s="22">
        <f t="shared" si="8"/>
        <v>3.4726506266166579E-2</v>
      </c>
      <c r="BC45" s="23">
        <f t="shared" si="9"/>
        <v>-5.6030976711474167E-5</v>
      </c>
    </row>
    <row r="46" spans="2:55" x14ac:dyDescent="0.45">
      <c r="Q46" s="25"/>
      <c r="BA46" s="25">
        <v>25</v>
      </c>
      <c r="BB46" s="22">
        <f t="shared" si="8"/>
        <v>0.10098819797919889</v>
      </c>
      <c r="BC46" s="23">
        <f t="shared" si="9"/>
        <v>2.0301204140587004E-2</v>
      </c>
    </row>
    <row r="47" spans="2:55" x14ac:dyDescent="0.45">
      <c r="Q47" s="25"/>
      <c r="BA47" s="25">
        <v>35</v>
      </c>
      <c r="BB47" s="22">
        <f t="shared" si="8"/>
        <v>2.6328444049156685E-2</v>
      </c>
      <c r="BC47" s="23">
        <f t="shared" si="9"/>
        <v>1.4683732838496333E-2</v>
      </c>
    </row>
    <row r="48" spans="2:55" x14ac:dyDescent="0.45">
      <c r="BA48" s="25">
        <v>45</v>
      </c>
      <c r="BB48" s="22">
        <f t="shared" si="8"/>
        <v>9.6682806747421246E-3</v>
      </c>
      <c r="BC48" s="23">
        <f t="shared" si="9"/>
        <v>1.3787509447343194E-2</v>
      </c>
    </row>
    <row r="49" spans="17:55" x14ac:dyDescent="0.45">
      <c r="Q49" s="25"/>
      <c r="BA49" s="25">
        <v>55</v>
      </c>
      <c r="BB49" s="22">
        <f t="shared" si="8"/>
        <v>0.2329169864706242</v>
      </c>
      <c r="BC49" s="23">
        <f t="shared" si="9"/>
        <v>0.11817272641446142</v>
      </c>
    </row>
    <row r="50" spans="17:55" x14ac:dyDescent="0.45">
      <c r="Q50" s="25"/>
      <c r="BA50" s="25">
        <v>65</v>
      </c>
      <c r="BB50" s="22">
        <f t="shared" si="8"/>
        <v>3.192731219146272E-2</v>
      </c>
      <c r="BC50" s="23">
        <f t="shared" si="9"/>
        <v>2.7266610021682292E-2</v>
      </c>
    </row>
    <row r="51" spans="17:55" x14ac:dyDescent="0.45">
      <c r="Q51" s="25"/>
      <c r="BA51" s="25">
        <v>75</v>
      </c>
      <c r="BB51" s="22">
        <f t="shared" si="8"/>
        <v>-8.5802043647770221E-3</v>
      </c>
      <c r="BC51" s="23">
        <f t="shared" si="9"/>
        <v>4.4026816181974571E-2</v>
      </c>
    </row>
    <row r="52" spans="17:55" x14ac:dyDescent="0.45">
      <c r="Q52" s="25"/>
      <c r="BA52" s="25">
        <v>85</v>
      </c>
      <c r="BB52" s="22">
        <f t="shared" si="8"/>
        <v>1.9585730247834165E-2</v>
      </c>
      <c r="BC52" s="23">
        <f t="shared" si="9"/>
        <v>1.8475356708016255E-2</v>
      </c>
    </row>
    <row r="53" spans="17:55" x14ac:dyDescent="0.45">
      <c r="Q53" s="25"/>
      <c r="BA53" s="25">
        <v>95</v>
      </c>
      <c r="BB53" s="22">
        <f t="shared" si="8"/>
        <v>3.7097886471540775E-2</v>
      </c>
      <c r="BC53" s="23">
        <f t="shared" si="9"/>
        <v>1.6662125094175639E-2</v>
      </c>
    </row>
    <row r="54" spans="17:55" x14ac:dyDescent="0.45">
      <c r="Q54" s="25"/>
      <c r="BA54" s="25">
        <v>6</v>
      </c>
      <c r="BB54" s="22">
        <f t="shared" ref="BB54:BB63" si="10">I4 / $C4 - 1</f>
        <v>4.4025362271786772E-3</v>
      </c>
      <c r="BC54" s="23">
        <f t="shared" ref="BC54:BC63" si="11">I18 / $C18 - 1</f>
        <v>4.4025362269923818E-3</v>
      </c>
    </row>
    <row r="55" spans="17:55" x14ac:dyDescent="0.45">
      <c r="Q55" s="25"/>
      <c r="BA55" s="25">
        <v>16</v>
      </c>
      <c r="BB55" s="22">
        <f t="shared" si="10"/>
        <v>3.4147333546409531E-2</v>
      </c>
      <c r="BC55" s="23">
        <f t="shared" si="11"/>
        <v>1.2373097049376724E-2</v>
      </c>
    </row>
    <row r="56" spans="17:55" x14ac:dyDescent="0.45">
      <c r="Q56" s="25"/>
      <c r="BA56" s="25">
        <v>26</v>
      </c>
      <c r="BB56" s="22">
        <f t="shared" si="10"/>
        <v>2.8824443823800561E-2</v>
      </c>
      <c r="BC56" s="23">
        <f t="shared" si="11"/>
        <v>-4.2373371552129058E-4</v>
      </c>
    </row>
    <row r="57" spans="17:55" x14ac:dyDescent="0.45">
      <c r="BA57" s="25">
        <v>36</v>
      </c>
      <c r="BB57" s="22">
        <f t="shared" si="10"/>
        <v>1.9658634811750897E-2</v>
      </c>
      <c r="BC57" s="23">
        <f t="shared" si="11"/>
        <v>3.9270246084696536E-2</v>
      </c>
    </row>
    <row r="58" spans="17:55" x14ac:dyDescent="0.45">
      <c r="Q58" s="25"/>
      <c r="BA58" s="25">
        <v>46</v>
      </c>
      <c r="BB58" s="22">
        <f t="shared" si="10"/>
        <v>8.1253665951991128E-2</v>
      </c>
      <c r="BC58" s="23">
        <f t="shared" si="11"/>
        <v>2.4819972942403679E-2</v>
      </c>
    </row>
    <row r="59" spans="17:55" x14ac:dyDescent="0.45">
      <c r="Q59" s="25"/>
      <c r="BA59" s="25">
        <v>56</v>
      </c>
      <c r="BB59" s="22">
        <f t="shared" si="10"/>
        <v>0.22246365811373003</v>
      </c>
      <c r="BC59" s="23">
        <f t="shared" si="11"/>
        <v>3.3369350479810045E-2</v>
      </c>
    </row>
    <row r="60" spans="17:55" x14ac:dyDescent="0.45">
      <c r="Q60" s="25"/>
      <c r="BA60" s="25">
        <v>66</v>
      </c>
      <c r="BB60" s="22">
        <f t="shared" si="10"/>
        <v>1.6828503477140933E-2</v>
      </c>
      <c r="BC60" s="23">
        <f t="shared" si="11"/>
        <v>2.6683441593178481E-2</v>
      </c>
    </row>
    <row r="61" spans="17:55" x14ac:dyDescent="0.45">
      <c r="Q61" s="25"/>
      <c r="BA61" s="25">
        <v>76</v>
      </c>
      <c r="BB61" s="22">
        <f t="shared" si="10"/>
        <v>5.47133857923221E-2</v>
      </c>
      <c r="BC61" s="23">
        <f t="shared" si="11"/>
        <v>4.279735656588568E-2</v>
      </c>
    </row>
    <row r="62" spans="17:55" x14ac:dyDescent="0.45">
      <c r="Q62" s="25"/>
      <c r="BA62" s="25">
        <v>86</v>
      </c>
      <c r="BB62" s="22">
        <f t="shared" si="10"/>
        <v>4.8791255832158376E-2</v>
      </c>
      <c r="BC62" s="23">
        <f t="shared" si="11"/>
        <v>0.13119614912960875</v>
      </c>
    </row>
    <row r="63" spans="17:55" x14ac:dyDescent="0.45">
      <c r="Q63" s="25"/>
      <c r="BA63" s="25">
        <v>96</v>
      </c>
      <c r="BB63" s="22">
        <f t="shared" si="10"/>
        <v>1.8611673272014517E-2</v>
      </c>
      <c r="BC63" s="23">
        <f t="shared" si="11"/>
        <v>1.8303114781251351E-2</v>
      </c>
    </row>
    <row r="64" spans="17:55" x14ac:dyDescent="0.45">
      <c r="Q64" s="25"/>
      <c r="BA64" s="25">
        <v>7</v>
      </c>
      <c r="BB64" s="22">
        <f t="shared" ref="BB64:BB73" si="12">J4 / $C4 - 1</f>
        <v>1.6411318347232307E-2</v>
      </c>
      <c r="BC64" s="23">
        <f t="shared" ref="BC64:BC73" si="13">J18 / $C18 - 1</f>
        <v>4.4025362270545543E-3</v>
      </c>
    </row>
    <row r="65" spans="17:55" x14ac:dyDescent="0.45">
      <c r="Q65" s="25"/>
      <c r="BA65" s="25">
        <v>17</v>
      </c>
      <c r="BB65" s="22">
        <f t="shared" si="12"/>
        <v>3.4147333546568293E-2</v>
      </c>
      <c r="BC65" s="23">
        <f t="shared" si="13"/>
        <v>2.1319001790990555E-2</v>
      </c>
    </row>
    <row r="66" spans="17:55" x14ac:dyDescent="0.45">
      <c r="BA66" s="25">
        <v>27</v>
      </c>
      <c r="BB66" s="22">
        <f t="shared" si="12"/>
        <v>2.2316541437517712E-2</v>
      </c>
      <c r="BC66" s="23">
        <f t="shared" si="13"/>
        <v>2.1719501816743758E-2</v>
      </c>
    </row>
    <row r="67" spans="17:55" x14ac:dyDescent="0.45">
      <c r="Q67" s="25"/>
      <c r="BA67" s="25">
        <v>37</v>
      </c>
      <c r="BB67" s="22">
        <f t="shared" si="12"/>
        <v>1.1318626661360298E-2</v>
      </c>
      <c r="BC67" s="23">
        <f t="shared" si="13"/>
        <v>2.2434204493811061E-2</v>
      </c>
    </row>
    <row r="68" spans="17:55" x14ac:dyDescent="0.45">
      <c r="Q68" s="25"/>
      <c r="BA68" s="25">
        <v>47</v>
      </c>
      <c r="BB68" s="22">
        <f t="shared" si="12"/>
        <v>2.5682363716451606E-2</v>
      </c>
      <c r="BC68" s="23">
        <f t="shared" si="13"/>
        <v>2.4819972942403679E-2</v>
      </c>
    </row>
    <row r="69" spans="17:55" x14ac:dyDescent="0.45">
      <c r="Q69" s="25"/>
      <c r="BA69" s="25">
        <v>57</v>
      </c>
      <c r="BB69" s="22">
        <f t="shared" si="12"/>
        <v>3.336802235888614E-2</v>
      </c>
      <c r="BC69" s="23">
        <f t="shared" si="13"/>
        <v>0.15199161198375211</v>
      </c>
    </row>
    <row r="70" spans="17:55" x14ac:dyDescent="0.45">
      <c r="Q70" s="25"/>
      <c r="BA70" s="25">
        <v>67</v>
      </c>
      <c r="BB70" s="22">
        <f t="shared" si="12"/>
        <v>2.2837119259867089E-2</v>
      </c>
      <c r="BC70" s="23">
        <f t="shared" si="13"/>
        <v>6.7174807117558188E-3</v>
      </c>
    </row>
    <row r="71" spans="17:55" x14ac:dyDescent="0.45">
      <c r="Q71" s="25"/>
      <c r="BA71" s="25">
        <v>77</v>
      </c>
      <c r="BB71" s="22">
        <f t="shared" si="12"/>
        <v>2.1568107405049108E-2</v>
      </c>
      <c r="BC71" s="23">
        <f t="shared" si="13"/>
        <v>4.2176694102189716E-2</v>
      </c>
    </row>
    <row r="72" spans="17:55" x14ac:dyDescent="0.45">
      <c r="Q72" s="25"/>
      <c r="BA72" s="25">
        <v>87</v>
      </c>
      <c r="BB72" s="22">
        <f t="shared" si="12"/>
        <v>2.1889454644135498E-2</v>
      </c>
      <c r="BC72" s="23">
        <f t="shared" si="13"/>
        <v>4.2854975237516468E-2</v>
      </c>
    </row>
    <row r="73" spans="17:55" x14ac:dyDescent="0.45">
      <c r="Q73" s="25"/>
      <c r="BA73" s="25">
        <v>97</v>
      </c>
      <c r="BB73" s="22">
        <f t="shared" si="12"/>
        <v>9.4280139834343135E-2</v>
      </c>
      <c r="BC73" s="23">
        <f t="shared" si="13"/>
        <v>2.8063781064795457E-2</v>
      </c>
    </row>
    <row r="74" spans="17:55" x14ac:dyDescent="0.45">
      <c r="Q74" s="25"/>
      <c r="BA74" s="25">
        <v>8</v>
      </c>
      <c r="BB74" s="22">
        <f t="shared" ref="BB74:BB83" si="14">K4 / $C4 - 1</f>
        <v>3.9195906739857289E-3</v>
      </c>
      <c r="BC74" s="23">
        <f t="shared" ref="BC74:BC83" si="15">K18 / $C18 - 1</f>
        <v>-2.6569734820514057E-4</v>
      </c>
    </row>
    <row r="75" spans="17:55" x14ac:dyDescent="0.45">
      <c r="BA75" s="25">
        <v>18</v>
      </c>
      <c r="BB75" s="22">
        <f t="shared" si="14"/>
        <v>2.1551651204926303E-2</v>
      </c>
      <c r="BC75" s="23">
        <f t="shared" si="15"/>
        <v>-5.6030976505194729E-5</v>
      </c>
    </row>
    <row r="76" spans="17:55" x14ac:dyDescent="0.45">
      <c r="Q76" s="25"/>
      <c r="BA76" s="25">
        <v>28</v>
      </c>
      <c r="BB76" s="22">
        <f t="shared" si="14"/>
        <v>2.9104679872590911E-2</v>
      </c>
      <c r="BC76" s="23">
        <f t="shared" si="15"/>
        <v>1.386971433695483E-2</v>
      </c>
    </row>
    <row r="77" spans="17:55" x14ac:dyDescent="0.45">
      <c r="Q77" s="25"/>
      <c r="BA77" s="25">
        <v>38</v>
      </c>
      <c r="BB77" s="22">
        <f t="shared" si="14"/>
        <v>2.0738590057523876E-2</v>
      </c>
      <c r="BC77" s="23">
        <f t="shared" si="15"/>
        <v>5.0958026675019585E-2</v>
      </c>
    </row>
    <row r="78" spans="17:55" x14ac:dyDescent="0.45">
      <c r="Q78" s="25"/>
      <c r="BA78" s="25">
        <v>48</v>
      </c>
      <c r="BB78" s="22">
        <f t="shared" si="14"/>
        <v>1.1921882504801529E-2</v>
      </c>
      <c r="BC78" s="23">
        <f t="shared" si="15"/>
        <v>1.1332308910951605E-2</v>
      </c>
    </row>
    <row r="79" spans="17:55" x14ac:dyDescent="0.45">
      <c r="Q79" s="25"/>
      <c r="BA79" s="25">
        <v>58</v>
      </c>
      <c r="BB79" s="22">
        <f t="shared" si="14"/>
        <v>1.368922121685956E-2</v>
      </c>
      <c r="BC79" s="23">
        <f t="shared" si="15"/>
        <v>3.5040457029731353E-3</v>
      </c>
    </row>
    <row r="80" spans="17:55" x14ac:dyDescent="0.45">
      <c r="Q80" s="25"/>
      <c r="BA80" s="25">
        <v>68</v>
      </c>
      <c r="BB80" s="22">
        <f t="shared" si="14"/>
        <v>2.8408873642485455E-2</v>
      </c>
      <c r="BC80" s="23">
        <f t="shared" si="15"/>
        <v>1.1663108352479634E-2</v>
      </c>
    </row>
    <row r="81" spans="17:55" x14ac:dyDescent="0.45">
      <c r="Q81" s="25"/>
      <c r="BA81" s="25">
        <v>78</v>
      </c>
      <c r="BB81" s="22">
        <f t="shared" si="14"/>
        <v>4.9294479590569873E-2</v>
      </c>
      <c r="BC81" s="23">
        <f t="shared" si="15"/>
        <v>3.4290228864930272E-2</v>
      </c>
    </row>
    <row r="82" spans="17:55" x14ac:dyDescent="0.45">
      <c r="Q82" s="25"/>
      <c r="BA82" s="25">
        <v>88</v>
      </c>
      <c r="BB82" s="22">
        <f t="shared" si="14"/>
        <v>2.4235292347171367E-2</v>
      </c>
      <c r="BC82" s="23">
        <f t="shared" si="15"/>
        <v>3.6609448810202894E-2</v>
      </c>
    </row>
    <row r="83" spans="17:55" x14ac:dyDescent="0.45">
      <c r="Q83" s="25"/>
      <c r="BA83" s="25">
        <v>98</v>
      </c>
      <c r="BB83" s="22">
        <f t="shared" si="14"/>
        <v>2.4646953510279346E-2</v>
      </c>
      <c r="BC83" s="23">
        <f t="shared" si="15"/>
        <v>1.8863913536636412E-2</v>
      </c>
    </row>
    <row r="84" spans="17:55" x14ac:dyDescent="0.45">
      <c r="BA84" s="25">
        <v>9</v>
      </c>
      <c r="BB84" s="22">
        <f t="shared" ref="BB84:BB93" si="16">L4 / $C4 - 1</f>
        <v>4.402536227132936E-3</v>
      </c>
      <c r="BC84" s="23">
        <f t="shared" ref="BC84:BC93" si="17">L18 / $C18 - 1</f>
        <v>4.4025362270143642E-3</v>
      </c>
    </row>
    <row r="85" spans="17:55" x14ac:dyDescent="0.45">
      <c r="Q85" s="25"/>
      <c r="BA85" s="25">
        <v>19</v>
      </c>
      <c r="BB85" s="22">
        <f t="shared" si="16"/>
        <v>3.4147333546455272E-2</v>
      </c>
      <c r="BC85" s="23">
        <f t="shared" si="17"/>
        <v>-5.6030976648524522E-5</v>
      </c>
    </row>
    <row r="86" spans="17:55" x14ac:dyDescent="0.45">
      <c r="Q86" s="25"/>
      <c r="BA86" s="25">
        <v>29</v>
      </c>
      <c r="BB86" s="22">
        <f t="shared" si="16"/>
        <v>1.934312530446225E-2</v>
      </c>
      <c r="BC86" s="23">
        <f t="shared" si="17"/>
        <v>-4.2373371529835779E-4</v>
      </c>
    </row>
    <row r="87" spans="17:55" x14ac:dyDescent="0.45">
      <c r="Q87" s="25"/>
      <c r="BA87" s="25">
        <v>39</v>
      </c>
      <c r="BB87" s="22">
        <f t="shared" si="16"/>
        <v>1.6144715990191738E-3</v>
      </c>
      <c r="BC87" s="23">
        <f t="shared" si="17"/>
        <v>2.0738590058650974E-2</v>
      </c>
    </row>
    <row r="88" spans="17:55" x14ac:dyDescent="0.45">
      <c r="Q88" s="25"/>
      <c r="BA88" s="25">
        <v>49</v>
      </c>
      <c r="BB88" s="22">
        <f t="shared" si="16"/>
        <v>1.5694400380425133E-2</v>
      </c>
      <c r="BC88" s="23">
        <f t="shared" si="17"/>
        <v>1.7217226620392934E-2</v>
      </c>
    </row>
    <row r="89" spans="17:55" x14ac:dyDescent="0.45">
      <c r="Q89" s="25"/>
      <c r="BA89" s="25">
        <v>59</v>
      </c>
      <c r="BB89" s="22">
        <f t="shared" si="16"/>
        <v>2.8979439841965382E-2</v>
      </c>
      <c r="BC89" s="23">
        <f t="shared" si="17"/>
        <v>1.1539040476697737E-2</v>
      </c>
    </row>
    <row r="90" spans="17:55" x14ac:dyDescent="0.45">
      <c r="Q90" s="25"/>
      <c r="BA90" s="25">
        <v>69</v>
      </c>
      <c r="BB90" s="22">
        <f t="shared" si="16"/>
        <v>6.909001344802701E-2</v>
      </c>
      <c r="BC90" s="23">
        <f t="shared" si="17"/>
        <v>1.2442866228095761E-2</v>
      </c>
    </row>
    <row r="91" spans="17:55" x14ac:dyDescent="0.45">
      <c r="Q91" s="25"/>
      <c r="BA91" s="25">
        <v>79</v>
      </c>
      <c r="BB91" s="22">
        <f t="shared" si="16"/>
        <v>0.11562937278177499</v>
      </c>
      <c r="BC91" s="23">
        <f t="shared" si="17"/>
        <v>4.0758695225142194E-2</v>
      </c>
    </row>
    <row r="92" spans="17:55" x14ac:dyDescent="0.45">
      <c r="Q92" s="25"/>
      <c r="BA92" s="25">
        <v>89</v>
      </c>
      <c r="BB92" s="22">
        <f t="shared" si="16"/>
        <v>4.3324103967885774E-2</v>
      </c>
      <c r="BC92" s="23">
        <f t="shared" si="17"/>
        <v>4.1282186957120715E-2</v>
      </c>
    </row>
    <row r="93" spans="17:55" x14ac:dyDescent="0.45">
      <c r="BA93" s="25">
        <v>99</v>
      </c>
      <c r="BB93" s="22">
        <f t="shared" si="16"/>
        <v>1.5932034025459174E-2</v>
      </c>
      <c r="BC93" s="23">
        <f t="shared" si="17"/>
        <v>0.18970497910732909</v>
      </c>
    </row>
    <row r="94" spans="17:55" x14ac:dyDescent="0.45">
      <c r="Q94" s="25"/>
      <c r="BA94" s="5">
        <v>10</v>
      </c>
      <c r="BB94" s="22">
        <f t="shared" ref="BB94:BB103" si="18">M4 / $C4 - 1</f>
        <v>3.9195906739748487E-3</v>
      </c>
      <c r="BC94" s="23">
        <f t="shared" ref="BC94:BC103" si="19">M18 / $C18 - 1</f>
        <v>1.3224686105889338E-2</v>
      </c>
    </row>
    <row r="95" spans="17:55" x14ac:dyDescent="0.45">
      <c r="Q95" s="25"/>
      <c r="BA95" s="5">
        <v>20</v>
      </c>
      <c r="BB95" s="22">
        <f t="shared" si="18"/>
        <v>2.7387972860432264E-2</v>
      </c>
      <c r="BC95" s="23">
        <f t="shared" si="19"/>
        <v>-5.6030976581133984E-5</v>
      </c>
    </row>
    <row r="96" spans="17:55" x14ac:dyDescent="0.45">
      <c r="Q96" s="25"/>
      <c r="BA96" s="5">
        <v>30</v>
      </c>
      <c r="BB96" s="22">
        <f t="shared" si="18"/>
        <v>2.1850206960621232E-2</v>
      </c>
      <c r="BC96" s="23">
        <f t="shared" si="19"/>
        <v>1.7029495847509457E-2</v>
      </c>
    </row>
    <row r="97" spans="17:55" x14ac:dyDescent="0.45">
      <c r="Q97" s="25"/>
      <c r="BA97" s="5">
        <v>40</v>
      </c>
      <c r="BB97" s="22">
        <f t="shared" si="18"/>
        <v>4.9368501525918873E-2</v>
      </c>
      <c r="BC97" s="23">
        <f t="shared" si="19"/>
        <v>6.0894074148015731E-2</v>
      </c>
    </row>
    <row r="98" spans="17:55" x14ac:dyDescent="0.45">
      <c r="Q98" s="25"/>
      <c r="BA98" s="5">
        <v>50</v>
      </c>
      <c r="BB98" s="22">
        <f t="shared" si="18"/>
        <v>1.0010985196448274E-2</v>
      </c>
      <c r="BC98" s="23">
        <f t="shared" si="19"/>
        <v>1.0730996288738526E-2</v>
      </c>
    </row>
    <row r="99" spans="17:55" x14ac:dyDescent="0.45">
      <c r="Q99" s="25"/>
      <c r="BA99" s="5">
        <v>60</v>
      </c>
      <c r="BB99" s="22">
        <f t="shared" si="18"/>
        <v>3.4065562511537362E-2</v>
      </c>
      <c r="BC99" s="23">
        <f t="shared" si="19"/>
        <v>0.16847934264270936</v>
      </c>
    </row>
    <row r="100" spans="17:55" x14ac:dyDescent="0.45">
      <c r="Q100" s="25"/>
      <c r="BA100" s="5">
        <v>70</v>
      </c>
      <c r="BB100" s="22">
        <f t="shared" si="18"/>
        <v>3.9294910554823481E-3</v>
      </c>
      <c r="BC100" s="23">
        <f t="shared" si="19"/>
        <v>2.9727159900140077E-2</v>
      </c>
    </row>
    <row r="101" spans="17:55" x14ac:dyDescent="0.45">
      <c r="Q101" s="25"/>
      <c r="BA101" s="5">
        <v>80</v>
      </c>
      <c r="BB101" s="22">
        <f t="shared" si="18"/>
        <v>0.11189547795998456</v>
      </c>
      <c r="BC101" s="23">
        <f t="shared" si="19"/>
        <v>2.5632540029048023E-2</v>
      </c>
    </row>
    <row r="102" spans="17:55" x14ac:dyDescent="0.45">
      <c r="BA102" s="5">
        <v>90</v>
      </c>
      <c r="BB102" s="22">
        <f t="shared" si="18"/>
        <v>1.5468766589436411E-2</v>
      </c>
      <c r="BC102" s="23">
        <f t="shared" si="19"/>
        <v>1.12283597160312E-3</v>
      </c>
    </row>
    <row r="103" spans="17:55" x14ac:dyDescent="0.45">
      <c r="Q103" s="25"/>
      <c r="BA103" s="5">
        <v>100</v>
      </c>
      <c r="BB103" s="22">
        <f t="shared" si="18"/>
        <v>5.0054559165392476E-2</v>
      </c>
      <c r="BC103" s="23">
        <f t="shared" si="19"/>
        <v>2.606180290002813E-2</v>
      </c>
    </row>
    <row r="104" spans="17:55" x14ac:dyDescent="0.45">
      <c r="Q104" s="25"/>
    </row>
    <row r="105" spans="17:55" x14ac:dyDescent="0.45">
      <c r="Q105" s="25"/>
    </row>
    <row r="106" spans="17:55" x14ac:dyDescent="0.45">
      <c r="Q106" s="25"/>
    </row>
    <row r="107" spans="17:55" x14ac:dyDescent="0.45">
      <c r="Q107" s="25"/>
    </row>
    <row r="108" spans="17:55" x14ac:dyDescent="0.45">
      <c r="Q108" s="25"/>
    </row>
    <row r="109" spans="17:55" x14ac:dyDescent="0.45">
      <c r="Q109" s="25"/>
    </row>
    <row r="110" spans="17:55" x14ac:dyDescent="0.45">
      <c r="Q110" s="25"/>
    </row>
    <row r="111" spans="17:55" x14ac:dyDescent="0.45">
      <c r="Q111" s="25"/>
    </row>
    <row r="112" spans="17:55" x14ac:dyDescent="0.45">
      <c r="Q112" s="25"/>
    </row>
    <row r="113" spans="17:17" x14ac:dyDescent="0.45">
      <c r="Q113" s="25"/>
    </row>
    <row r="114" spans="17:17" x14ac:dyDescent="0.45">
      <c r="Q114" s="25"/>
    </row>
    <row r="115" spans="17:17" x14ac:dyDescent="0.45">
      <c r="Q115" s="25"/>
    </row>
    <row r="116" spans="17:17" x14ac:dyDescent="0.45">
      <c r="Q116" s="25"/>
    </row>
    <row r="117" spans="17:17" x14ac:dyDescent="0.45">
      <c r="Q117" s="25"/>
    </row>
    <row r="118" spans="17:17" x14ac:dyDescent="0.45">
      <c r="Q118" s="25"/>
    </row>
    <row r="119" spans="17:17" x14ac:dyDescent="0.45">
      <c r="Q119" s="25"/>
    </row>
  </sheetData>
  <mergeCells count="21">
    <mergeCell ref="Q2:Z2"/>
    <mergeCell ref="P2:P3"/>
    <mergeCell ref="B2:B3"/>
    <mergeCell ref="C2:C3"/>
    <mergeCell ref="A17:A27"/>
    <mergeCell ref="BB2:BC2"/>
    <mergeCell ref="BA2:BA3"/>
    <mergeCell ref="BA1:BC1"/>
    <mergeCell ref="B16:B17"/>
    <mergeCell ref="C16:C17"/>
    <mergeCell ref="D16:M16"/>
    <mergeCell ref="A15:M15"/>
    <mergeCell ref="O15:Z15"/>
    <mergeCell ref="P16:P17"/>
    <mergeCell ref="Q16:Z16"/>
    <mergeCell ref="A2:A13"/>
    <mergeCell ref="O2:O13"/>
    <mergeCell ref="O17:O27"/>
    <mergeCell ref="O1:Z1"/>
    <mergeCell ref="A1:M1"/>
    <mergeCell ref="D2:M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A00D3-4455-4871-A842-3FB0F610BDD7}">
  <dimension ref="A1:G27"/>
  <sheetViews>
    <sheetView workbookViewId="0">
      <selection activeCell="M12" sqref="M12"/>
    </sheetView>
  </sheetViews>
  <sheetFormatPr defaultRowHeight="14" x14ac:dyDescent="0.45"/>
  <cols>
    <col min="1" max="1" width="5.6328125" style="25" customWidth="1"/>
    <col min="2" max="2" width="13.6328125" style="25" customWidth="1"/>
    <col min="3" max="6" width="10.6328125" style="25" customWidth="1"/>
    <col min="7" max="7" width="11.7265625" style="25" bestFit="1" customWidth="1"/>
    <col min="8" max="16384" width="8.7265625" style="25"/>
  </cols>
  <sheetData>
    <row r="1" spans="1:7" x14ac:dyDescent="0.45">
      <c r="A1" s="2" t="s">
        <v>45</v>
      </c>
      <c r="B1" s="3"/>
      <c r="C1" s="3"/>
      <c r="D1" s="3"/>
      <c r="E1" s="3"/>
      <c r="F1" s="3"/>
      <c r="G1" s="4"/>
    </row>
    <row r="2" spans="1:7" ht="14.5" customHeight="1" x14ac:dyDescent="0.45">
      <c r="A2" s="12" t="s">
        <v>117</v>
      </c>
      <c r="B2" s="28" t="s">
        <v>0</v>
      </c>
      <c r="C2" s="57" t="s">
        <v>123</v>
      </c>
      <c r="D2" s="2" t="s">
        <v>1</v>
      </c>
      <c r="E2" s="3"/>
      <c r="F2" s="4"/>
      <c r="G2" s="57" t="s">
        <v>124</v>
      </c>
    </row>
    <row r="3" spans="1:7" ht="13" customHeight="1" x14ac:dyDescent="0.45">
      <c r="A3" s="12"/>
      <c r="B3" s="30"/>
      <c r="C3" s="15"/>
      <c r="D3" s="17" t="s">
        <v>34</v>
      </c>
      <c r="E3" s="17" t="s">
        <v>40</v>
      </c>
      <c r="F3" s="17" t="s">
        <v>35</v>
      </c>
      <c r="G3" s="15"/>
    </row>
    <row r="4" spans="1:7" x14ac:dyDescent="0.45">
      <c r="A4" s="12"/>
      <c r="B4" s="18" t="s">
        <v>18</v>
      </c>
      <c r="C4" s="5">
        <v>5000</v>
      </c>
      <c r="D4" s="31">
        <f>MIN(data!D4:M4) / data!C4 -1</f>
        <v>-2.6569734823977953E-4</v>
      </c>
      <c r="E4" s="31">
        <f>AVERAGE(data!D4:M4) / data!C4 -1</f>
        <v>4.7034075591254609E-3</v>
      </c>
      <c r="F4" s="31">
        <f>MAX(data!D4:M4) / data!C4 -1</f>
        <v>1.6411318347232307E-2</v>
      </c>
      <c r="G4" s="32">
        <f>AVERAGE(data!Q4:Z4) * C4 / 1000</f>
        <v>2.4500000000000006</v>
      </c>
    </row>
    <row r="5" spans="1:7" x14ac:dyDescent="0.45">
      <c r="A5" s="12"/>
      <c r="B5" s="18" t="s">
        <v>22</v>
      </c>
      <c r="C5" s="5">
        <v>5000</v>
      </c>
      <c r="D5" s="31">
        <f>MIN(data!D5:M5) / data!C5 -1</f>
        <v>-5.6030976227194884E-5</v>
      </c>
      <c r="E5" s="31">
        <f>AVERAGE(data!D5:M5) / data!C5 -1</f>
        <v>2.9395305858479492E-2</v>
      </c>
      <c r="F5" s="31">
        <f>MAX(data!D5:M5) / data!C5 -1</f>
        <v>4.3580564758809892E-2</v>
      </c>
      <c r="G5" s="32">
        <f>AVERAGE(data!Q5:Z5) * C5 / 1000</f>
        <v>4.3200000000000012</v>
      </c>
    </row>
    <row r="6" spans="1:7" x14ac:dyDescent="0.45">
      <c r="A6" s="12"/>
      <c r="B6" s="18" t="s">
        <v>19</v>
      </c>
      <c r="C6" s="5">
        <v>5000</v>
      </c>
      <c r="D6" s="31">
        <f>MIN(data!D6:M6) / data!C6 -1</f>
        <v>-4.2373371489035083E-4</v>
      </c>
      <c r="E6" s="31">
        <f>AVERAGE(data!D6:M6) / data!C6 -1</f>
        <v>2.7441840554883523E-2</v>
      </c>
      <c r="F6" s="31">
        <f>MAX(data!D6:M6) / data!C6 -1</f>
        <v>0.10098819797919889</v>
      </c>
      <c r="G6" s="32">
        <f>AVERAGE(data!Q6:Z6) * C6 / 1000</f>
        <v>7.89</v>
      </c>
    </row>
    <row r="7" spans="1:7" x14ac:dyDescent="0.45">
      <c r="A7" s="12"/>
      <c r="B7" s="18" t="s">
        <v>23</v>
      </c>
      <c r="C7" s="5">
        <v>5000</v>
      </c>
      <c r="D7" s="31">
        <f>MIN(data!D7:M7) / data!C7 -1</f>
        <v>-4.4251296635766657E-5</v>
      </c>
      <c r="E7" s="31">
        <f>AVERAGE(data!D7:M7) / data!C7 -1</f>
        <v>2.0668887764008215E-2</v>
      </c>
      <c r="F7" s="31">
        <f>MAX(data!D7:M7) / data!C7 -1</f>
        <v>5.7970104851315263E-2</v>
      </c>
      <c r="G7" s="32">
        <f>AVERAGE(data!Q7:Z7) * C7 / 1000</f>
        <v>28.825000000000003</v>
      </c>
    </row>
    <row r="8" spans="1:7" x14ac:dyDescent="0.45">
      <c r="A8" s="12"/>
      <c r="B8" s="18" t="s">
        <v>20</v>
      </c>
      <c r="C8" s="5">
        <v>5000</v>
      </c>
      <c r="D8" s="31">
        <f>MIN(data!D8:M8) / data!C8 -1</f>
        <v>7.3599615044332989E-3</v>
      </c>
      <c r="E8" s="31">
        <f>AVERAGE(data!D8:M8) / data!C8 -1</f>
        <v>2.0269209880699801E-2</v>
      </c>
      <c r="F8" s="31">
        <f>MAX(data!D8:M8) / data!C8 -1</f>
        <v>8.1253665951991128E-2</v>
      </c>
      <c r="G8" s="32">
        <f>AVERAGE(data!Q8:Z8) * C8 / 1000</f>
        <v>27.889999999999997</v>
      </c>
    </row>
    <row r="9" spans="1:7" x14ac:dyDescent="0.45">
      <c r="A9" s="12"/>
      <c r="B9" s="18" t="s">
        <v>21</v>
      </c>
      <c r="C9" s="5">
        <v>10000</v>
      </c>
      <c r="D9" s="31">
        <f>MIN(data!D9:M9) / data!C9 -1</f>
        <v>3.5040457031199068E-3</v>
      </c>
      <c r="E9" s="31">
        <f>AVERAGE(data!D9:M9) / data!C9 -1</f>
        <v>8.0025106511738109E-2</v>
      </c>
      <c r="F9" s="31">
        <f>MAX(data!D9:M9) / data!C9 -1</f>
        <v>0.2329169864706242</v>
      </c>
      <c r="G9" s="32">
        <f>AVERAGE(data!Q9:Z9) * C9 / 1000</f>
        <v>77.41</v>
      </c>
    </row>
    <row r="10" spans="1:7" x14ac:dyDescent="0.45">
      <c r="A10" s="12"/>
      <c r="B10" s="18" t="s">
        <v>24</v>
      </c>
      <c r="C10" s="5">
        <v>10000</v>
      </c>
      <c r="D10" s="31">
        <f>MIN(data!D10:M10) / data!C10 -1</f>
        <v>1.1865234557695281E-3</v>
      </c>
      <c r="E10" s="31">
        <f>AVERAGE(data!D10:M10) / data!C10 -1</f>
        <v>3.0841532786131554E-2</v>
      </c>
      <c r="F10" s="31">
        <f>MAX(data!D10:M10) / data!C10 -1</f>
        <v>6.909001344802701E-2</v>
      </c>
      <c r="G10" s="32">
        <f>AVERAGE(data!Q10:Z10) * C10 / 1000</f>
        <v>73.600000000000009</v>
      </c>
    </row>
    <row r="11" spans="1:7" x14ac:dyDescent="0.45">
      <c r="A11" s="12"/>
      <c r="B11" s="18" t="s">
        <v>25</v>
      </c>
      <c r="C11" s="5">
        <v>10000</v>
      </c>
      <c r="D11" s="31">
        <f>MIN(data!D11:M11) / data!C11 -1</f>
        <v>-8.5802043647770221E-3</v>
      </c>
      <c r="E11" s="31">
        <f>AVERAGE(data!D11:M11) / data!C11 -1</f>
        <v>4.7891777741640995E-2</v>
      </c>
      <c r="F11" s="31">
        <f>MAX(data!D11:M11) / data!C11 -1</f>
        <v>0.11562937278177499</v>
      </c>
      <c r="G11" s="32">
        <f>AVERAGE(data!Q11:Z11) * C11 / 1000</f>
        <v>177.63000000000002</v>
      </c>
    </row>
    <row r="12" spans="1:7" x14ac:dyDescent="0.45">
      <c r="A12" s="12"/>
      <c r="B12" s="18" t="s">
        <v>27</v>
      </c>
      <c r="C12" s="5">
        <v>10000</v>
      </c>
      <c r="D12" s="31">
        <f>MIN(data!D12:M12) / data!C12 -1</f>
        <v>1.2854889394031677E-2</v>
      </c>
      <c r="E12" s="31">
        <f>AVERAGE(data!D12:M12) / data!C12 -1</f>
        <v>3.064234614088357E-2</v>
      </c>
      <c r="F12" s="31">
        <f>MAX(data!D12:M12) / data!C12 -1</f>
        <v>5.7764484146679118E-2</v>
      </c>
      <c r="G12" s="32">
        <f>AVERAGE(data!Q12:Z12) * C12 / 1000</f>
        <v>234.6</v>
      </c>
    </row>
    <row r="13" spans="1:7" x14ac:dyDescent="0.45">
      <c r="A13" s="26"/>
      <c r="B13" s="33" t="s">
        <v>26</v>
      </c>
      <c r="C13" s="5">
        <v>10000</v>
      </c>
      <c r="D13" s="31">
        <f>MIN(data!D13:M13) / data!C13 -1</f>
        <v>9.4038293034672815E-3</v>
      </c>
      <c r="E13" s="31">
        <f>AVERAGE(data!D13:M13) / data!C13 -1</f>
        <v>3.3243782915231668E-2</v>
      </c>
      <c r="F13" s="31">
        <f>MAX(data!D13:M13) / data!C13 -1</f>
        <v>9.4280139834343135E-2</v>
      </c>
      <c r="G13" s="32">
        <f>AVERAGE(data!Q13:Z13) * C13 / 1000</f>
        <v>276.19</v>
      </c>
    </row>
    <row r="15" spans="1:7" x14ac:dyDescent="0.45">
      <c r="A15" s="2" t="s">
        <v>45</v>
      </c>
      <c r="B15" s="3"/>
      <c r="C15" s="3"/>
      <c r="D15" s="3"/>
      <c r="E15" s="3"/>
      <c r="F15" s="3"/>
      <c r="G15" s="4"/>
    </row>
    <row r="16" spans="1:7" ht="13" customHeight="1" x14ac:dyDescent="0.45">
      <c r="A16" s="29" t="s">
        <v>118</v>
      </c>
      <c r="B16" s="34" t="s">
        <v>0</v>
      </c>
      <c r="C16" s="57" t="s">
        <v>123</v>
      </c>
      <c r="D16" s="2" t="s">
        <v>1</v>
      </c>
      <c r="E16" s="3"/>
      <c r="F16" s="4"/>
      <c r="G16" s="57" t="s">
        <v>124</v>
      </c>
    </row>
    <row r="17" spans="1:7" ht="12" customHeight="1" x14ac:dyDescent="0.45">
      <c r="A17" s="12"/>
      <c r="B17" s="30"/>
      <c r="C17" s="15"/>
      <c r="D17" s="17" t="s">
        <v>34</v>
      </c>
      <c r="E17" s="17" t="s">
        <v>40</v>
      </c>
      <c r="F17" s="17" t="s">
        <v>35</v>
      </c>
      <c r="G17" s="15"/>
    </row>
    <row r="18" spans="1:7" x14ac:dyDescent="0.45">
      <c r="A18" s="12"/>
      <c r="B18" s="18" t="s">
        <v>18</v>
      </c>
      <c r="C18" s="5">
        <f>C4*2</f>
        <v>10000</v>
      </c>
      <c r="D18" s="31">
        <f>MIN(data!D18:M18) / data!C18 -1</f>
        <v>-2.6569734820514057E-4</v>
      </c>
      <c r="E18" s="31">
        <f>AVERAGE(data!D18:M18) / data!C18 -1</f>
        <v>5.8652491366757431E-3</v>
      </c>
      <c r="F18" s="31">
        <f>MAX(data!D18:M18) / data!C18 -1</f>
        <v>2.179542119795963E-2</v>
      </c>
      <c r="G18" s="32">
        <f>AVERAGE(data!Q18:Z18) * C18 / 1000</f>
        <v>5.4</v>
      </c>
    </row>
    <row r="19" spans="1:7" x14ac:dyDescent="0.45">
      <c r="A19" s="12"/>
      <c r="B19" s="18" t="s">
        <v>22</v>
      </c>
      <c r="C19" s="5">
        <f t="shared" ref="C19:C27" si="0">C5*2</f>
        <v>10000</v>
      </c>
      <c r="D19" s="31">
        <f>MIN(data!D19:M19) / data!C19 -1</f>
        <v>-5.6030976711474167E-5</v>
      </c>
      <c r="E19" s="31">
        <f>AVERAGE(data!D19:M19) / data!C19 -1</f>
        <v>1.2259895104802077E-2</v>
      </c>
      <c r="F19" s="31">
        <f>MAX(data!D19:M19) / data!C19 -1</f>
        <v>3.4726506266244739E-2</v>
      </c>
      <c r="G19" s="32">
        <f>AVERAGE(data!Q19:Z19) * C19 / 1000</f>
        <v>9.2899999999999991</v>
      </c>
    </row>
    <row r="20" spans="1:7" x14ac:dyDescent="0.45">
      <c r="A20" s="12"/>
      <c r="B20" s="18" t="s">
        <v>19</v>
      </c>
      <c r="C20" s="5">
        <f t="shared" si="0"/>
        <v>10000</v>
      </c>
      <c r="D20" s="31">
        <f>MIN(data!D20:M20) / data!C20 -1</f>
        <v>-4.2373371552129058E-4</v>
      </c>
      <c r="E20" s="31">
        <f>AVERAGE(data!D20:M20) / data!C20 -1</f>
        <v>1.2129392435467956E-2</v>
      </c>
      <c r="F20" s="31">
        <f>MAX(data!D20:M20) / data!C20 -1</f>
        <v>2.7737625430898749E-2</v>
      </c>
      <c r="G20" s="32">
        <f>AVERAGE(data!Q20:Z20) * C20 / 1000</f>
        <v>16.28</v>
      </c>
    </row>
    <row r="21" spans="1:7" x14ac:dyDescent="0.45">
      <c r="A21" s="12"/>
      <c r="B21" s="18" t="s">
        <v>23</v>
      </c>
      <c r="C21" s="5">
        <f t="shared" si="0"/>
        <v>10000</v>
      </c>
      <c r="D21" s="31">
        <f>MIN(data!D21:M21) / data!C21 -1</f>
        <v>1.4683732838496333E-2</v>
      </c>
      <c r="E21" s="31">
        <f>AVERAGE(data!D21:M21) / data!C21 -1</f>
        <v>4.0444619887610056E-2</v>
      </c>
      <c r="F21" s="31">
        <f>MAX(data!D21:M21) / data!C21 -1</f>
        <v>6.8592560679662684E-2</v>
      </c>
      <c r="G21" s="32">
        <f>AVERAGE(data!Q21:Z21) * C21 / 1000</f>
        <v>58.019999999999996</v>
      </c>
    </row>
    <row r="22" spans="1:7" x14ac:dyDescent="0.45">
      <c r="A22" s="12"/>
      <c r="B22" s="18" t="s">
        <v>20</v>
      </c>
      <c r="C22" s="5">
        <f t="shared" si="0"/>
        <v>10000</v>
      </c>
      <c r="D22" s="31">
        <f>MIN(data!D22:M22) / data!C22 -1</f>
        <v>4.3737013780373868E-3</v>
      </c>
      <c r="E22" s="31">
        <f>AVERAGE(data!D22:M22) / data!C22 -1</f>
        <v>1.372918804363743E-2</v>
      </c>
      <c r="F22" s="31">
        <f>MAX(data!D22:M22) / data!C22 -1</f>
        <v>2.4819972942403679E-2</v>
      </c>
      <c r="G22" s="32">
        <f>AVERAGE(data!Q22:Z22) * C22 / 1000</f>
        <v>55.210000000000008</v>
      </c>
    </row>
    <row r="23" spans="1:7" x14ac:dyDescent="0.45">
      <c r="A23" s="12"/>
      <c r="B23" s="18" t="s">
        <v>21</v>
      </c>
      <c r="C23" s="5">
        <f t="shared" si="0"/>
        <v>20000</v>
      </c>
      <c r="D23" s="31">
        <f>MIN(data!D23:M23) / data!C23 -1</f>
        <v>3.5040457029731353E-3</v>
      </c>
      <c r="E23" s="31">
        <f>AVERAGE(data!D23:M23) / data!C23 -1</f>
        <v>7.9443315259168479E-2</v>
      </c>
      <c r="F23" s="31">
        <f>MAX(data!D23:M23) / data!C23 -1</f>
        <v>0.16847934264270936</v>
      </c>
      <c r="G23" s="32">
        <f>AVERAGE(data!Q23:Z23) * C23 / 1000</f>
        <v>159.72000000000003</v>
      </c>
    </row>
    <row r="24" spans="1:7" x14ac:dyDescent="0.45">
      <c r="A24" s="12"/>
      <c r="B24" s="18" t="s">
        <v>24</v>
      </c>
      <c r="C24" s="5">
        <f t="shared" si="0"/>
        <v>20000</v>
      </c>
      <c r="D24" s="31">
        <f>MIN(data!D24:M24) / data!C24 -1</f>
        <v>6.7174807117558188E-3</v>
      </c>
      <c r="E24" s="31">
        <f>AVERAGE(data!D24:M24) / data!C24 -1</f>
        <v>2.5341188993451391E-2</v>
      </c>
      <c r="F24" s="31">
        <f>MAX(data!D24:M24) / data!C24 -1</f>
        <v>5.2237554489225291E-2</v>
      </c>
      <c r="G24" s="32">
        <f>AVERAGE(data!Q24:Z24) * C24 / 1000</f>
        <v>143.66</v>
      </c>
    </row>
    <row r="25" spans="1:7" x14ac:dyDescent="0.45">
      <c r="A25" s="12"/>
      <c r="B25" s="18" t="s">
        <v>25</v>
      </c>
      <c r="C25" s="5">
        <f t="shared" si="0"/>
        <v>20000</v>
      </c>
      <c r="D25" s="31">
        <f>MIN(data!D25:M25) / data!C25 -1</f>
        <v>5.6687600130780336E-3</v>
      </c>
      <c r="E25" s="31">
        <f>AVERAGE(data!D25:M25) / data!C25 -1</f>
        <v>3.5580108513412201E-2</v>
      </c>
      <c r="F25" s="31">
        <f>MAX(data!D25:M25) / data!C25 -1</f>
        <v>7.0737193991651015E-2</v>
      </c>
      <c r="G25" s="32">
        <f>AVERAGE(data!Q25:Z25) * C25 / 1000</f>
        <v>353.94000000000005</v>
      </c>
    </row>
    <row r="26" spans="1:7" x14ac:dyDescent="0.45">
      <c r="A26" s="12"/>
      <c r="B26" s="18" t="s">
        <v>27</v>
      </c>
      <c r="C26" s="5">
        <f t="shared" si="0"/>
        <v>20000</v>
      </c>
      <c r="D26" s="31">
        <f>MIN(data!D26:M26) / data!C26 -1</f>
        <v>1.12283597160312E-3</v>
      </c>
      <c r="E26" s="31">
        <f>AVERAGE(data!D26:M26) / data!C26 -1</f>
        <v>4.1069955586042095E-2</v>
      </c>
      <c r="F26" s="31">
        <f>MAX(data!D26:M26) / data!C26 -1</f>
        <v>0.13119614912960875</v>
      </c>
      <c r="G26" s="32">
        <f>AVERAGE(data!Q26:Z26) * C26 / 1000</f>
        <v>471.20000000000005</v>
      </c>
    </row>
    <row r="27" spans="1:7" x14ac:dyDescent="0.45">
      <c r="A27" s="26"/>
      <c r="B27" s="33" t="s">
        <v>26</v>
      </c>
      <c r="C27" s="5">
        <f t="shared" si="0"/>
        <v>20000</v>
      </c>
      <c r="D27" s="31">
        <f>MIN(data!D27:M27) / data!C27 -1</f>
        <v>1.3271514314483035E-2</v>
      </c>
      <c r="E27" s="31">
        <f>AVERAGE(data!D27:M27) / data!C27 -1</f>
        <v>3.8690080003089378E-2</v>
      </c>
      <c r="F27" s="31">
        <f>MAX(data!D27:M27) / data!C27 -1</f>
        <v>0.18970497910732909</v>
      </c>
      <c r="G27" s="32">
        <f>AVERAGE(data!Q27:Z27) * C27 / 1000</f>
        <v>554.99999999999989</v>
      </c>
    </row>
  </sheetData>
  <mergeCells count="12">
    <mergeCell ref="C16:C17"/>
    <mergeCell ref="D16:F16"/>
    <mergeCell ref="G16:G17"/>
    <mergeCell ref="A1:G1"/>
    <mergeCell ref="A15:G15"/>
    <mergeCell ref="A16:A27"/>
    <mergeCell ref="B16:B17"/>
    <mergeCell ref="D2:F2"/>
    <mergeCell ref="A2:A13"/>
    <mergeCell ref="C2:C3"/>
    <mergeCell ref="G2:G3"/>
    <mergeCell ref="B2:B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parameters</vt:lpstr>
      <vt:lpstr>data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Anmol Pahwa</dc:creator>
  <cp:lastModifiedBy>Anmol Pahwa</cp:lastModifiedBy>
  <dcterms:created xsi:type="dcterms:W3CDTF">2015-06-05T18:17:20Z</dcterms:created>
  <dcterms:modified xsi:type="dcterms:W3CDTF">2023-11-12T06:37:30Z</dcterms:modified>
</cp:coreProperties>
</file>