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977840F8-B733-4D6E-AA8F-FB2B05DBA03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2" l="1"/>
  <c r="J78" i="2"/>
  <c r="L78" i="2" s="1"/>
  <c r="J77" i="2"/>
  <c r="L77" i="2" s="1"/>
  <c r="J76" i="2"/>
  <c r="L76" i="2" s="1"/>
  <c r="J75" i="2"/>
  <c r="L75" i="2" s="1"/>
  <c r="J74" i="2"/>
  <c r="L74" i="2" s="1"/>
  <c r="J73" i="2"/>
  <c r="J72" i="2"/>
  <c r="J71" i="2"/>
  <c r="L72" i="2"/>
  <c r="J79" i="2"/>
  <c r="L79" i="2" s="1"/>
  <c r="L80" i="2"/>
  <c r="I79" i="2"/>
  <c r="I78" i="2"/>
  <c r="I77" i="2"/>
  <c r="I74" i="2"/>
  <c r="I72" i="2"/>
  <c r="L73" i="2" l="1"/>
  <c r="L71" i="2"/>
  <c r="I80" i="2"/>
  <c r="I76" i="2"/>
  <c r="I75" i="2"/>
  <c r="I73" i="2"/>
  <c r="I71" i="2"/>
</calcChain>
</file>

<file path=xl/sharedStrings.xml><?xml version="1.0" encoding="utf-8"?>
<sst xmlns="http://schemas.openxmlformats.org/spreadsheetml/2006/main" count="96" uniqueCount="93">
  <si>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</si>
  <si>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</si>
  <si>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</si>
  <si>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</si>
  <si>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</si>
  <si>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</si>
  <si>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</si>
  <si>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</si>
  <si>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</si>
  <si>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</si>
  <si>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</si>
  <si>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</si>
  <si>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</si>
  <si>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</si>
  <si>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</si>
  <si>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</si>
  <si>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</si>
  <si>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</si>
  <si>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</si>
  <si>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</si>
  <si>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</si>
  <si>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</si>
  <si>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</si>
  <si>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</si>
  <si>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</si>
  <si>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</si>
  <si>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</si>
  <si>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</si>
  <si>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</si>
  <si>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</si>
  <si>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</si>
  <si>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</si>
  <si>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</si>
  <si>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</si>
  <si>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</si>
  <si>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</si>
  <si>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</si>
  <si>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</si>
  <si>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</si>
  <si>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</si>
  <si>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</si>
  <si>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</si>
  <si>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</si>
  <si>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</si>
  <si>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</si>
  <si>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</si>
  <si>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</si>
  <si>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</si>
  <si>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</si>
  <si>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</si>
  <si>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</si>
  <si>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</si>
  <si>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</si>
  <si>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</si>
  <si>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</si>
  <si>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</si>
  <si>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</si>
  <si>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</si>
  <si>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</si>
  <si>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</si>
  <si>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</si>
  <si>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</si>
  <si>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</si>
  <si>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</si>
  <si>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</si>
  <si>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</si>
  <si>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</si>
  <si>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</si>
  <si>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</si>
  <si>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</si>
  <si>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</si>
  <si>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</si>
  <si>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</si>
  <si>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</si>
  <si>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</si>
  <si>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</si>
  <si>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</si>
  <si>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</si>
  <si>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</si>
  <si>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</si>
  <si>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</si>
  <si>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</si>
  <si>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</si>
  <si>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</si>
  <si>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</si>
  <si>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</si>
  <si>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</si>
  <si>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𝜃   =   0.9975                  ,</t>
  </si>
  <si>
    <t>                    :intraopt!          ,</t>
  </si>
  <si>
    <t>                    :interopt!          ,</t>
  </si>
  <si>
    <t>                    :movecustomer!      ,</t>
  </si>
  <si>
    <t>                    :movedepot!         ,</t>
  </si>
  <si>
    <t>                    :swapcustomers!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</si>
</sst>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7"/>
  <sheetViews>
    <sheetView tabSelected="1" topLeftCell="A24" zoomScaleNormal="100" workbookViewId="0">
      <selection activeCell="J81" sqref="J8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55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86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85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80</v>
      </c>
      <c r="B19" s="10"/>
      <c r="L19" s="11"/>
      <c r="W19" s="11"/>
      <c r="X19" s="11"/>
    </row>
    <row r="20" spans="1:24" s="8" customFormat="1" ht="12.75" customHeight="1" x14ac:dyDescent="0.35">
      <c r="A20" s="11" t="s">
        <v>79</v>
      </c>
      <c r="B20" s="10"/>
      <c r="L20" s="11"/>
      <c r="W20" s="11"/>
      <c r="X20" s="11"/>
    </row>
    <row r="21" spans="1:24" s="8" customFormat="1" ht="12.75" customHeight="1" x14ac:dyDescent="0.35">
      <c r="A21" s="11" t="s">
        <v>78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56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57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58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59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81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82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83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84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customHeight="1" x14ac:dyDescent="0.3">
      <c r="A49" s="11" t="s">
        <v>88</v>
      </c>
      <c r="B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89</v>
      </c>
      <c r="B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90</v>
      </c>
      <c r="B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91</v>
      </c>
      <c r="B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92</v>
      </c>
      <c r="B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77</v>
      </c>
      <c r="B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63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64</v>
      </c>
      <c r="B56" s="11"/>
      <c r="C56" s="11"/>
      <c r="D56" s="11"/>
      <c r="E56" s="11"/>
      <c r="F56" s="11"/>
      <c r="G56" s="11"/>
      <c r="H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65</v>
      </c>
      <c r="B57" s="11"/>
      <c r="C57" s="11"/>
      <c r="D57" s="11"/>
      <c r="E57" s="11"/>
      <c r="F57" s="11"/>
      <c r="G57" s="11"/>
      <c r="H57" s="11"/>
      <c r="N57" s="3"/>
      <c r="O57" s="4"/>
      <c r="Q57" s="5"/>
      <c r="S57" s="11"/>
      <c r="T57" s="11"/>
      <c r="U57" s="11"/>
      <c r="V57" s="11"/>
      <c r="W57" s="11"/>
      <c r="X57" s="11"/>
    </row>
    <row r="58" spans="1:24" ht="14" x14ac:dyDescent="0.3">
      <c r="A58" s="11" t="s">
        <v>10</v>
      </c>
      <c r="B58" s="11"/>
      <c r="C58" s="11"/>
      <c r="D58" s="11"/>
      <c r="E58" s="11"/>
      <c r="F58" s="11"/>
      <c r="G58" s="11"/>
      <c r="H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4" x14ac:dyDescent="0.3">
      <c r="A59" s="11" t="s">
        <v>11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87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66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12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</row>
    <row r="63" spans="1:24" ht="14" x14ac:dyDescent="0.3">
      <c r="A63" s="11" t="s">
        <v>13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14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</row>
    <row r="65" spans="1:20" ht="14" x14ac:dyDescent="0.3">
      <c r="A65" s="11" t="s">
        <v>54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39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4" x14ac:dyDescent="0.3">
      <c r="A68" s="16" t="s">
        <v>19</v>
      </c>
      <c r="B68" s="6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7" t="s">
        <v>2</v>
      </c>
      <c r="B69" s="17" t="s">
        <v>16</v>
      </c>
      <c r="C69" s="35" t="s">
        <v>0</v>
      </c>
      <c r="D69" s="36"/>
      <c r="E69" s="36"/>
      <c r="F69" s="36" t="s">
        <v>1</v>
      </c>
      <c r="G69" s="36"/>
      <c r="H69" s="36"/>
      <c r="I69" s="17" t="s">
        <v>3</v>
      </c>
      <c r="J69" s="17" t="s">
        <v>4</v>
      </c>
      <c r="K69" s="17" t="s">
        <v>17</v>
      </c>
      <c r="L69" s="17" t="s">
        <v>5</v>
      </c>
      <c r="N69" s="11"/>
      <c r="O69" s="11"/>
      <c r="P69" s="11"/>
      <c r="Q69" s="11"/>
      <c r="R69" s="11"/>
      <c r="S69" s="11"/>
      <c r="T69" s="11"/>
    </row>
    <row r="70" spans="1:20" ht="14" x14ac:dyDescent="0.3">
      <c r="A70" s="2"/>
      <c r="B70" s="2"/>
      <c r="C70" s="24" t="s">
        <v>61</v>
      </c>
      <c r="D70" s="24" t="s">
        <v>60</v>
      </c>
      <c r="E70" s="28" t="s">
        <v>62</v>
      </c>
      <c r="F70" s="25" t="s">
        <v>61</v>
      </c>
      <c r="G70" s="24" t="s">
        <v>60</v>
      </c>
      <c r="H70" s="24" t="s">
        <v>62</v>
      </c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4" x14ac:dyDescent="0.3">
      <c r="A71" s="1" t="s">
        <v>67</v>
      </c>
      <c r="B71" s="2"/>
      <c r="C71" s="31">
        <v>3</v>
      </c>
      <c r="D71" s="31">
        <v>5</v>
      </c>
      <c r="E71" s="29">
        <v>54793</v>
      </c>
      <c r="F71" s="31">
        <v>3</v>
      </c>
      <c r="G71" s="31">
        <v>5</v>
      </c>
      <c r="H71" s="26">
        <v>55007.766132008997</v>
      </c>
      <c r="I71" s="33">
        <f>H71/E71-1</f>
        <v>3.9195906778055623E-3</v>
      </c>
      <c r="J71" s="34">
        <f>0.36/1000</f>
        <v>3.5999999999999997E-4</v>
      </c>
      <c r="K71" s="1">
        <v>5000</v>
      </c>
      <c r="L71" s="23">
        <f>K71*J71</f>
        <v>1.7999999999999998</v>
      </c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2" t="s">
        <v>71</v>
      </c>
      <c r="B72" s="2"/>
      <c r="C72" s="32">
        <v>1</v>
      </c>
      <c r="D72" s="32">
        <v>4</v>
      </c>
      <c r="E72" s="29">
        <v>460.4</v>
      </c>
      <c r="F72" s="32">
        <v>1</v>
      </c>
      <c r="G72" s="32">
        <v>4</v>
      </c>
      <c r="H72" s="27">
        <v>460.37420333966799</v>
      </c>
      <c r="I72" s="33">
        <f>H72/E72-1</f>
        <v>-5.6030973788034899E-5</v>
      </c>
      <c r="J72" s="34">
        <f>0.65/1000</f>
        <v>6.4999999999999997E-4</v>
      </c>
      <c r="K72" s="1">
        <v>5000</v>
      </c>
      <c r="L72" s="23">
        <f>K72*J72</f>
        <v>3.25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68</v>
      </c>
      <c r="B73" s="2"/>
      <c r="C73" s="32">
        <v>2</v>
      </c>
      <c r="D73" s="32">
        <v>6</v>
      </c>
      <c r="E73" s="29">
        <v>63242</v>
      </c>
      <c r="F73" s="32">
        <v>2</v>
      </c>
      <c r="G73" s="32">
        <v>6</v>
      </c>
      <c r="H73" s="27">
        <v>63215.202234400604</v>
      </c>
      <c r="I73" s="33">
        <f>H73/E73-1</f>
        <v>-4.2373368330217431E-4</v>
      </c>
      <c r="J73" s="34">
        <f>1.58/1000</f>
        <v>1.58E-3</v>
      </c>
      <c r="K73" s="1">
        <v>5000</v>
      </c>
      <c r="L73" s="23">
        <f>K73*J73</f>
        <v>7.9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72</v>
      </c>
      <c r="B74" s="2"/>
      <c r="C74" s="32">
        <v>2</v>
      </c>
      <c r="D74" s="32">
        <v>7</v>
      </c>
      <c r="E74" s="29">
        <v>355.8</v>
      </c>
      <c r="F74" s="32">
        <v>2</v>
      </c>
      <c r="G74" s="32">
        <v>6</v>
      </c>
      <c r="H74" s="27">
        <v>355.78425539596202</v>
      </c>
      <c r="I74" s="33">
        <f>H74/E74-1</f>
        <v>-4.4251276104523285E-5</v>
      </c>
      <c r="J74" s="34">
        <f>6.26/1000</f>
        <v>6.2599999999999999E-3</v>
      </c>
      <c r="K74" s="1">
        <v>5000</v>
      </c>
      <c r="L74" s="23">
        <f t="shared" ref="L74:L80" si="0">K74*J74</f>
        <v>31.3</v>
      </c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2" t="s">
        <v>69</v>
      </c>
      <c r="B75" s="2"/>
      <c r="C75" s="32">
        <v>2</v>
      </c>
      <c r="D75" s="32">
        <v>24</v>
      </c>
      <c r="E75" s="29">
        <v>195568</v>
      </c>
      <c r="F75" s="32">
        <v>2</v>
      </c>
      <c r="G75" s="32">
        <v>23</v>
      </c>
      <c r="H75" s="27">
        <v>197394.61477619599</v>
      </c>
      <c r="I75" s="33">
        <f>H75/E75-1</f>
        <v>9.3400493751327751E-3</v>
      </c>
      <c r="J75" s="1">
        <f>5.22/1000</f>
        <v>5.2199999999999998E-3</v>
      </c>
      <c r="K75" s="1">
        <v>5000</v>
      </c>
      <c r="L75" s="23">
        <f t="shared" si="0"/>
        <v>26.099999999999998</v>
      </c>
    </row>
    <row r="76" spans="1:20" x14ac:dyDescent="0.3">
      <c r="A76" s="2" t="s">
        <v>70</v>
      </c>
      <c r="B76" s="2"/>
      <c r="C76" s="32">
        <v>3</v>
      </c>
      <c r="D76" s="32">
        <v>11</v>
      </c>
      <c r="E76" s="29">
        <v>204335</v>
      </c>
      <c r="F76" s="32">
        <v>3</v>
      </c>
      <c r="G76" s="32">
        <v>11</v>
      </c>
      <c r="H76" s="27">
        <v>205027.55591459799</v>
      </c>
      <c r="I76" s="33">
        <f t="shared" ref="I76:I80" si="1">H76/E76-1</f>
        <v>3.3893161455353926E-3</v>
      </c>
      <c r="J76" s="34">
        <f>8.3/1000</f>
        <v>8.3000000000000001E-3</v>
      </c>
      <c r="K76" s="1">
        <v>5000</v>
      </c>
      <c r="L76" s="23">
        <f t="shared" si="0"/>
        <v>41.5</v>
      </c>
    </row>
    <row r="77" spans="1:20" x14ac:dyDescent="0.3">
      <c r="A77" s="2" t="s">
        <v>73</v>
      </c>
      <c r="B77" s="2"/>
      <c r="C77" s="32">
        <v>2</v>
      </c>
      <c r="D77" s="32">
        <v>8</v>
      </c>
      <c r="E77" s="29">
        <v>842.9</v>
      </c>
      <c r="F77" s="32">
        <v>3</v>
      </c>
      <c r="G77" s="32">
        <v>8</v>
      </c>
      <c r="H77" s="27">
        <v>840.39130861516105</v>
      </c>
      <c r="I77" s="33">
        <f t="shared" si="1"/>
        <v>-2.9762621720713645E-3</v>
      </c>
      <c r="J77" s="34">
        <f>8.11/1000</f>
        <v>8.1099999999999992E-3</v>
      </c>
      <c r="K77" s="1">
        <v>5000</v>
      </c>
      <c r="L77" s="23">
        <f t="shared" si="0"/>
        <v>40.549999999999997</v>
      </c>
    </row>
    <row r="78" spans="1:20" x14ac:dyDescent="0.3">
      <c r="A78" s="2" t="s">
        <v>74</v>
      </c>
      <c r="B78" s="2"/>
      <c r="C78" s="32">
        <v>3</v>
      </c>
      <c r="D78" s="32">
        <v>11</v>
      </c>
      <c r="E78" s="29">
        <v>5809</v>
      </c>
      <c r="F78" s="32">
        <v>4</v>
      </c>
      <c r="G78" s="32">
        <v>10</v>
      </c>
      <c r="H78" s="27">
        <v>5837.1537901215197</v>
      </c>
      <c r="I78" s="33">
        <f t="shared" si="1"/>
        <v>4.8465811880735732E-3</v>
      </c>
      <c r="J78" s="34">
        <f>17.19/1000</f>
        <v>1.719E-2</v>
      </c>
      <c r="K78" s="1">
        <v>5000</v>
      </c>
      <c r="L78" s="23">
        <f t="shared" si="0"/>
        <v>85.95</v>
      </c>
    </row>
    <row r="79" spans="1:20" x14ac:dyDescent="0.3">
      <c r="A79" s="2" t="s">
        <v>76</v>
      </c>
      <c r="B79" s="2"/>
      <c r="C79" s="32">
        <v>3</v>
      </c>
      <c r="D79" s="32">
        <v>11</v>
      </c>
      <c r="E79" s="29">
        <v>44011.7</v>
      </c>
      <c r="F79" s="32">
        <v>3</v>
      </c>
      <c r="G79" s="32">
        <v>12</v>
      </c>
      <c r="H79" s="27">
        <v>46590.005955841203</v>
      </c>
      <c r="I79" s="33">
        <f t="shared" si="1"/>
        <v>5.8582285070588158E-2</v>
      </c>
      <c r="J79" s="34">
        <f>24.37/1000</f>
        <v>2.4369999999999999E-2</v>
      </c>
      <c r="K79" s="1">
        <v>5000</v>
      </c>
      <c r="L79" s="23">
        <f t="shared" si="0"/>
        <v>121.85</v>
      </c>
    </row>
    <row r="80" spans="1:20" x14ac:dyDescent="0.3">
      <c r="A80" s="1" t="s">
        <v>75</v>
      </c>
      <c r="B80" s="2"/>
      <c r="C80" s="31">
        <v>3</v>
      </c>
      <c r="D80" s="31">
        <v>47</v>
      </c>
      <c r="E80" s="30">
        <v>476684</v>
      </c>
      <c r="F80" s="31">
        <v>3</v>
      </c>
      <c r="G80" s="31">
        <v>47</v>
      </c>
      <c r="H80" s="26">
        <v>482660.05992661999</v>
      </c>
      <c r="I80" s="33">
        <f t="shared" si="1"/>
        <v>1.2536732776052828E-2</v>
      </c>
      <c r="J80" s="34">
        <f>22.95/1000</f>
        <v>2.2949999999999998E-2</v>
      </c>
      <c r="K80" s="1">
        <v>5000</v>
      </c>
      <c r="L80" s="23">
        <f t="shared" si="0"/>
        <v>114.74999999999999</v>
      </c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</sheetData>
  <mergeCells count="2">
    <mergeCell ref="C69:E69"/>
    <mergeCell ref="F69:H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2022-11-19T10:34:20Z</dcterms:modified>
</cp:coreProperties>
</file>