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453DBF0E-B561-452D-B32E-302A0634471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<sst xmlns="http://schemas.openxmlformats.org/spreadsheetml/2006/main" count="245" uniqueCount="123">
  <si>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</si>
  <si>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</si>
  <si>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</si>
  <si>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</si>
  <si>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</si>
  <si>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</si>
  <si>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</si>
  <si>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</si>
  <si>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</si>
  <si>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</si>
  <si>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</si>
  <si>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</si>
  <si>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</si>
  <si>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</si>
  <si>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</si>
  <si>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</si>
  <si>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</si>
  <si>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</si>
  <si>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</si>
  <si>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</si>
  <si>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</si>
  <si>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</si>
  <si>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</si>
  <si>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</si>
  <si>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</si>
  <si>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</si>
  <si>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</si>
  <si>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</si>
  <si>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</si>
  <si>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</si>
  <si>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</si>
  <si>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</si>
  <si>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</si>
  <si>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</si>
  <si>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</si>
  <si>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</si>
  <si>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</si>
  <si>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</si>
  <si>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</si>
  <si>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</si>
  <si>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</si>
  <si>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</si>
  <si>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</si>
  <si>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</si>
  <si>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</si>
  <si>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</si>
  <si>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</si>
  <si>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</si>
  <si>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</si>
  <si>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</si>
  <si>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</si>
  <si>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</si>
  <si>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</si>
  <si>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</si>
  <si>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</si>
  <si>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</si>
  <si>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</si>
  <si>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</si>
  <si>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</si>
  <si>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</si>
  <si>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</si>
  <si>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</si>
  <si>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</si>
  <si>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</si>
  <si>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</si>
  <si>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</si>
  <si>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</si>
  <si>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</si>
  <si>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</si>
  <si>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</si>
  <si>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</si>
  <si>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</si>
  <si>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</si>
  <si>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</si>
  <si>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</si>
  <si>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</si>
  <si>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</si>
  <si>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</si>
  <si>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</si>
  <si>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</si>
  <si>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</si>
  <si>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</si>
  <si>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</si>
  <si>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</si>
  <si>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</si>
  <si>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</si>
  <si>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</si>
  <si>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</si>
  <si>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</si>
  <si>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</si>
  <si>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</si>
  <si>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</si>
  <si>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</si>
  <si>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</si>
  <si>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</si>
  <si>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</si>
  <si>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</si>
  <si>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</si>
  <si>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</si>
  <si>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</si>
  <si>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</si>
  <si>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</si>
  <si>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</si>
  <si>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</si>
  <si>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</si>
  <si>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</si>
  <si>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</si>
  <si>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</si>
  <si>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</si>
  <si>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</si>
  <si>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</si>
  <si>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</si>
  <si>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</si>
  <si>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</si>
  <si>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</si>
  <si>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</si>
  <si>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</si>
  <si>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</si>
  <si>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</si>
  <si>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</si>
  <si>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</si>
  <si>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</si>
  <si>
    <t>lc104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</si>
</sst>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opLeftCell="A11" zoomScaleNormal="100" workbookViewId="0">
      <selection activeCell="K49" sqref="K49"/>
    </sheetView>
  </sheetViews>
  <sheetFormatPr defaultColWidth="9.1796875" defaultRowHeight="12.75" customHeight="1" x14ac:dyDescent="0.35"/>
  <cols>
    <col min="1" max="1" width="18.54296875" style="8" customWidth="1"/>
    <col min="2" max="9" width="9.1796875" style="8" customWidth="1"/>
    <col min="10" max="16384" width="9.1796875" style="8"/>
  </cols>
  <sheetData>
    <row r="1" spans="1:8" ht="12.75" customHeight="1" x14ac:dyDescent="0.35">
      <c r="A1" s="9" t="s">
        <v>3</v>
      </c>
      <c r="B1" s="10"/>
      <c r="C1" s="10"/>
    </row>
    <row r="2" spans="1:8" ht="12.75" customHeight="1" x14ac:dyDescent="0.3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3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35">
      <c r="A4" s="14" t="s">
        <v>6</v>
      </c>
      <c r="B4" s="14" t="s">
        <v>7</v>
      </c>
    </row>
    <row r="5" spans="1:8" ht="12.75" customHeight="1" x14ac:dyDescent="0.35">
      <c r="A5" s="10"/>
      <c r="B5" s="10"/>
    </row>
    <row r="6" spans="1:8" ht="12.75" customHeight="1" x14ac:dyDescent="0.35">
      <c r="A6" s="9" t="s">
        <v>10</v>
      </c>
      <c r="B6" s="10"/>
    </row>
    <row r="7" spans="1:8" ht="12.75" customHeight="1" x14ac:dyDescent="0.35">
      <c r="A7" s="14" t="s">
        <v>8</v>
      </c>
      <c r="B7" s="14" t="s">
        <v>71</v>
      </c>
    </row>
    <row r="8" spans="1:8" ht="12.75" customHeight="1" x14ac:dyDescent="0.35">
      <c r="A8" s="14" t="s">
        <v>9</v>
      </c>
      <c r="B8" s="14" t="s">
        <v>15</v>
      </c>
    </row>
    <row r="9" spans="1:8" ht="12.75" customHeight="1" x14ac:dyDescent="0.35">
      <c r="A9" s="10"/>
      <c r="B9" s="10"/>
    </row>
    <row r="10" spans="1:8" ht="12.75" customHeight="1" x14ac:dyDescent="0.35">
      <c r="A10" s="9" t="s">
        <v>13</v>
      </c>
      <c r="B10" s="10"/>
    </row>
    <row r="11" spans="1:8" ht="12.75" customHeight="1" x14ac:dyDescent="0.35">
      <c r="A11" s="14" t="s">
        <v>12</v>
      </c>
      <c r="B11" s="14" t="s">
        <v>77</v>
      </c>
    </row>
    <row r="12" spans="1:8" ht="12.75" customHeight="1" x14ac:dyDescent="0.35">
      <c r="A12" s="14" t="s">
        <v>11</v>
      </c>
      <c r="B12" s="14" t="s">
        <v>76</v>
      </c>
    </row>
    <row r="13" spans="1:8" ht="12.75" customHeight="1" x14ac:dyDescent="0.3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3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35">
      <c r="B15" s="12"/>
    </row>
    <row r="16" spans="1:8" ht="12.75" customHeight="1" x14ac:dyDescent="0.35">
      <c r="A16" s="13" t="s">
        <v>2</v>
      </c>
      <c r="B16" s="23" t="s">
        <v>106</v>
      </c>
    </row>
    <row r="17" spans="1:11" ht="12.75" customHeight="1" x14ac:dyDescent="0.35">
      <c r="A17" s="19" t="s">
        <v>91</v>
      </c>
      <c r="B17" s="12"/>
      <c r="E17" s="19" t="s">
        <v>90</v>
      </c>
    </row>
    <row r="18" spans="1:11" ht="12.75" customHeight="1" x14ac:dyDescent="0.35">
      <c r="A18" s="1" t="s">
        <v>107</v>
      </c>
      <c r="B18" s="12"/>
      <c r="E18" s="1" t="s">
        <v>100</v>
      </c>
    </row>
    <row r="19" spans="1:11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3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3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3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3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3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3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3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3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3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3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3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3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3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3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3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3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3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3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3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3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3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3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3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3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3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3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3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3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3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3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3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3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3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3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35">
      <c r="A61" s="14" t="s">
        <v>111</v>
      </c>
      <c r="B61" s="1"/>
      <c r="C61" s="1"/>
      <c r="D61" s="1"/>
      <c r="E61" s="14" t="s">
        <v>120</v>
      </c>
      <c r="G61" s="1"/>
      <c r="H61" s="1"/>
      <c r="K61" s="1" t="s">
        <v>55</v>
      </c>
    </row>
    <row r="62" spans="1:11" ht="12.75" customHeight="1" x14ac:dyDescent="0.3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3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35">
      <c r="B66" s="12"/>
    </row>
    <row r="67" spans="2:2" ht="12.75" customHeight="1" x14ac:dyDescent="0.35">
      <c r="B67" s="12"/>
    </row>
    <row r="68" spans="2:2" ht="12.75" customHeight="1" x14ac:dyDescent="0.35">
      <c r="B68" s="12"/>
    </row>
    <row r="69" spans="2:2" ht="12.75" customHeight="1" x14ac:dyDescent="0.35">
      <c r="B69" s="12"/>
    </row>
    <row r="70" spans="2:2" ht="12.75" customHeight="1" x14ac:dyDescent="0.35">
      <c r="B70" s="12"/>
    </row>
    <row r="71" spans="2:2" ht="12.75" customHeight="1" x14ac:dyDescent="0.35">
      <c r="B71" s="12"/>
    </row>
    <row r="72" spans="2:2" ht="12.75" customHeight="1" x14ac:dyDescent="0.35">
      <c r="B72" s="12"/>
    </row>
    <row r="73" spans="2:2" ht="12.75" customHeight="1" x14ac:dyDescent="0.35">
      <c r="B73" s="12"/>
    </row>
    <row r="74" spans="2:2" ht="12.75" customHeight="1" x14ac:dyDescent="0.35">
      <c r="B74" s="12"/>
    </row>
    <row r="75" spans="2:2" ht="12.75" customHeight="1" x14ac:dyDescent="0.35">
      <c r="B75" s="12"/>
    </row>
    <row r="76" spans="2:2" ht="12.75" customHeight="1" x14ac:dyDescent="0.35">
      <c r="B76" s="12"/>
    </row>
    <row r="77" spans="2:2" ht="12.75" customHeight="1" x14ac:dyDescent="0.35">
      <c r="B77" s="12"/>
    </row>
    <row r="78" spans="2:2" ht="12.75" customHeight="1" x14ac:dyDescent="0.35">
      <c r="B78" s="12"/>
    </row>
    <row r="79" spans="2:2" ht="12.75" customHeight="1" x14ac:dyDescent="0.35">
      <c r="B79" s="12"/>
    </row>
    <row r="80" spans="2:2" ht="12.75" customHeight="1" x14ac:dyDescent="0.35">
      <c r="B80" s="12"/>
    </row>
    <row r="81" spans="2:2" ht="12.75" customHeight="1" x14ac:dyDescent="0.35">
      <c r="B81" s="12"/>
    </row>
    <row r="82" spans="2:2" ht="12.75" customHeight="1" x14ac:dyDescent="0.35">
      <c r="B82" s="12"/>
    </row>
    <row r="83" spans="2:2" ht="12.75" customHeight="1" x14ac:dyDescent="0.35">
      <c r="B83" s="12"/>
    </row>
    <row r="84" spans="2:2" ht="12.75" customHeight="1" x14ac:dyDescent="0.35">
      <c r="B84" s="12"/>
    </row>
    <row r="85" spans="2:2" ht="12.75" customHeight="1" x14ac:dyDescent="0.35">
      <c r="B85" s="12"/>
    </row>
    <row r="86" spans="2:2" ht="12.75" customHeight="1" x14ac:dyDescent="0.35">
      <c r="B86" s="12"/>
    </row>
    <row r="87" spans="2:2" ht="12.75" customHeight="1" x14ac:dyDescent="0.35">
      <c r="B87" s="12"/>
    </row>
    <row r="88" spans="2:2" ht="12.75" customHeight="1" x14ac:dyDescent="0.35">
      <c r="B88" s="12"/>
    </row>
    <row r="89" spans="2:2" ht="12.75" customHeight="1" x14ac:dyDescent="0.35">
      <c r="B89" s="12"/>
    </row>
    <row r="90" spans="2:2" ht="12.75" customHeight="1" x14ac:dyDescent="0.35">
      <c r="B90" s="12"/>
    </row>
    <row r="91" spans="2:2" ht="12.75" customHeight="1" x14ac:dyDescent="0.35">
      <c r="B91" s="12"/>
    </row>
    <row r="92" spans="2:2" ht="12.75" customHeight="1" x14ac:dyDescent="0.35">
      <c r="B92" s="12"/>
    </row>
    <row r="93" spans="2:2" ht="12.75" customHeight="1" x14ac:dyDescent="0.35">
      <c r="B93" s="12"/>
    </row>
    <row r="94" spans="2:2" ht="12.75" customHeight="1" x14ac:dyDescent="0.35">
      <c r="B94" s="12"/>
    </row>
    <row r="95" spans="2:2" ht="12.75" customHeight="1" x14ac:dyDescent="0.35">
      <c r="B95" s="12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tabSelected="1" zoomScaleNormal="100" workbookViewId="0">
      <selection activeCell="E15" sqref="E15"/>
    </sheetView>
  </sheetViews>
  <sheetFormatPr defaultColWidth="8.7265625" defaultRowHeight="14" x14ac:dyDescent="0.35"/>
  <cols>
    <col min="1" max="1" width="17.453125" style="15" bestFit="1" customWidth="1"/>
    <col min="2" max="2" width="10" style="15" bestFit="1" customWidth="1"/>
    <col min="3" max="13" width="8.7265625" style="15"/>
    <col min="14" max="14" width="17.453125" style="15" bestFit="1" customWidth="1"/>
    <col min="15" max="15" width="10" style="15" bestFit="1" customWidth="1"/>
    <col min="16" max="26" width="8.7265625" style="15"/>
    <col min="27" max="27" width="17.453125" style="15" bestFit="1" customWidth="1"/>
    <col min="28" max="37" width="8.54296875" style="15" customWidth="1"/>
    <col min="38" max="16384" width="8.7265625" style="15"/>
  </cols>
  <sheetData>
    <row r="1" spans="1:37" ht="14.5" customHeight="1" x14ac:dyDescent="0.3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5" customHeight="1" x14ac:dyDescent="0.3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3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35">
      <c r="A4" s="20" t="s">
        <v>91</v>
      </c>
      <c r="N4" s="20" t="s">
        <v>91</v>
      </c>
      <c r="AA4" s="20" t="s">
        <v>91</v>
      </c>
    </row>
    <row r="5" spans="1:37" ht="12" customHeight="1" x14ac:dyDescent="0.35">
      <c r="A5" s="15" t="s">
        <v>92</v>
      </c>
      <c r="B5" s="15">
        <v>10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192.98400000000001</v>
      </c>
      <c r="AC5" s="17">
        <v>194.125</v>
      </c>
      <c r="AD5" s="17">
        <v>194.03100000000001</v>
      </c>
      <c r="AE5" s="17">
        <v>193.60900000000001</v>
      </c>
      <c r="AF5" s="17">
        <v>194.31200000000001</v>
      </c>
      <c r="AG5" s="17">
        <v>193.047</v>
      </c>
      <c r="AH5" s="17">
        <v>193.453</v>
      </c>
      <c r="AI5" s="17">
        <v>194.422</v>
      </c>
      <c r="AJ5" s="17">
        <v>196.34399999999999</v>
      </c>
      <c r="AK5" s="17">
        <v>196.298</v>
      </c>
    </row>
    <row r="6" spans="1:37" ht="12" customHeight="1" x14ac:dyDescent="0.35">
      <c r="A6" s="15" t="s">
        <v>108</v>
      </c>
      <c r="B6" s="15">
        <v>9</v>
      </c>
      <c r="C6" s="17">
        <v>9</v>
      </c>
      <c r="D6" s="17">
        <v>9</v>
      </c>
      <c r="E6" s="17">
        <v>9</v>
      </c>
      <c r="F6" s="17">
        <v>9</v>
      </c>
      <c r="G6" s="17">
        <v>9</v>
      </c>
      <c r="H6" s="17">
        <v>9</v>
      </c>
      <c r="I6" s="17">
        <v>9</v>
      </c>
      <c r="J6" s="17">
        <v>9</v>
      </c>
      <c r="K6" s="17">
        <v>9</v>
      </c>
      <c r="L6" s="17">
        <v>9</v>
      </c>
      <c r="N6" s="15" t="s">
        <v>108</v>
      </c>
      <c r="O6" s="17">
        <v>1035.3499999999999</v>
      </c>
      <c r="P6" s="17">
        <v>1063.83</v>
      </c>
      <c r="Q6" s="17">
        <v>1053.21</v>
      </c>
      <c r="R6" s="17">
        <v>1063.83</v>
      </c>
      <c r="S6" s="17">
        <v>1049.26</v>
      </c>
      <c r="T6" s="17">
        <v>1055.92</v>
      </c>
      <c r="U6" s="17">
        <v>1055.92</v>
      </c>
      <c r="V6" s="17">
        <v>1063.83</v>
      </c>
      <c r="W6" s="17">
        <v>1055.92</v>
      </c>
      <c r="X6" s="17">
        <v>1063.83</v>
      </c>
      <c r="Y6" s="17">
        <v>1035.3499999999999</v>
      </c>
      <c r="AA6" s="15" t="s">
        <v>108</v>
      </c>
      <c r="AB6" s="17">
        <v>208.251</v>
      </c>
      <c r="AC6" s="17">
        <v>204.96899999999999</v>
      </c>
      <c r="AD6" s="17">
        <v>200.76599999999999</v>
      </c>
      <c r="AE6" s="17">
        <v>193.172</v>
      </c>
      <c r="AF6" s="17">
        <v>206.96899999999999</v>
      </c>
      <c r="AG6" s="17">
        <v>196.73400000000001</v>
      </c>
      <c r="AH6" s="17">
        <v>203.26599999999999</v>
      </c>
      <c r="AI6" s="17">
        <v>207.39</v>
      </c>
      <c r="AJ6" s="17">
        <v>203.36</v>
      </c>
      <c r="AK6" s="17">
        <v>201.81200000000001</v>
      </c>
    </row>
    <row r="7" spans="1:37" ht="12" customHeight="1" x14ac:dyDescent="0.35">
      <c r="A7" s="15" t="s">
        <v>122</v>
      </c>
      <c r="B7" s="15">
        <v>9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N7" s="15" t="s">
        <v>122</v>
      </c>
      <c r="O7" s="17">
        <v>860.01</v>
      </c>
      <c r="P7" s="17">
        <v>875.73900000000003</v>
      </c>
      <c r="Q7" s="17">
        <v>863.59</v>
      </c>
      <c r="R7" s="17">
        <v>875.73900000000003</v>
      </c>
      <c r="S7" s="17">
        <v>863.59</v>
      </c>
      <c r="T7" s="17">
        <v>862.35799999999995</v>
      </c>
      <c r="U7" s="17">
        <v>863.59</v>
      </c>
      <c r="V7" s="17">
        <v>861.95399999999995</v>
      </c>
      <c r="W7" s="17">
        <v>861.64700000000005</v>
      </c>
      <c r="X7" s="17">
        <v>883.94799999999998</v>
      </c>
      <c r="Y7" s="17">
        <v>861.95399999999995</v>
      </c>
      <c r="AA7" s="15" t="s">
        <v>122</v>
      </c>
      <c r="AB7" s="17">
        <v>224.84399999999999</v>
      </c>
      <c r="AC7" s="17">
        <v>223.90600000000001</v>
      </c>
      <c r="AD7" s="17">
        <v>228.40700000000001</v>
      </c>
      <c r="AE7" s="17">
        <v>226.04599999999999</v>
      </c>
      <c r="AF7" s="17">
        <v>225.06299999999999</v>
      </c>
      <c r="AG7" s="17">
        <v>225.09299999999999</v>
      </c>
      <c r="AH7" s="17">
        <v>223.59399999999999</v>
      </c>
      <c r="AI7" s="17">
        <v>223.828</v>
      </c>
      <c r="AJ7" s="17">
        <v>223.54599999999999</v>
      </c>
      <c r="AK7" s="17">
        <v>227.98500000000001</v>
      </c>
    </row>
    <row r="8" spans="1:37" ht="12" customHeight="1" x14ac:dyDescent="0.35">
      <c r="A8" s="15" t="s">
        <v>94</v>
      </c>
      <c r="B8" s="15">
        <v>19</v>
      </c>
      <c r="C8" s="17">
        <v>19</v>
      </c>
      <c r="D8" s="17">
        <v>19</v>
      </c>
      <c r="E8" s="17">
        <v>19</v>
      </c>
      <c r="F8" s="17">
        <v>19</v>
      </c>
      <c r="G8" s="17">
        <v>19</v>
      </c>
      <c r="H8" s="17">
        <v>19</v>
      </c>
      <c r="I8" s="17">
        <v>19</v>
      </c>
      <c r="J8" s="17">
        <v>19</v>
      </c>
      <c r="K8" s="17">
        <v>19</v>
      </c>
      <c r="L8" s="17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95.781000000000006</v>
      </c>
      <c r="AC8" s="17">
        <v>95.141000000000005</v>
      </c>
      <c r="AD8" s="17">
        <v>94.858000000000004</v>
      </c>
      <c r="AE8" s="17">
        <v>95.11</v>
      </c>
      <c r="AF8" s="17">
        <v>95.546999999999997</v>
      </c>
      <c r="AG8" s="17">
        <v>95.188000000000002</v>
      </c>
      <c r="AH8" s="17">
        <v>96.218999999999994</v>
      </c>
      <c r="AI8" s="17">
        <v>94.828000000000003</v>
      </c>
      <c r="AJ8" s="17">
        <v>96.563000000000002</v>
      </c>
      <c r="AK8" s="17">
        <v>95.608999999999995</v>
      </c>
    </row>
    <row r="9" spans="1:37" ht="12" customHeight="1" x14ac:dyDescent="0.35">
      <c r="A9" s="15" t="s">
        <v>109</v>
      </c>
      <c r="B9" s="15">
        <v>9</v>
      </c>
      <c r="C9" s="17">
        <v>10</v>
      </c>
      <c r="D9" s="17">
        <v>9</v>
      </c>
      <c r="E9" s="17">
        <v>9</v>
      </c>
      <c r="F9" s="17">
        <v>10</v>
      </c>
      <c r="G9" s="17">
        <v>9</v>
      </c>
      <c r="H9" s="17">
        <v>9</v>
      </c>
      <c r="I9" s="17">
        <v>9</v>
      </c>
      <c r="J9" s="17">
        <v>10</v>
      </c>
      <c r="K9" s="17">
        <v>10</v>
      </c>
      <c r="L9" s="17">
        <v>9</v>
      </c>
      <c r="N9" s="15" t="s">
        <v>109</v>
      </c>
      <c r="O9" s="17">
        <v>1013.39</v>
      </c>
      <c r="P9" s="17">
        <v>1033.54</v>
      </c>
      <c r="Q9" s="17">
        <v>1013.99</v>
      </c>
      <c r="R9" s="17">
        <v>1013.99</v>
      </c>
      <c r="S9" s="17">
        <v>1033.54</v>
      </c>
      <c r="T9" s="17">
        <v>1013.99</v>
      </c>
      <c r="U9" s="17">
        <v>1013.99</v>
      </c>
      <c r="V9" s="17">
        <v>1013.99</v>
      </c>
      <c r="W9" s="17">
        <v>1067.8900000000001</v>
      </c>
      <c r="X9" s="17">
        <v>1045.99</v>
      </c>
      <c r="Y9" s="17">
        <v>1013.39</v>
      </c>
      <c r="AA9" s="15" t="s">
        <v>109</v>
      </c>
      <c r="AB9" s="17">
        <v>182.06200000000001</v>
      </c>
      <c r="AC9" s="17">
        <v>191.15700000000001</v>
      </c>
      <c r="AD9" s="17">
        <v>181.43799999999999</v>
      </c>
      <c r="AE9" s="17">
        <v>181.28100000000001</v>
      </c>
      <c r="AF9" s="17">
        <v>186.96799999999999</v>
      </c>
      <c r="AG9" s="17">
        <v>187.73400000000001</v>
      </c>
      <c r="AH9" s="17">
        <v>186.67099999999999</v>
      </c>
      <c r="AI9" s="17">
        <v>178.53200000000001</v>
      </c>
      <c r="AJ9" s="17">
        <v>174.03200000000001</v>
      </c>
      <c r="AK9" s="17">
        <v>186.672</v>
      </c>
    </row>
    <row r="10" spans="1:37" ht="12" customHeight="1" x14ac:dyDescent="0.35">
      <c r="A10" s="15" t="s">
        <v>119</v>
      </c>
      <c r="B10" s="15">
        <v>14</v>
      </c>
      <c r="C10" s="17">
        <v>14</v>
      </c>
      <c r="D10" s="17">
        <v>14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7">
        <v>14</v>
      </c>
      <c r="K10" s="17">
        <v>14</v>
      </c>
      <c r="L10" s="17">
        <v>14</v>
      </c>
      <c r="N10" s="15" t="s">
        <v>119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119</v>
      </c>
      <c r="AB10" s="17">
        <v>128.96899999999999</v>
      </c>
      <c r="AC10" s="17">
        <v>129.453</v>
      </c>
      <c r="AD10" s="17">
        <v>128.79599999999999</v>
      </c>
      <c r="AE10" s="17">
        <v>128.703</v>
      </c>
      <c r="AF10" s="17">
        <v>128.5</v>
      </c>
      <c r="AG10" s="17">
        <v>127.953</v>
      </c>
      <c r="AH10" s="17">
        <v>127.95399999999999</v>
      </c>
      <c r="AI10" s="17">
        <v>128.68600000000001</v>
      </c>
      <c r="AJ10" s="17">
        <v>127.626</v>
      </c>
      <c r="AK10" s="17">
        <v>127.89100000000001</v>
      </c>
    </row>
    <row r="11" spans="1:37" ht="12" customHeight="1" x14ac:dyDescent="0.35">
      <c r="A11" s="15" t="s">
        <v>96</v>
      </c>
      <c r="B11" s="15">
        <v>14</v>
      </c>
      <c r="C11" s="17">
        <v>14</v>
      </c>
      <c r="D11" s="17">
        <v>14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7">
        <v>14</v>
      </c>
      <c r="K11" s="17">
        <v>14</v>
      </c>
      <c r="L11" s="17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125.657</v>
      </c>
      <c r="AC11" s="17">
        <v>126.42100000000001</v>
      </c>
      <c r="AD11" s="17">
        <v>125.735</v>
      </c>
      <c r="AE11" s="17">
        <v>126.953</v>
      </c>
      <c r="AF11" s="17">
        <v>132.07900000000001</v>
      </c>
      <c r="AG11" s="17">
        <v>129.46799999999999</v>
      </c>
      <c r="AH11" s="17">
        <v>130.875</v>
      </c>
      <c r="AI11" s="17">
        <v>132.71899999999999</v>
      </c>
      <c r="AJ11" s="17">
        <v>129.96799999999999</v>
      </c>
      <c r="AK11" s="17">
        <v>126.532</v>
      </c>
    </row>
    <row r="12" spans="1:37" ht="12" customHeight="1" x14ac:dyDescent="0.35">
      <c r="A12" s="15" t="s">
        <v>112</v>
      </c>
      <c r="B12" s="15">
        <v>11</v>
      </c>
      <c r="C12" s="17">
        <v>11</v>
      </c>
      <c r="D12" s="17">
        <v>11</v>
      </c>
      <c r="E12" s="17">
        <v>11</v>
      </c>
      <c r="F12" s="17">
        <v>11</v>
      </c>
      <c r="G12" s="17">
        <v>11</v>
      </c>
      <c r="H12" s="17">
        <v>11</v>
      </c>
      <c r="I12" s="17">
        <v>11</v>
      </c>
      <c r="J12" s="17">
        <v>11</v>
      </c>
      <c r="K12" s="17">
        <v>11</v>
      </c>
      <c r="L12" s="17">
        <v>11</v>
      </c>
      <c r="N12" s="15" t="s">
        <v>112</v>
      </c>
      <c r="O12" s="17">
        <v>1424.73</v>
      </c>
      <c r="P12" s="17">
        <v>1424.73</v>
      </c>
      <c r="Q12" s="17">
        <v>1424.73</v>
      </c>
      <c r="R12" s="17">
        <v>1424.73</v>
      </c>
      <c r="S12" s="17">
        <v>1424.73</v>
      </c>
      <c r="T12" s="17">
        <v>1424.73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112</v>
      </c>
      <c r="AB12" s="17">
        <v>156.48400000000001</v>
      </c>
      <c r="AC12" s="17">
        <v>156.60900000000001</v>
      </c>
      <c r="AD12" s="17">
        <v>154.59299999999999</v>
      </c>
      <c r="AE12" s="17">
        <v>154.85900000000001</v>
      </c>
      <c r="AF12" s="17">
        <v>158</v>
      </c>
      <c r="AG12" s="17">
        <v>156.18700000000001</v>
      </c>
      <c r="AH12" s="17">
        <v>155.46799999999999</v>
      </c>
      <c r="AI12" s="17">
        <v>156.345</v>
      </c>
      <c r="AJ12" s="17">
        <v>157.43700000000001</v>
      </c>
      <c r="AK12" s="17">
        <v>154.453</v>
      </c>
    </row>
    <row r="13" spans="1:37" ht="12" customHeight="1" x14ac:dyDescent="0.35">
      <c r="A13" s="15" t="s">
        <v>110</v>
      </c>
      <c r="B13" s="15">
        <v>10</v>
      </c>
      <c r="C13" s="17">
        <v>10</v>
      </c>
      <c r="D13" s="17">
        <v>11</v>
      </c>
      <c r="E13" s="17">
        <v>10</v>
      </c>
      <c r="F13" s="17">
        <v>11</v>
      </c>
      <c r="G13" s="17">
        <v>10</v>
      </c>
      <c r="H13" s="17">
        <v>10</v>
      </c>
      <c r="I13" s="17">
        <v>10</v>
      </c>
      <c r="J13" s="17">
        <v>10</v>
      </c>
      <c r="K13" s="17">
        <v>10</v>
      </c>
      <c r="L13" s="17">
        <v>11</v>
      </c>
      <c r="N13" s="15" t="s">
        <v>110</v>
      </c>
      <c r="O13" s="17">
        <v>1147.43</v>
      </c>
      <c r="P13" s="17">
        <v>1147.43</v>
      </c>
      <c r="Q13" s="17">
        <v>1177.8</v>
      </c>
      <c r="R13" s="17">
        <v>1147.43</v>
      </c>
      <c r="S13" s="17">
        <v>1175.6500000000001</v>
      </c>
      <c r="T13" s="17">
        <v>1147.43</v>
      </c>
      <c r="U13" s="17">
        <v>1147.43</v>
      </c>
      <c r="V13" s="17">
        <v>1147.43</v>
      </c>
      <c r="W13" s="17">
        <v>1147.43</v>
      </c>
      <c r="X13" s="17">
        <v>1147.43</v>
      </c>
      <c r="Y13" s="17">
        <v>1177.8</v>
      </c>
      <c r="AA13" s="15" t="s">
        <v>110</v>
      </c>
      <c r="AB13" s="17">
        <v>162.40700000000001</v>
      </c>
      <c r="AC13" s="17">
        <v>158.172</v>
      </c>
      <c r="AD13" s="17">
        <v>159.39099999999999</v>
      </c>
      <c r="AE13" s="17">
        <v>158.39099999999999</v>
      </c>
      <c r="AF13" s="17">
        <v>163.874</v>
      </c>
      <c r="AG13" s="17">
        <v>165.298</v>
      </c>
      <c r="AH13" s="17">
        <v>162.09399999999999</v>
      </c>
      <c r="AI13" s="17">
        <v>163.672</v>
      </c>
      <c r="AJ13" s="17">
        <v>162.17099999999999</v>
      </c>
      <c r="AK13" s="17">
        <v>157.43700000000001</v>
      </c>
    </row>
    <row r="14" spans="1:37" ht="12" customHeight="1" x14ac:dyDescent="0.3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3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35">
      <c r="A16" s="15" t="s">
        <v>93</v>
      </c>
      <c r="B16" s="15">
        <v>3</v>
      </c>
      <c r="C16" s="17">
        <v>3</v>
      </c>
      <c r="D16" s="17">
        <v>3</v>
      </c>
      <c r="E16" s="17">
        <v>3</v>
      </c>
      <c r="F16" s="17">
        <v>3</v>
      </c>
      <c r="G16" s="17">
        <v>3</v>
      </c>
      <c r="H16" s="17">
        <v>3</v>
      </c>
      <c r="I16" s="17">
        <v>3</v>
      </c>
      <c r="J16" s="17">
        <v>3</v>
      </c>
      <c r="K16" s="17">
        <v>3</v>
      </c>
      <c r="L16" s="17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407.57799999999997</v>
      </c>
      <c r="AC16" s="17">
        <v>420.45299999999997</v>
      </c>
      <c r="AD16" s="17">
        <v>404.03199999999998</v>
      </c>
      <c r="AE16" s="17">
        <v>422.875</v>
      </c>
      <c r="AF16" s="17">
        <v>414.76600000000002</v>
      </c>
      <c r="AG16" s="17">
        <v>423.26600000000002</v>
      </c>
      <c r="AH16" s="17">
        <v>419.14</v>
      </c>
      <c r="AI16" s="17">
        <v>410.81200000000001</v>
      </c>
      <c r="AJ16" s="17">
        <v>415.28199999999998</v>
      </c>
      <c r="AK16" s="17">
        <v>414.76600000000002</v>
      </c>
    </row>
    <row r="17" spans="1:37" ht="12" customHeight="1" x14ac:dyDescent="0.35">
      <c r="A17" s="15" t="s">
        <v>117</v>
      </c>
      <c r="B17" s="15">
        <v>3</v>
      </c>
      <c r="C17" s="17">
        <v>3</v>
      </c>
      <c r="D17" s="17">
        <v>3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17">
        <v>3</v>
      </c>
      <c r="K17" s="17">
        <v>3</v>
      </c>
      <c r="L17" s="17">
        <v>3</v>
      </c>
      <c r="N17" s="15" t="s">
        <v>117</v>
      </c>
      <c r="O17" s="17">
        <v>590.6</v>
      </c>
      <c r="P17" s="17">
        <v>591.173</v>
      </c>
      <c r="Q17" s="17">
        <v>590.59900000000005</v>
      </c>
      <c r="R17" s="17">
        <v>638.18100000000004</v>
      </c>
      <c r="S17" s="17">
        <v>591.173</v>
      </c>
      <c r="T17" s="17">
        <v>638.75599999999997</v>
      </c>
      <c r="U17" s="17">
        <v>590.59900000000005</v>
      </c>
      <c r="V17" s="17">
        <v>638.18100000000004</v>
      </c>
      <c r="W17" s="17">
        <v>591.173</v>
      </c>
      <c r="X17" s="17">
        <v>638.75599999999997</v>
      </c>
      <c r="Y17" s="17">
        <v>591.173</v>
      </c>
      <c r="AA17" s="15" t="s">
        <v>117</v>
      </c>
      <c r="AB17" s="17">
        <v>419.84300000000002</v>
      </c>
      <c r="AC17" s="17">
        <v>414.53100000000001</v>
      </c>
      <c r="AD17" s="17">
        <v>407.87599999999998</v>
      </c>
      <c r="AE17" s="17">
        <v>404.56299999999999</v>
      </c>
      <c r="AF17" s="17">
        <v>402.18799999999999</v>
      </c>
      <c r="AG17" s="17">
        <v>398.03100000000001</v>
      </c>
      <c r="AH17" s="17">
        <v>411.18799999999999</v>
      </c>
      <c r="AI17" s="17">
        <v>426.73399999999998</v>
      </c>
      <c r="AJ17" s="17">
        <v>421.40699999999998</v>
      </c>
      <c r="AK17" s="17">
        <v>428.875</v>
      </c>
    </row>
    <row r="18" spans="1:37" x14ac:dyDescent="0.35">
      <c r="A18" s="15" t="s">
        <v>116</v>
      </c>
      <c r="B18" s="15">
        <v>3</v>
      </c>
      <c r="C18" s="17">
        <v>3</v>
      </c>
      <c r="D18" s="17">
        <v>3</v>
      </c>
      <c r="E18" s="17">
        <v>3</v>
      </c>
      <c r="F18" s="17">
        <v>3</v>
      </c>
      <c r="G18" s="17">
        <v>3</v>
      </c>
      <c r="H18" s="17">
        <v>3</v>
      </c>
      <c r="I18" s="17">
        <v>3</v>
      </c>
      <c r="J18" s="17">
        <v>3</v>
      </c>
      <c r="K18" s="17">
        <v>3</v>
      </c>
      <c r="L18" s="17">
        <v>3</v>
      </c>
      <c r="N18" s="15" t="s">
        <v>116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116</v>
      </c>
      <c r="AB18" s="17">
        <v>416.51499999999999</v>
      </c>
      <c r="AC18" s="17">
        <v>410.25</v>
      </c>
      <c r="AD18" s="17">
        <v>406.39100000000002</v>
      </c>
      <c r="AE18" s="17">
        <v>408.87400000000002</v>
      </c>
      <c r="AF18" s="17">
        <v>421.125</v>
      </c>
      <c r="AG18" s="17">
        <v>432.03100000000001</v>
      </c>
      <c r="AH18" s="17">
        <v>423.017</v>
      </c>
      <c r="AI18" s="17">
        <v>423.875</v>
      </c>
      <c r="AJ18" s="17">
        <v>414.04700000000003</v>
      </c>
      <c r="AK18" s="17">
        <v>406.14</v>
      </c>
    </row>
    <row r="19" spans="1:37" ht="12" customHeight="1" x14ac:dyDescent="0.35">
      <c r="A19" s="15" t="s">
        <v>95</v>
      </c>
      <c r="B19" s="15">
        <v>4</v>
      </c>
      <c r="C19" s="17">
        <v>4</v>
      </c>
      <c r="D19" s="17">
        <v>4</v>
      </c>
      <c r="E19" s="17">
        <v>4</v>
      </c>
      <c r="F19" s="17">
        <v>4</v>
      </c>
      <c r="G19" s="17">
        <v>4</v>
      </c>
      <c r="H19" s="17">
        <v>4</v>
      </c>
      <c r="I19" s="17">
        <v>4</v>
      </c>
      <c r="J19" s="17">
        <v>4</v>
      </c>
      <c r="K19" s="17">
        <v>4</v>
      </c>
      <c r="L19" s="17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233.90700000000001</v>
      </c>
      <c r="AC19" s="17">
        <v>234.65600000000001</v>
      </c>
      <c r="AD19" s="17">
        <v>231.06299999999999</v>
      </c>
      <c r="AE19" s="17">
        <v>224.84399999999999</v>
      </c>
      <c r="AF19" s="17">
        <v>232.18799999999999</v>
      </c>
      <c r="AG19" s="17">
        <v>226.42099999999999</v>
      </c>
      <c r="AH19" s="17">
        <v>240.09299999999999</v>
      </c>
      <c r="AI19" s="17">
        <v>220.90700000000001</v>
      </c>
      <c r="AJ19" s="17">
        <v>235</v>
      </c>
      <c r="AK19" s="17">
        <v>233.578</v>
      </c>
    </row>
    <row r="20" spans="1:37" x14ac:dyDescent="0.35">
      <c r="A20" s="15" t="s">
        <v>114</v>
      </c>
      <c r="B20" s="15">
        <v>3</v>
      </c>
      <c r="C20" s="17">
        <v>4</v>
      </c>
      <c r="D20" s="17">
        <v>3</v>
      </c>
      <c r="E20" s="17">
        <v>3</v>
      </c>
      <c r="F20" s="17">
        <v>3</v>
      </c>
      <c r="G20" s="17">
        <v>3</v>
      </c>
      <c r="H20" s="17">
        <v>3</v>
      </c>
      <c r="I20" s="17">
        <v>4</v>
      </c>
      <c r="J20" s="17">
        <v>3</v>
      </c>
      <c r="K20" s="17">
        <v>4</v>
      </c>
      <c r="L20" s="17">
        <v>4</v>
      </c>
      <c r="N20" s="15" t="s">
        <v>114</v>
      </c>
      <c r="O20" s="17">
        <v>1197.67</v>
      </c>
      <c r="P20" s="17">
        <v>1250.0899999999999</v>
      </c>
      <c r="Q20" s="17">
        <v>1197.67</v>
      </c>
      <c r="R20" s="17">
        <v>1197.67</v>
      </c>
      <c r="S20" s="17">
        <v>1197.67</v>
      </c>
      <c r="T20" s="17">
        <v>1206.02</v>
      </c>
      <c r="U20" s="17">
        <v>1197.67</v>
      </c>
      <c r="V20" s="17">
        <v>1250.0999999999999</v>
      </c>
      <c r="W20" s="17">
        <v>1197.67</v>
      </c>
      <c r="X20" s="17">
        <v>1250.0999999999999</v>
      </c>
      <c r="Y20" s="17">
        <v>1250.0899999999999</v>
      </c>
      <c r="AA20" s="15" t="s">
        <v>114</v>
      </c>
      <c r="AB20" s="17">
        <v>268.75099999999998</v>
      </c>
      <c r="AC20" s="17">
        <v>396.15600000000001</v>
      </c>
      <c r="AD20" s="17">
        <v>314.548</v>
      </c>
      <c r="AE20" s="17">
        <v>308.17200000000003</v>
      </c>
      <c r="AF20" s="17">
        <v>294.54700000000003</v>
      </c>
      <c r="AG20" s="17">
        <v>300.10899999999998</v>
      </c>
      <c r="AH20" s="17">
        <v>268.5</v>
      </c>
      <c r="AI20" s="17">
        <v>368.26600000000002</v>
      </c>
      <c r="AJ20" s="17">
        <v>274.06299999999999</v>
      </c>
      <c r="AK20" s="17">
        <v>266.28100000000001</v>
      </c>
    </row>
    <row r="21" spans="1:37" x14ac:dyDescent="0.35">
      <c r="A21" s="15" t="s">
        <v>115</v>
      </c>
      <c r="B21" s="15">
        <v>2</v>
      </c>
      <c r="C21" s="17">
        <v>2</v>
      </c>
      <c r="D21" s="17">
        <v>2</v>
      </c>
      <c r="E21" s="17">
        <v>2</v>
      </c>
      <c r="F21" s="17">
        <v>2</v>
      </c>
      <c r="G21" s="17">
        <v>2</v>
      </c>
      <c r="H21" s="17">
        <v>2</v>
      </c>
      <c r="I21" s="17">
        <v>2</v>
      </c>
      <c r="J21" s="17">
        <v>2</v>
      </c>
      <c r="K21" s="17">
        <v>2</v>
      </c>
      <c r="L21" s="17">
        <v>2</v>
      </c>
      <c r="N21" s="15" t="s">
        <v>115</v>
      </c>
      <c r="O21" s="17">
        <v>734.85</v>
      </c>
      <c r="P21" s="17">
        <v>734.84799999999996</v>
      </c>
      <c r="Q21" s="17">
        <v>738.86699999999996</v>
      </c>
      <c r="R21" s="17">
        <v>734.84799999999996</v>
      </c>
      <c r="S21" s="17">
        <v>734.84799999999996</v>
      </c>
      <c r="T21" s="17">
        <v>734.84799999999996</v>
      </c>
      <c r="U21" s="17">
        <v>734.84799999999996</v>
      </c>
      <c r="V21" s="17">
        <v>734.84799999999996</v>
      </c>
      <c r="W21" s="17">
        <v>734.84799999999996</v>
      </c>
      <c r="X21" s="17">
        <v>734.84799999999996</v>
      </c>
      <c r="Y21" s="17">
        <v>734.84799999999996</v>
      </c>
      <c r="AA21" s="15" t="s">
        <v>115</v>
      </c>
      <c r="AB21" s="17">
        <v>1030.6600000000001</v>
      </c>
      <c r="AC21" s="17">
        <v>1089.3</v>
      </c>
      <c r="AD21" s="17">
        <v>996.15700000000004</v>
      </c>
      <c r="AE21" s="17">
        <v>1065.5899999999999</v>
      </c>
      <c r="AF21" s="17">
        <v>1054.17</v>
      </c>
      <c r="AG21" s="17">
        <v>1022.83</v>
      </c>
      <c r="AH21" s="17">
        <v>1109.81</v>
      </c>
      <c r="AI21" s="17">
        <v>1060.3800000000001</v>
      </c>
      <c r="AJ21" s="17">
        <v>980</v>
      </c>
      <c r="AK21" s="17">
        <v>1013.05</v>
      </c>
    </row>
    <row r="22" spans="1:37" ht="12" customHeight="1" x14ac:dyDescent="0.35">
      <c r="A22" s="15" t="s">
        <v>97</v>
      </c>
      <c r="B22" s="15">
        <v>4</v>
      </c>
      <c r="C22" s="17">
        <v>4</v>
      </c>
      <c r="D22" s="17">
        <v>4</v>
      </c>
      <c r="E22" s="17">
        <v>4</v>
      </c>
      <c r="F22" s="17">
        <v>4</v>
      </c>
      <c r="G22" s="17">
        <v>4</v>
      </c>
      <c r="H22" s="17">
        <v>4</v>
      </c>
      <c r="I22" s="17">
        <v>4</v>
      </c>
      <c r="J22" s="17">
        <v>4</v>
      </c>
      <c r="K22" s="17">
        <v>4</v>
      </c>
      <c r="L22" s="17">
        <v>4</v>
      </c>
      <c r="N22" s="15" t="s">
        <v>97</v>
      </c>
      <c r="O22" s="17">
        <v>1406.94</v>
      </c>
      <c r="P22" s="17">
        <v>1406.94</v>
      </c>
      <c r="Q22" s="17">
        <v>1455.54</v>
      </c>
      <c r="R22" s="17">
        <v>1406.94</v>
      </c>
      <c r="S22" s="17">
        <v>1406.94</v>
      </c>
      <c r="T22" s="17">
        <v>1406.94</v>
      </c>
      <c r="U22" s="17">
        <v>1455.54</v>
      </c>
      <c r="V22" s="17">
        <v>1406.94</v>
      </c>
      <c r="W22" s="17">
        <v>1406.94</v>
      </c>
      <c r="X22" s="17">
        <v>1406.94</v>
      </c>
      <c r="Y22" s="17">
        <v>1406.94</v>
      </c>
      <c r="AA22" s="15" t="s">
        <v>97</v>
      </c>
      <c r="AB22" s="17">
        <v>223.54599999999999</v>
      </c>
      <c r="AC22" s="17">
        <v>217.39</v>
      </c>
      <c r="AD22" s="17">
        <v>221.39</v>
      </c>
      <c r="AE22" s="17">
        <v>218.625</v>
      </c>
      <c r="AF22" s="17">
        <v>212.078</v>
      </c>
      <c r="AG22" s="17">
        <v>206.125</v>
      </c>
      <c r="AH22" s="17">
        <v>218.703</v>
      </c>
      <c r="AI22" s="17">
        <v>201.953</v>
      </c>
      <c r="AJ22" s="17">
        <v>222.95400000000001</v>
      </c>
      <c r="AK22" s="17">
        <v>219.90600000000001</v>
      </c>
    </row>
    <row r="23" spans="1:37" x14ac:dyDescent="0.35">
      <c r="A23" s="15" t="s">
        <v>113</v>
      </c>
      <c r="B23" s="15">
        <v>3</v>
      </c>
      <c r="C23" s="17">
        <v>3</v>
      </c>
      <c r="D23" s="17">
        <v>3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17">
        <v>3</v>
      </c>
      <c r="K23" s="17">
        <v>3</v>
      </c>
      <c r="L23" s="17">
        <v>3</v>
      </c>
      <c r="N23" s="15" t="s">
        <v>113</v>
      </c>
      <c r="O23" s="17">
        <v>1089.07</v>
      </c>
      <c r="P23" s="17">
        <v>1089.07</v>
      </c>
      <c r="Q23" s="17">
        <v>1089.07</v>
      </c>
      <c r="R23" s="17">
        <v>1089.07</v>
      </c>
      <c r="S23" s="17">
        <v>1089.07</v>
      </c>
      <c r="T23" s="17">
        <v>1089.07</v>
      </c>
      <c r="U23" s="17">
        <v>1089.07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113</v>
      </c>
      <c r="AB23" s="17">
        <v>415.25099999999998</v>
      </c>
      <c r="AC23" s="17">
        <v>384.25099999999998</v>
      </c>
      <c r="AD23" s="17">
        <v>401.73399999999998</v>
      </c>
      <c r="AE23" s="17">
        <v>377.702</v>
      </c>
      <c r="AF23" s="17">
        <v>389.40699999999998</v>
      </c>
      <c r="AG23" s="17">
        <v>408.358</v>
      </c>
      <c r="AH23" s="17">
        <v>405.15699999999998</v>
      </c>
      <c r="AI23" s="17">
        <v>394.5</v>
      </c>
      <c r="AJ23" s="17">
        <v>434.04700000000003</v>
      </c>
      <c r="AK23" s="17">
        <v>405.62400000000002</v>
      </c>
    </row>
    <row r="24" spans="1:37" x14ac:dyDescent="0.35">
      <c r="A24" s="15" t="s">
        <v>118</v>
      </c>
      <c r="B24" s="15">
        <v>4</v>
      </c>
      <c r="C24" s="17">
        <v>4</v>
      </c>
      <c r="D24" s="17">
        <v>4</v>
      </c>
      <c r="E24" s="17">
        <v>4</v>
      </c>
      <c r="F24" s="17">
        <v>4</v>
      </c>
      <c r="G24" s="17">
        <v>4</v>
      </c>
      <c r="H24" s="17">
        <v>4</v>
      </c>
      <c r="I24" s="17">
        <v>4</v>
      </c>
      <c r="J24" s="17">
        <v>4</v>
      </c>
      <c r="K24" s="17">
        <v>4</v>
      </c>
      <c r="L24" s="17">
        <v>4</v>
      </c>
      <c r="N24" s="15" t="s">
        <v>118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1302.2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118</v>
      </c>
      <c r="AB24" s="17">
        <v>234.578</v>
      </c>
      <c r="AC24" s="17">
        <v>227.86</v>
      </c>
      <c r="AD24" s="17">
        <v>228.577</v>
      </c>
      <c r="AE24" s="17">
        <v>229.17099999999999</v>
      </c>
      <c r="AF24" s="17">
        <v>228.23400000000001</v>
      </c>
      <c r="AG24" s="17">
        <v>224.79599999999999</v>
      </c>
      <c r="AH24" s="17">
        <v>211.84399999999999</v>
      </c>
      <c r="AI24" s="17">
        <v>232.93700000000001</v>
      </c>
      <c r="AJ24" s="17">
        <v>221.51599999999999</v>
      </c>
      <c r="AK24" s="17">
        <v>226.203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7"/>
  <sheetViews>
    <sheetView workbookViewId="0">
      <selection activeCell="J19" sqref="J19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3" width="11.7265625" style="5" customWidth="1"/>
    <col min="4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5" customHeight="1" x14ac:dyDescent="0.45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5" customHeight="1" x14ac:dyDescent="0.45">
      <c r="A3" s="40" t="s">
        <v>0</v>
      </c>
      <c r="B3" s="40" t="s">
        <v>63</v>
      </c>
      <c r="C3" s="37"/>
      <c r="D3" s="28" t="s">
        <v>16</v>
      </c>
      <c r="E3" s="35" t="s">
        <v>121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3" customHeight="1" x14ac:dyDescent="0.45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45">
      <c r="A5" s="20" t="s">
        <v>91</v>
      </c>
      <c r="B5" s="4"/>
      <c r="C5" s="2"/>
    </row>
    <row r="6" spans="1:12" x14ac:dyDescent="0.45">
      <c r="A6" s="15" t="s">
        <v>92</v>
      </c>
      <c r="B6" s="4">
        <v>107</v>
      </c>
      <c r="C6" s="2">
        <f>INT(MAX(B6, 100) / 1) * 50</f>
        <v>5350</v>
      </c>
      <c r="D6" s="2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194.26250000000002</v>
      </c>
    </row>
    <row r="7" spans="1:12" x14ac:dyDescent="0.45">
      <c r="A7" s="15" t="s">
        <v>108</v>
      </c>
      <c r="B7" s="4">
        <v>105</v>
      </c>
      <c r="C7" s="2">
        <f t="shared" ref="C7:C14" si="0">INT(MAX(B7, 100) / 1) * 50</f>
        <v>5250</v>
      </c>
      <c r="D7" s="2">
        <f>data!B6</f>
        <v>9</v>
      </c>
      <c r="E7" s="21">
        <f>MIN(data!C6:L6) - data!B6</f>
        <v>0</v>
      </c>
      <c r="F7" s="7">
        <f>AVERAGE(data!C6:L6) - data!B6</f>
        <v>0</v>
      </c>
      <c r="G7" s="7">
        <f>MAX(data!C6:L6) - data!B6</f>
        <v>0</v>
      </c>
      <c r="H7" s="22">
        <f>data!O6</f>
        <v>1035.3499999999999</v>
      </c>
      <c r="I7" s="6">
        <f>_xlfn.MINIFS(data!P6:Y6, data!C6:L6, data!B6) / data!O6 -1</f>
        <v>0</v>
      </c>
      <c r="J7" s="6">
        <f>AVERAGEIFS(data!P6:Y6, data!C6:L6, data!B6) / data!O6 -1</f>
        <v>2.0031873279567458E-2</v>
      </c>
      <c r="K7" s="6">
        <f>_xlfn.MAXIFS(data!P6:Y6, data!C6:L6, data!B6)  / data!O6 -1</f>
        <v>2.750760612353309E-2</v>
      </c>
      <c r="L7" s="7">
        <f>AVERAGE(data!AB6:AK6)</f>
        <v>202.66889999999998</v>
      </c>
    </row>
    <row r="8" spans="1:12" x14ac:dyDescent="0.45">
      <c r="A8" s="15" t="s">
        <v>122</v>
      </c>
      <c r="B8" s="5">
        <v>107</v>
      </c>
      <c r="C8" s="2">
        <f t="shared" si="0"/>
        <v>5350</v>
      </c>
      <c r="D8" s="2">
        <f>data!B7</f>
        <v>9</v>
      </c>
      <c r="E8" s="21">
        <f>MIN(data!C7:L7) - data!B7</f>
        <v>0</v>
      </c>
      <c r="F8" s="7">
        <f>AVERAGE(data!C7:L7) - data!B7</f>
        <v>0</v>
      </c>
      <c r="G8" s="7">
        <f>MAX(data!C7:L7) - data!B7</f>
        <v>0</v>
      </c>
      <c r="H8" s="22">
        <f>data!O7</f>
        <v>860.01</v>
      </c>
      <c r="I8" s="6">
        <f>_xlfn.MINIFS(data!P7:Y7, data!C7:L7, data!B7) / data!O7 -1</f>
        <v>1.903466238764695E-3</v>
      </c>
      <c r="J8" s="6">
        <f>AVERAGEIFS(data!P7:Y7, data!C7:L7, data!B7) / data!O7 -1</f>
        <v>8.6055976093302178E-3</v>
      </c>
      <c r="K8" s="6">
        <f>_xlfn.MAXIFS(data!P7:Y7, data!C7:L7, data!B7)  / data!O7 -1</f>
        <v>2.7834560063255021E-2</v>
      </c>
      <c r="L8" s="7">
        <f>AVERAGE(data!AB7:AK7)</f>
        <v>225.23120000000003</v>
      </c>
    </row>
    <row r="9" spans="1:12" x14ac:dyDescent="0.45">
      <c r="A9" s="15" t="s">
        <v>94</v>
      </c>
      <c r="B9" s="5">
        <v>107</v>
      </c>
      <c r="C9" s="2">
        <f t="shared" si="0"/>
        <v>5350</v>
      </c>
      <c r="D9" s="2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95.484400000000008</v>
      </c>
    </row>
    <row r="10" spans="1:12" x14ac:dyDescent="0.45">
      <c r="A10" s="15" t="s">
        <v>109</v>
      </c>
      <c r="B10" s="4">
        <v>105</v>
      </c>
      <c r="C10" s="2">
        <f t="shared" si="0"/>
        <v>5250</v>
      </c>
      <c r="D10" s="2">
        <f>data!B9</f>
        <v>9</v>
      </c>
      <c r="E10" s="21">
        <f>MIN(data!C9:L9) - data!B9</f>
        <v>0</v>
      </c>
      <c r="F10" s="7">
        <f>AVERAGE(data!C9:L9) - data!B9</f>
        <v>0.40000000000000036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0</v>
      </c>
      <c r="J10" s="6">
        <f>AVERAGEIFS(data!P9:Y9, data!C9:L9, data!B9) / data!O9 -1</f>
        <v>4.9339346154986252E-4</v>
      </c>
      <c r="K10" s="6">
        <f>_xlfn.MAXIFS(data!P9:Y9, data!C9:L9, data!B9)  / data!O9 -1</f>
        <v>5.9207215385992384E-4</v>
      </c>
      <c r="L10" s="7">
        <f>AVERAGE(data!AB9:AK9)</f>
        <v>183.65469999999999</v>
      </c>
    </row>
    <row r="11" spans="1:12" x14ac:dyDescent="0.45">
      <c r="A11" s="15" t="s">
        <v>119</v>
      </c>
      <c r="B11" s="4">
        <v>107</v>
      </c>
      <c r="C11" s="2">
        <f t="shared" si="0"/>
        <v>5350</v>
      </c>
      <c r="D11" s="2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128.45310000000001</v>
      </c>
    </row>
    <row r="12" spans="1:12" x14ac:dyDescent="0.45">
      <c r="A12" s="15" t="s">
        <v>96</v>
      </c>
      <c r="B12" s="4">
        <v>107</v>
      </c>
      <c r="C12" s="2">
        <f t="shared" si="0"/>
        <v>5350</v>
      </c>
      <c r="D12" s="2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128.64069999999998</v>
      </c>
    </row>
    <row r="13" spans="1:12" x14ac:dyDescent="0.45">
      <c r="A13" s="15" t="s">
        <v>112</v>
      </c>
      <c r="B13" s="4">
        <v>107</v>
      </c>
      <c r="C13" s="2">
        <f t="shared" si="0"/>
        <v>5350</v>
      </c>
      <c r="D13" s="2">
        <f>data!B12</f>
        <v>11</v>
      </c>
      <c r="E13" s="21">
        <f>MIN(data!C12:L12) - data!B12</f>
        <v>0</v>
      </c>
      <c r="F13" s="7">
        <f>AVERAGE(data!C12:L12) - data!B12</f>
        <v>0</v>
      </c>
      <c r="G13" s="7">
        <f>MAX(data!C12:L12) - data!B12</f>
        <v>0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156.04349999999999</v>
      </c>
    </row>
    <row r="14" spans="1:12" x14ac:dyDescent="0.45">
      <c r="A14" s="15" t="s">
        <v>110</v>
      </c>
      <c r="B14" s="4">
        <v>105</v>
      </c>
      <c r="C14" s="2">
        <f t="shared" si="0"/>
        <v>5250</v>
      </c>
      <c r="D14" s="2">
        <f>data!B13</f>
        <v>10</v>
      </c>
      <c r="E14" s="21">
        <f>MIN(data!C13:L13) - data!B13</f>
        <v>0</v>
      </c>
      <c r="F14" s="7">
        <f>AVERAGE(data!C13:L13) - data!B13</f>
        <v>0.30000000000000071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161.29070000000002</v>
      </c>
    </row>
    <row r="15" spans="1:12" x14ac:dyDescent="0.45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45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45">
      <c r="A17" s="15" t="s">
        <v>93</v>
      </c>
      <c r="B17" s="5">
        <v>103</v>
      </c>
      <c r="C17" s="2">
        <f>INT(MAX(B17, 100) / 4) * 50</f>
        <v>1250</v>
      </c>
      <c r="D17" s="2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415.29699999999991</v>
      </c>
    </row>
    <row r="18" spans="1:12" x14ac:dyDescent="0.45">
      <c r="A18" s="15" t="s">
        <v>117</v>
      </c>
      <c r="B18" s="5">
        <v>103</v>
      </c>
      <c r="C18" s="2">
        <f>INT(MAX(B18, 100) / 4) * 50</f>
        <v>1250</v>
      </c>
      <c r="D18" s="2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3.2807991872671805E-2</v>
      </c>
      <c r="K18" s="6">
        <f>_xlfn.MAXIFS(data!P17:Y17, data!C17:L17, data!B17)  / data!O17 -1</f>
        <v>8.1537419573315173E-2</v>
      </c>
      <c r="L18" s="7">
        <f>AVERAGE(data!AB17:AK17)</f>
        <v>413.5236000000001</v>
      </c>
    </row>
    <row r="19" spans="1:12" x14ac:dyDescent="0.45">
      <c r="A19" s="15" t="s">
        <v>116</v>
      </c>
      <c r="B19" s="5">
        <v>103</v>
      </c>
      <c r="C19" s="2">
        <f t="shared" ref="C19:C25" si="1">INT(MAX(B19, 100) / 4) * 50</f>
        <v>1250</v>
      </c>
      <c r="D19" s="2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416.22649999999993</v>
      </c>
    </row>
    <row r="20" spans="1:12" x14ac:dyDescent="0.45">
      <c r="A20" s="15" t="s">
        <v>95</v>
      </c>
      <c r="B20" s="5">
        <v>103</v>
      </c>
      <c r="C20" s="2">
        <f t="shared" si="1"/>
        <v>1250</v>
      </c>
      <c r="D20" s="2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231.26569999999998</v>
      </c>
    </row>
    <row r="21" spans="1:12" x14ac:dyDescent="0.45">
      <c r="A21" s="15" t="s">
        <v>114</v>
      </c>
      <c r="B21" s="5">
        <v>101</v>
      </c>
      <c r="C21" s="2">
        <f>INT(MAX(B21, 100) / 4) * 50</f>
        <v>1250</v>
      </c>
      <c r="D21" s="2">
        <f>data!B20</f>
        <v>3</v>
      </c>
      <c r="E21" s="21">
        <f>MIN(data!C20:L20) - data!B20</f>
        <v>0</v>
      </c>
      <c r="F21" s="7">
        <f>AVERAGE(data!C20:L20) - data!B20</f>
        <v>0.39999999999999991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1.1619783969429864E-3</v>
      </c>
      <c r="K21" s="6">
        <f>_xlfn.MAXIFS(data!P20:Y20, data!C20:L20, data!B20)  / data!O20 -1</f>
        <v>6.9718703816576966E-3</v>
      </c>
      <c r="L21" s="7">
        <f>AVERAGE(data!AB20:AK20)</f>
        <v>305.9393</v>
      </c>
    </row>
    <row r="22" spans="1:12" x14ac:dyDescent="0.45">
      <c r="A22" s="15" t="s">
        <v>115</v>
      </c>
      <c r="B22" s="5">
        <v>101</v>
      </c>
      <c r="C22" s="2">
        <f>INT(MAX(B22, 100) / 4) * 50</f>
        <v>1250</v>
      </c>
      <c r="D22" s="2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5.4419269238614731E-4</v>
      </c>
      <c r="K22" s="6">
        <f>_xlfn.MAXIFS(data!P21:Y21, data!C21:L21, data!B21)  / data!O21 -1</f>
        <v>5.4664217187179176E-3</v>
      </c>
      <c r="L22" s="7">
        <f>AVERAGE(data!AB21:AK21)</f>
        <v>1042.1947</v>
      </c>
    </row>
    <row r="23" spans="1:12" x14ac:dyDescent="0.45">
      <c r="A23" s="15" t="s">
        <v>97</v>
      </c>
      <c r="B23" s="5">
        <v>103</v>
      </c>
      <c r="C23" s="2">
        <f t="shared" si="1"/>
        <v>1250</v>
      </c>
      <c r="D23" s="2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6.9086101752742213E-3</v>
      </c>
      <c r="K23" s="6">
        <f>_xlfn.MAXIFS(data!P22:Y22, data!C22:L22, data!B22)  / data!O22 -1</f>
        <v>3.4543050876369996E-2</v>
      </c>
      <c r="L23" s="7">
        <f>AVERAGE(data!AB22:AK22)</f>
        <v>216.267</v>
      </c>
    </row>
    <row r="24" spans="1:12" x14ac:dyDescent="0.45">
      <c r="A24" s="15" t="s">
        <v>113</v>
      </c>
      <c r="B24" s="5">
        <v>103</v>
      </c>
      <c r="C24" s="2">
        <f t="shared" si="1"/>
        <v>1250</v>
      </c>
      <c r="D24" s="2">
        <f>data!B23</f>
        <v>3</v>
      </c>
      <c r="E24" s="21">
        <f>MIN(data!C23:L23) - data!B23</f>
        <v>0</v>
      </c>
      <c r="F24" s="7">
        <f>AVERAGE(data!C23:L23) - data!B23</f>
        <v>0</v>
      </c>
      <c r="G24" s="7">
        <f>MAX(data!C23:L23) - data!B23</f>
        <v>0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0</v>
      </c>
      <c r="K24" s="6">
        <f>_xlfn.MAXIFS(data!P23:Y23, data!C23:L23, data!B23)  / data!O23 -1</f>
        <v>0</v>
      </c>
      <c r="L24" s="7">
        <f>AVERAGE(data!AB23:AK23)</f>
        <v>401.60309999999998</v>
      </c>
    </row>
    <row r="25" spans="1:12" x14ac:dyDescent="0.45">
      <c r="A25" s="15" t="s">
        <v>118</v>
      </c>
      <c r="B25" s="5">
        <v>103</v>
      </c>
      <c r="C25" s="2">
        <f t="shared" si="1"/>
        <v>1250</v>
      </c>
      <c r="D25" s="2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0</v>
      </c>
      <c r="K25" s="6">
        <f>_xlfn.MAXIFS(data!P24:Y24, data!C24:L24, data!B24)  / data!O24 -1</f>
        <v>0</v>
      </c>
      <c r="L25" s="7">
        <f>AVERAGE(data!AB24:AK24)</f>
        <v>226.57159999999999</v>
      </c>
    </row>
    <row r="27" spans="1:12" x14ac:dyDescent="0.45">
      <c r="A27" s="15"/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2024-02-19T21:02:46Z</dcterms:modified>
</cp:coreProperties>
</file>