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41D81FC2-2B84-47E9-BD1F-08C3551A0DD7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<sst xmlns="http://schemas.openxmlformats.org/spreadsheetml/2006/main" count="245" uniqueCount="124">
  <si>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</si>
  <si>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</si>
  <si>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</si>
  <si>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</si>
  <si>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</si>
  <si>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</si>
  <si>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</si>
  <si>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</si>
  <si>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</si>
  <si>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</si>
  <si>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</si>
  <si>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</si>
  <si>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</si>
  <si>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</si>
  <si>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</si>
  <si>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</si>
  <si>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</si>
  <si>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</si>
  <si>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</si>
  <si>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</si>
  <si>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</si>
  <si>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</si>
  <si>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</si>
  <si>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</si>
  <si>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</si>
  <si>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</si>
  <si>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</si>
  <si>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</si>
  <si>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</si>
  <si>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</si>
  <si>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</si>
  <si>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</si>
  <si>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</si>
  <si>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</si>
  <si>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</si>
  <si>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</si>
  <si>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</si>
  <si>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</si>
  <si>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</si>
  <si>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</si>
  <si>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</si>
  <si>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</si>
  <si>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</si>
  <si>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</si>
  <si>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</si>
  <si>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</si>
  <si>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</si>
  <si>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</si>
  <si>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</si>
  <si>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</si>
  <si>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</si>
  <si>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</si>
  <si>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</si>
  <si>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</si>
  <si>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</si>
  <si>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</si>
  <si>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</si>
  <si>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</si>
  <si>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</si>
  <si>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</si>
  <si>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</si>
  <si>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</si>
  <si>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</si>
  <si>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</si>
  <si>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</si>
  <si>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</si>
  <si>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</si>
  <si>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</si>
  <si>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</si>
  <si>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</si>
  <si>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</si>
  <si>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</si>
  <si>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</si>
  <si>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</si>
  <si>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</si>
  <si>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</si>
  <si>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</si>
  <si>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</si>
  <si>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</si>
  <si>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</si>
  <si>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</si>
  <si>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</si>
  <si>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</si>
  <si>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</si>
  <si>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</si>
  <si>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</si>
  <si>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</si>
  <si>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</si>
  <si>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</si>
  <si>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</si>
  <si>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</si>
  <si>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</si>
  <si>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</si>
  <si>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</si>
  <si>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</si>
  <si>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</si>
  <si>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</si>
  <si>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</si>
  <si>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</si>
  <si>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</si>
  <si>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</si>
  <si>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</si>
  <si>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</si>
  <si>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</si>
  <si>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</si>
  <si>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</si>
  <si>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</si>
  <si>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</si>
  <si>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            n   =   x ÷ 64                  ,</t>
  </si>
  <si>
    <t>lc109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</si>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</sst>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opLeftCell="A7" zoomScaleNormal="100" workbookViewId="0">
      <selection activeCell="A64" sqref="A64"/>
    </sheetView>
  </sheetViews>
  <sheetFormatPr defaultColWidth="9.140625" defaultRowHeight="12.75" customHeight="1" x14ac:dyDescent="0.25"/>
  <cols>
    <col min="1" max="1" width="18.5703125" style="8" customWidth="1"/>
    <col min="2" max="9" width="9.140625" style="8" customWidth="1"/>
    <col min="10" max="16384" width="9.140625" style="8"/>
  </cols>
  <sheetData>
    <row r="1" spans="1:8" ht="12.75" customHeight="1" x14ac:dyDescent="0.25">
      <c r="A1" s="9" t="s">
        <v>3</v>
      </c>
      <c r="B1" s="10"/>
      <c r="C1" s="10"/>
    </row>
    <row r="2" spans="1:8" ht="12.75" customHeight="1" x14ac:dyDescent="0.2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2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25">
      <c r="A4" s="14" t="s">
        <v>6</v>
      </c>
      <c r="B4" s="14" t="s">
        <v>7</v>
      </c>
    </row>
    <row r="5" spans="1:8" ht="12.75" customHeight="1" x14ac:dyDescent="0.25">
      <c r="A5" s="10"/>
      <c r="B5" s="10"/>
    </row>
    <row r="6" spans="1:8" ht="12.75" customHeight="1" x14ac:dyDescent="0.25">
      <c r="A6" s="9" t="s">
        <v>10</v>
      </c>
      <c r="B6" s="10"/>
    </row>
    <row r="7" spans="1:8" ht="12.75" customHeight="1" x14ac:dyDescent="0.25">
      <c r="A7" s="14" t="s">
        <v>8</v>
      </c>
      <c r="B7" s="14" t="s">
        <v>71</v>
      </c>
    </row>
    <row r="8" spans="1:8" ht="12.75" customHeight="1" x14ac:dyDescent="0.25">
      <c r="A8" s="14" t="s">
        <v>9</v>
      </c>
      <c r="B8" s="14" t="s">
        <v>15</v>
      </c>
    </row>
    <row r="9" spans="1:8" ht="12.75" customHeight="1" x14ac:dyDescent="0.25">
      <c r="A9" s="10"/>
      <c r="B9" s="10"/>
    </row>
    <row r="10" spans="1:8" ht="12.75" customHeight="1" x14ac:dyDescent="0.25">
      <c r="A10" s="9" t="s">
        <v>13</v>
      </c>
      <c r="B10" s="10"/>
    </row>
    <row r="11" spans="1:8" ht="12.75" customHeight="1" x14ac:dyDescent="0.25">
      <c r="A11" s="14" t="s">
        <v>12</v>
      </c>
      <c r="B11" s="14" t="s">
        <v>77</v>
      </c>
    </row>
    <row r="12" spans="1:8" ht="12.75" customHeight="1" x14ac:dyDescent="0.25">
      <c r="A12" s="14" t="s">
        <v>11</v>
      </c>
      <c r="B12" s="14" t="s">
        <v>76</v>
      </c>
    </row>
    <row r="13" spans="1:8" ht="12.75" customHeight="1" x14ac:dyDescent="0.2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2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25">
      <c r="B15" s="12"/>
    </row>
    <row r="16" spans="1:8" ht="12.75" customHeight="1" x14ac:dyDescent="0.25">
      <c r="A16" s="13" t="s">
        <v>2</v>
      </c>
      <c r="B16" s="23" t="s">
        <v>106</v>
      </c>
    </row>
    <row r="17" spans="1:11" ht="12.75" customHeight="1" x14ac:dyDescent="0.25">
      <c r="A17" s="19" t="s">
        <v>91</v>
      </c>
      <c r="B17" s="12"/>
      <c r="E17" s="19" t="s">
        <v>90</v>
      </c>
    </row>
    <row r="18" spans="1:11" ht="12.75" customHeight="1" x14ac:dyDescent="0.25">
      <c r="A18" s="1" t="s">
        <v>107</v>
      </c>
      <c r="B18" s="12"/>
      <c r="E18" s="1" t="s">
        <v>100</v>
      </c>
    </row>
    <row r="19" spans="1:11" ht="12.75" customHeight="1" x14ac:dyDescent="0.2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2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2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25">
      <c r="A22" s="1" t="s">
        <v>108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2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2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2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2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2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2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2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2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2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2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2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2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2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2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2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2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2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2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2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2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2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2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2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2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2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2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2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2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2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2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2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2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2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2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2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2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2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2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25">
      <c r="A61" s="14" t="s">
        <v>113</v>
      </c>
      <c r="B61" s="1"/>
      <c r="C61" s="1"/>
      <c r="D61" s="1"/>
      <c r="E61" s="14" t="s">
        <v>122</v>
      </c>
      <c r="G61" s="1"/>
      <c r="H61" s="1"/>
      <c r="K61" s="1" t="s">
        <v>55</v>
      </c>
    </row>
    <row r="62" spans="1:11" ht="12.75" customHeight="1" x14ac:dyDescent="0.2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2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25">
      <c r="B66" s="12"/>
    </row>
    <row r="67" spans="2:2" ht="12.75" customHeight="1" x14ac:dyDescent="0.25">
      <c r="B67" s="12"/>
    </row>
    <row r="68" spans="2:2" ht="12.75" customHeight="1" x14ac:dyDescent="0.25">
      <c r="B68" s="12"/>
    </row>
    <row r="69" spans="2:2" ht="12.75" customHeight="1" x14ac:dyDescent="0.25">
      <c r="B69" s="12"/>
    </row>
    <row r="70" spans="2:2" ht="12.75" customHeight="1" x14ac:dyDescent="0.25">
      <c r="B70" s="12"/>
    </row>
    <row r="71" spans="2:2" ht="12.75" customHeight="1" x14ac:dyDescent="0.25">
      <c r="B71" s="12"/>
    </row>
    <row r="72" spans="2:2" ht="12.75" customHeight="1" x14ac:dyDescent="0.25">
      <c r="B72" s="12"/>
    </row>
    <row r="73" spans="2:2" ht="12.75" customHeight="1" x14ac:dyDescent="0.25">
      <c r="B73" s="12"/>
    </row>
    <row r="74" spans="2:2" ht="12.75" customHeight="1" x14ac:dyDescent="0.25">
      <c r="B74" s="12"/>
    </row>
    <row r="75" spans="2:2" ht="12.75" customHeight="1" x14ac:dyDescent="0.25">
      <c r="B75" s="12"/>
    </row>
    <row r="76" spans="2:2" ht="12.75" customHeight="1" x14ac:dyDescent="0.25">
      <c r="B76" s="12"/>
    </row>
    <row r="77" spans="2:2" ht="12.75" customHeight="1" x14ac:dyDescent="0.25">
      <c r="B77" s="12"/>
    </row>
    <row r="78" spans="2:2" ht="12.75" customHeight="1" x14ac:dyDescent="0.25">
      <c r="B78" s="12"/>
    </row>
    <row r="79" spans="2:2" ht="12.75" customHeight="1" x14ac:dyDescent="0.25">
      <c r="B79" s="12"/>
    </row>
    <row r="80" spans="2:2" ht="12.75" customHeight="1" x14ac:dyDescent="0.25">
      <c r="B80" s="12"/>
    </row>
    <row r="81" spans="2:2" ht="12.75" customHeight="1" x14ac:dyDescent="0.25">
      <c r="B81" s="12"/>
    </row>
    <row r="82" spans="2:2" ht="12.75" customHeight="1" x14ac:dyDescent="0.25">
      <c r="B82" s="12"/>
    </row>
    <row r="83" spans="2:2" ht="12.75" customHeight="1" x14ac:dyDescent="0.25">
      <c r="B83" s="12"/>
    </row>
    <row r="84" spans="2:2" ht="12.75" customHeight="1" x14ac:dyDescent="0.25">
      <c r="B84" s="12"/>
    </row>
    <row r="85" spans="2:2" ht="12.75" customHeight="1" x14ac:dyDescent="0.25">
      <c r="B85" s="12"/>
    </row>
    <row r="86" spans="2:2" ht="12.75" customHeight="1" x14ac:dyDescent="0.25">
      <c r="B86" s="12"/>
    </row>
    <row r="87" spans="2:2" ht="12.75" customHeight="1" x14ac:dyDescent="0.25">
      <c r="B87" s="12"/>
    </row>
    <row r="88" spans="2:2" ht="12.75" customHeight="1" x14ac:dyDescent="0.25">
      <c r="B88" s="12"/>
    </row>
    <row r="89" spans="2:2" ht="12.75" customHeight="1" x14ac:dyDescent="0.25">
      <c r="B89" s="12"/>
    </row>
    <row r="90" spans="2:2" ht="12.75" customHeight="1" x14ac:dyDescent="0.25">
      <c r="B90" s="12"/>
    </row>
    <row r="91" spans="2:2" ht="12.75" customHeight="1" x14ac:dyDescent="0.25">
      <c r="B91" s="12"/>
    </row>
    <row r="92" spans="2:2" ht="12.75" customHeight="1" x14ac:dyDescent="0.25">
      <c r="B92" s="12"/>
    </row>
    <row r="93" spans="2:2" ht="12.75" customHeight="1" x14ac:dyDescent="0.25">
      <c r="B93" s="12"/>
    </row>
    <row r="94" spans="2:2" ht="12.75" customHeight="1" x14ac:dyDescent="0.25">
      <c r="B94" s="12"/>
    </row>
    <row r="95" spans="2:2" ht="12.75" customHeight="1" x14ac:dyDescent="0.25">
      <c r="B95" s="12"/>
    </row>
    <row r="96" spans="2:2" ht="12.75" customHeight="1" x14ac:dyDescent="0.25">
      <c r="B96" s="12"/>
    </row>
    <row r="97" spans="2:2" ht="12.75" customHeight="1" x14ac:dyDescent="0.25">
      <c r="B97" s="12"/>
    </row>
    <row r="98" spans="2:2" ht="12.75" customHeight="1" x14ac:dyDescent="0.25">
      <c r="B98" s="12"/>
    </row>
    <row r="99" spans="2:2" ht="12.75" customHeight="1" x14ac:dyDescent="0.25">
      <c r="B99" s="12"/>
    </row>
    <row r="100" spans="2:2" ht="12.75" customHeight="1" x14ac:dyDescent="0.25">
      <c r="B100" s="12"/>
    </row>
    <row r="101" spans="2:2" ht="12.75" customHeight="1" x14ac:dyDescent="0.25">
      <c r="B101" s="12"/>
    </row>
    <row r="102" spans="2:2" ht="12.75" customHeight="1" x14ac:dyDescent="0.25">
      <c r="B102" s="12"/>
    </row>
    <row r="103" spans="2:2" ht="12.75" customHeight="1" x14ac:dyDescent="0.25">
      <c r="B103" s="12"/>
    </row>
    <row r="104" spans="2:2" ht="12.75" customHeight="1" x14ac:dyDescent="0.25">
      <c r="B104" s="12"/>
    </row>
    <row r="105" spans="2:2" ht="12.75" customHeight="1" x14ac:dyDescent="0.25">
      <c r="B105" s="12"/>
    </row>
    <row r="106" spans="2:2" ht="12.75" customHeight="1" x14ac:dyDescent="0.25">
      <c r="B106" s="12"/>
    </row>
    <row r="107" spans="2:2" ht="12.75" customHeight="1" x14ac:dyDescent="0.25">
      <c r="B107" s="12"/>
    </row>
    <row r="108" spans="2:2" ht="12.75" customHeight="1" x14ac:dyDescent="0.25">
      <c r="B108" s="12"/>
    </row>
    <row r="109" spans="2:2" ht="12.75" customHeight="1" x14ac:dyDescent="0.25">
      <c r="B109" s="12"/>
    </row>
    <row r="110" spans="2:2" ht="12.75" customHeight="1" x14ac:dyDescent="0.25">
      <c r="B110" s="12"/>
    </row>
    <row r="111" spans="2:2" ht="12.75" customHeight="1" x14ac:dyDescent="0.25">
      <c r="B111" s="12"/>
    </row>
    <row r="112" spans="2:2" ht="12.75" customHeight="1" x14ac:dyDescent="0.25">
      <c r="B112" s="12"/>
    </row>
    <row r="113" spans="2:2" ht="12.75" customHeight="1" x14ac:dyDescent="0.25">
      <c r="B113" s="12"/>
    </row>
    <row r="114" spans="2:2" ht="12.75" customHeight="1" x14ac:dyDescent="0.25">
      <c r="B114" s="12"/>
    </row>
    <row r="115" spans="2:2" ht="12.75" customHeight="1" x14ac:dyDescent="0.25">
      <c r="B115" s="12"/>
    </row>
    <row r="116" spans="2:2" ht="12.75" customHeight="1" x14ac:dyDescent="0.25">
      <c r="B116" s="12"/>
    </row>
    <row r="117" spans="2:2" ht="12.75" customHeight="1" x14ac:dyDescent="0.25">
      <c r="B117" s="12"/>
    </row>
    <row r="118" spans="2:2" ht="12.75" customHeight="1" x14ac:dyDescent="0.25">
      <c r="B118" s="12"/>
    </row>
    <row r="119" spans="2:2" ht="12.75" customHeight="1" x14ac:dyDescent="0.25">
      <c r="B119" s="12"/>
    </row>
    <row r="120" spans="2:2" ht="12.75" customHeight="1" x14ac:dyDescent="0.25">
      <c r="B120" s="12"/>
    </row>
    <row r="121" spans="2:2" ht="12.75" customHeight="1" x14ac:dyDescent="0.25">
      <c r="B121" s="12"/>
    </row>
    <row r="122" spans="2:2" ht="12.75" customHeight="1" x14ac:dyDescent="0.25">
      <c r="B122" s="12"/>
    </row>
    <row r="123" spans="2:2" ht="12.75" customHeight="1" x14ac:dyDescent="0.25">
      <c r="B123" s="12"/>
    </row>
    <row r="124" spans="2:2" ht="12.75" customHeight="1" x14ac:dyDescent="0.25">
      <c r="B124" s="12"/>
    </row>
    <row r="125" spans="2:2" ht="12.75" customHeight="1" x14ac:dyDescent="0.25">
      <c r="B125" s="12"/>
    </row>
    <row r="126" spans="2:2" ht="12.75" customHeight="1" x14ac:dyDescent="0.25">
      <c r="B126" s="12"/>
    </row>
    <row r="127" spans="2:2" ht="12.75" customHeight="1" x14ac:dyDescent="0.25">
      <c r="B127" s="12"/>
    </row>
    <row r="128" spans="2:2" ht="12.75" customHeight="1" x14ac:dyDescent="0.25">
      <c r="B128" s="12"/>
    </row>
    <row r="129" spans="2:2" ht="12.75" customHeight="1" x14ac:dyDescent="0.25">
      <c r="B129" s="12"/>
    </row>
    <row r="130" spans="2:2" ht="12.75" customHeight="1" x14ac:dyDescent="0.25">
      <c r="B130" s="12"/>
    </row>
    <row r="131" spans="2:2" ht="12.75" customHeight="1" x14ac:dyDescent="0.25">
      <c r="B131" s="12"/>
    </row>
    <row r="132" spans="2:2" ht="12.75" customHeight="1" x14ac:dyDescent="0.25">
      <c r="B132" s="12"/>
    </row>
    <row r="133" spans="2:2" ht="12.75" customHeight="1" x14ac:dyDescent="0.25">
      <c r="B133" s="12"/>
    </row>
    <row r="134" spans="2:2" ht="12.75" customHeight="1" x14ac:dyDescent="0.25">
      <c r="B134" s="12"/>
    </row>
    <row r="135" spans="2:2" ht="12.75" customHeight="1" x14ac:dyDescent="0.25">
      <c r="B135" s="12"/>
    </row>
    <row r="136" spans="2:2" ht="12.75" customHeight="1" x14ac:dyDescent="0.25">
      <c r="B136" s="12"/>
    </row>
    <row r="137" spans="2:2" ht="12.75" customHeight="1" x14ac:dyDescent="0.25">
      <c r="B137" s="12"/>
    </row>
    <row r="138" spans="2:2" ht="12.75" customHeight="1" x14ac:dyDescent="0.25">
      <c r="B138" s="12"/>
    </row>
    <row r="139" spans="2:2" ht="12.75" customHeight="1" x14ac:dyDescent="0.25">
      <c r="B139" s="12"/>
    </row>
    <row r="140" spans="2:2" ht="12.75" customHeight="1" x14ac:dyDescent="0.25">
      <c r="B140" s="12"/>
    </row>
    <row r="141" spans="2:2" ht="12.75" customHeight="1" x14ac:dyDescent="0.25">
      <c r="B141" s="12"/>
    </row>
    <row r="142" spans="2:2" ht="12.75" customHeight="1" x14ac:dyDescent="0.25">
      <c r="B142" s="12"/>
    </row>
    <row r="143" spans="2:2" ht="12.75" customHeight="1" x14ac:dyDescent="0.25">
      <c r="B143" s="12"/>
    </row>
    <row r="144" spans="2:2" ht="12.75" customHeight="1" x14ac:dyDescent="0.25">
      <c r="B144" s="12"/>
    </row>
    <row r="145" spans="2:2" ht="12.75" customHeight="1" x14ac:dyDescent="0.25">
      <c r="B145" s="12"/>
    </row>
    <row r="146" spans="2:2" ht="12.75" customHeight="1" x14ac:dyDescent="0.25">
      <c r="B146" s="12"/>
    </row>
    <row r="147" spans="2:2" ht="12.75" customHeight="1" x14ac:dyDescent="0.25">
      <c r="B147" s="12"/>
    </row>
    <row r="148" spans="2:2" ht="12.75" customHeight="1" x14ac:dyDescent="0.25">
      <c r="B148" s="12"/>
    </row>
    <row r="149" spans="2:2" ht="12.75" customHeight="1" x14ac:dyDescent="0.25">
      <c r="B149" s="12"/>
    </row>
    <row r="150" spans="2:2" ht="12.75" customHeight="1" x14ac:dyDescent="0.25">
      <c r="B150" s="12"/>
    </row>
    <row r="151" spans="2:2" ht="12.75" customHeight="1" x14ac:dyDescent="0.25">
      <c r="B151" s="12"/>
    </row>
    <row r="152" spans="2:2" ht="12.75" customHeight="1" x14ac:dyDescent="0.25">
      <c r="B152" s="12"/>
    </row>
    <row r="153" spans="2:2" ht="12.75" customHeight="1" x14ac:dyDescent="0.25">
      <c r="B153" s="12"/>
    </row>
    <row r="154" spans="2:2" ht="12.75" customHeight="1" x14ac:dyDescent="0.25">
      <c r="B154" s="12"/>
    </row>
    <row r="155" spans="2:2" ht="12.75" customHeight="1" x14ac:dyDescent="0.25">
      <c r="B155" s="12"/>
    </row>
    <row r="156" spans="2:2" ht="12.75" customHeight="1" x14ac:dyDescent="0.25">
      <c r="B156" s="12"/>
    </row>
    <row r="157" spans="2:2" ht="12.75" customHeight="1" x14ac:dyDescent="0.25">
      <c r="B157" s="12"/>
    </row>
    <row r="158" spans="2:2" ht="12.75" customHeight="1" x14ac:dyDescent="0.25">
      <c r="B158" s="12"/>
    </row>
    <row r="159" spans="2:2" ht="12.75" customHeight="1" x14ac:dyDescent="0.25">
      <c r="B159" s="12"/>
    </row>
    <row r="160" spans="2:2" ht="12.75" customHeight="1" x14ac:dyDescent="0.25">
      <c r="B160" s="12"/>
    </row>
    <row r="161" spans="2:2" ht="12.75" customHeight="1" x14ac:dyDescent="0.25">
      <c r="B161" s="12"/>
    </row>
    <row r="162" spans="2:2" ht="12.75" customHeight="1" x14ac:dyDescent="0.25">
      <c r="B162" s="12"/>
    </row>
    <row r="163" spans="2:2" ht="12.75" customHeight="1" x14ac:dyDescent="0.25">
      <c r="B163" s="12"/>
    </row>
    <row r="164" spans="2:2" ht="12.75" customHeight="1" x14ac:dyDescent="0.25">
      <c r="B164" s="12"/>
    </row>
    <row r="165" spans="2:2" ht="12.75" customHeight="1" x14ac:dyDescent="0.25">
      <c r="B165" s="12"/>
    </row>
    <row r="166" spans="2:2" ht="12.75" customHeight="1" x14ac:dyDescent="0.25">
      <c r="B166" s="12"/>
    </row>
    <row r="167" spans="2:2" ht="12.75" customHeight="1" x14ac:dyDescent="0.25">
      <c r="B167" s="12"/>
    </row>
    <row r="168" spans="2:2" ht="12.75" customHeight="1" x14ac:dyDescent="0.25">
      <c r="B168" s="12"/>
    </row>
    <row r="169" spans="2:2" ht="12.75" customHeight="1" x14ac:dyDescent="0.25">
      <c r="B169" s="12"/>
    </row>
    <row r="170" spans="2:2" ht="12.75" customHeight="1" x14ac:dyDescent="0.25">
      <c r="B170" s="12"/>
    </row>
    <row r="171" spans="2:2" ht="12.75" customHeight="1" x14ac:dyDescent="0.25">
      <c r="B171" s="12"/>
    </row>
    <row r="172" spans="2:2" ht="12.75" customHeight="1" x14ac:dyDescent="0.25">
      <c r="B172" s="12"/>
    </row>
    <row r="173" spans="2:2" ht="12.75" customHeight="1" x14ac:dyDescent="0.25">
      <c r="B173" s="12"/>
    </row>
    <row r="174" spans="2:2" ht="12.75" customHeight="1" x14ac:dyDescent="0.25">
      <c r="B174" s="12"/>
    </row>
    <row r="175" spans="2:2" ht="12.75" customHeight="1" x14ac:dyDescent="0.25">
      <c r="B175" s="12"/>
    </row>
    <row r="176" spans="2:2" ht="12.75" customHeight="1" x14ac:dyDescent="0.25">
      <c r="B176" s="12"/>
    </row>
    <row r="177" spans="2:2" ht="12.75" customHeight="1" x14ac:dyDescent="0.25">
      <c r="B177" s="12"/>
    </row>
    <row r="178" spans="2:2" ht="12.75" customHeight="1" x14ac:dyDescent="0.25">
      <c r="B178" s="12"/>
    </row>
    <row r="179" spans="2:2" ht="12.75" customHeight="1" x14ac:dyDescent="0.25">
      <c r="B179" s="12"/>
    </row>
    <row r="180" spans="2:2" ht="12.75" customHeight="1" x14ac:dyDescent="0.25">
      <c r="B180" s="12"/>
    </row>
    <row r="181" spans="2:2" ht="12.75" customHeight="1" x14ac:dyDescent="0.25">
      <c r="B181" s="12"/>
    </row>
    <row r="182" spans="2:2" ht="12.75" customHeight="1" x14ac:dyDescent="0.25">
      <c r="B182" s="12"/>
    </row>
    <row r="183" spans="2:2" ht="12.75" customHeight="1" x14ac:dyDescent="0.25">
      <c r="B183" s="12"/>
    </row>
    <row r="184" spans="2:2" ht="12.75" customHeight="1" x14ac:dyDescent="0.25">
      <c r="B184" s="12"/>
    </row>
    <row r="185" spans="2:2" ht="12.75" customHeight="1" x14ac:dyDescent="0.25">
      <c r="B185" s="12"/>
    </row>
    <row r="186" spans="2:2" ht="12.75" customHeight="1" x14ac:dyDescent="0.25">
      <c r="B186" s="12"/>
    </row>
    <row r="187" spans="2:2" ht="12.75" customHeight="1" x14ac:dyDescent="0.25">
      <c r="B187" s="12"/>
    </row>
    <row r="188" spans="2:2" ht="12.75" customHeight="1" x14ac:dyDescent="0.25">
      <c r="B188" s="12"/>
    </row>
    <row r="189" spans="2:2" ht="12.75" customHeight="1" x14ac:dyDescent="0.25">
      <c r="B189" s="12"/>
    </row>
    <row r="190" spans="2:2" ht="12.75" customHeight="1" x14ac:dyDescent="0.25">
      <c r="B190" s="12"/>
    </row>
    <row r="191" spans="2:2" ht="12.75" customHeight="1" x14ac:dyDescent="0.25">
      <c r="B191" s="12"/>
    </row>
    <row r="192" spans="2:2" ht="12.75" customHeight="1" x14ac:dyDescent="0.25">
      <c r="B192" s="12"/>
    </row>
    <row r="193" spans="2:2" ht="12.75" customHeight="1" x14ac:dyDescent="0.25">
      <c r="B193" s="12"/>
    </row>
    <row r="194" spans="2:2" ht="12.75" customHeight="1" x14ac:dyDescent="0.25">
      <c r="B194" s="12"/>
    </row>
    <row r="195" spans="2:2" ht="12.75" customHeight="1" x14ac:dyDescent="0.25">
      <c r="B195" s="12"/>
    </row>
    <row r="196" spans="2:2" ht="12.75" customHeight="1" x14ac:dyDescent="0.25">
      <c r="B196" s="12"/>
    </row>
    <row r="197" spans="2:2" ht="12.75" customHeight="1" x14ac:dyDescent="0.25">
      <c r="B197" s="12"/>
    </row>
    <row r="198" spans="2:2" ht="12.75" customHeight="1" x14ac:dyDescent="0.25">
      <c r="B198" s="12"/>
    </row>
    <row r="199" spans="2:2" ht="12.75" customHeight="1" x14ac:dyDescent="0.25">
      <c r="B199" s="12"/>
    </row>
    <row r="200" spans="2:2" ht="12.75" customHeight="1" x14ac:dyDescent="0.25">
      <c r="B200" s="12"/>
    </row>
    <row r="201" spans="2:2" ht="12.75" customHeight="1" x14ac:dyDescent="0.25">
      <c r="B201" s="12"/>
    </row>
    <row r="202" spans="2:2" ht="12.75" customHeight="1" x14ac:dyDescent="0.25">
      <c r="B202" s="12"/>
    </row>
    <row r="203" spans="2:2" ht="12.75" customHeight="1" x14ac:dyDescent="0.25">
      <c r="B203" s="12"/>
    </row>
    <row r="204" spans="2:2" ht="12.75" customHeight="1" x14ac:dyDescent="0.25">
      <c r="B204" s="12"/>
    </row>
    <row r="205" spans="2:2" ht="12.75" customHeight="1" x14ac:dyDescent="0.25">
      <c r="B205" s="12"/>
    </row>
    <row r="206" spans="2:2" ht="12.75" customHeight="1" x14ac:dyDescent="0.25">
      <c r="B206" s="12"/>
    </row>
    <row r="207" spans="2:2" ht="12.75" customHeight="1" x14ac:dyDescent="0.25">
      <c r="B207" s="12"/>
    </row>
    <row r="208" spans="2:2" ht="12.75" customHeight="1" x14ac:dyDescent="0.25">
      <c r="B208" s="12"/>
    </row>
    <row r="209" spans="2:2" ht="12.75" customHeight="1" x14ac:dyDescent="0.25">
      <c r="B209" s="12"/>
    </row>
    <row r="210" spans="2:2" ht="12.75" customHeight="1" x14ac:dyDescent="0.25">
      <c r="B210" s="12"/>
    </row>
    <row r="211" spans="2:2" ht="12.75" customHeight="1" x14ac:dyDescent="0.25">
      <c r="B211" s="12"/>
    </row>
    <row r="212" spans="2:2" ht="12.75" customHeight="1" x14ac:dyDescent="0.25">
      <c r="B212" s="12"/>
    </row>
    <row r="213" spans="2:2" ht="12.75" customHeight="1" x14ac:dyDescent="0.25">
      <c r="B213" s="12"/>
    </row>
    <row r="214" spans="2:2" ht="12.75" customHeight="1" x14ac:dyDescent="0.25">
      <c r="B214" s="12"/>
    </row>
    <row r="215" spans="2:2" ht="12.75" customHeight="1" x14ac:dyDescent="0.25">
      <c r="B215" s="12"/>
    </row>
    <row r="216" spans="2:2" ht="12.75" customHeight="1" x14ac:dyDescent="0.25">
      <c r="B216" s="12"/>
    </row>
    <row r="217" spans="2:2" ht="12.75" customHeight="1" x14ac:dyDescent="0.25">
      <c r="B217" s="12"/>
    </row>
    <row r="218" spans="2:2" ht="12.75" customHeight="1" x14ac:dyDescent="0.25">
      <c r="B218" s="12"/>
    </row>
    <row r="219" spans="2:2" ht="12.75" customHeight="1" x14ac:dyDescent="0.25">
      <c r="B219" s="12"/>
    </row>
    <row r="220" spans="2:2" ht="12.75" customHeight="1" x14ac:dyDescent="0.25">
      <c r="B220" s="12"/>
    </row>
    <row r="221" spans="2:2" ht="12.75" customHeight="1" x14ac:dyDescent="0.25">
      <c r="B221" s="12"/>
    </row>
    <row r="222" spans="2:2" ht="12.75" customHeight="1" x14ac:dyDescent="0.25">
      <c r="B222" s="12"/>
    </row>
    <row r="223" spans="2:2" ht="12.75" customHeight="1" x14ac:dyDescent="0.25">
      <c r="B223" s="12"/>
    </row>
    <row r="224" spans="2:2" ht="12.75" customHeight="1" x14ac:dyDescent="0.25">
      <c r="B224" s="12"/>
    </row>
    <row r="225" spans="2:2" ht="12.75" customHeight="1" x14ac:dyDescent="0.25">
      <c r="B225" s="12"/>
    </row>
    <row r="226" spans="2:2" ht="12.75" customHeight="1" x14ac:dyDescent="0.25">
      <c r="B226" s="12"/>
    </row>
    <row r="227" spans="2:2" ht="12.75" customHeight="1" x14ac:dyDescent="0.25">
      <c r="B227" s="12"/>
    </row>
    <row r="228" spans="2:2" ht="12.75" customHeight="1" x14ac:dyDescent="0.25">
      <c r="B228" s="12"/>
    </row>
    <row r="229" spans="2:2" ht="12.75" customHeight="1" x14ac:dyDescent="0.25">
      <c r="B229" s="12"/>
    </row>
    <row r="230" spans="2:2" ht="12.75" customHeight="1" x14ac:dyDescent="0.25">
      <c r="B230" s="12"/>
    </row>
    <row r="231" spans="2:2" ht="12.75" customHeight="1" x14ac:dyDescent="0.25">
      <c r="B231" s="12"/>
    </row>
    <row r="232" spans="2:2" ht="12.75" customHeight="1" x14ac:dyDescent="0.25">
      <c r="B232" s="12"/>
    </row>
    <row r="233" spans="2:2" ht="12.75" customHeight="1" x14ac:dyDescent="0.25">
      <c r="B233" s="12"/>
    </row>
    <row r="234" spans="2:2" ht="12.75" customHeight="1" x14ac:dyDescent="0.25">
      <c r="B234" s="12"/>
    </row>
    <row r="235" spans="2:2" ht="12.75" customHeight="1" x14ac:dyDescent="0.25">
      <c r="B235" s="12"/>
    </row>
    <row r="236" spans="2:2" ht="12.75" customHeight="1" x14ac:dyDescent="0.25">
      <c r="B236" s="12"/>
    </row>
    <row r="237" spans="2:2" ht="12.75" customHeight="1" x14ac:dyDescent="0.25">
      <c r="B237" s="12"/>
    </row>
    <row r="238" spans="2:2" ht="12.75" customHeight="1" x14ac:dyDescent="0.25">
      <c r="B238" s="12"/>
    </row>
    <row r="239" spans="2:2" ht="12.75" customHeight="1" x14ac:dyDescent="0.25">
      <c r="B239" s="12"/>
    </row>
    <row r="240" spans="2:2" ht="12.75" customHeight="1" x14ac:dyDescent="0.25">
      <c r="B240" s="12"/>
    </row>
    <row r="241" spans="2:2" ht="12.75" customHeight="1" x14ac:dyDescent="0.25">
      <c r="B241" s="12"/>
    </row>
    <row r="242" spans="2:2" ht="12.75" customHeight="1" x14ac:dyDescent="0.25">
      <c r="B242" s="12"/>
    </row>
    <row r="243" spans="2:2" ht="12.75" customHeight="1" x14ac:dyDescent="0.2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zoomScaleNormal="100" workbookViewId="0">
      <selection activeCell="AB12" sqref="AB12"/>
    </sheetView>
  </sheetViews>
  <sheetFormatPr defaultColWidth="8.7109375" defaultRowHeight="14.25" x14ac:dyDescent="0.25"/>
  <cols>
    <col min="1" max="1" width="17.42578125" style="15" bestFit="1" customWidth="1"/>
    <col min="2" max="2" width="10" style="15" bestFit="1" customWidth="1"/>
    <col min="3" max="13" width="8.7109375" style="15"/>
    <col min="14" max="14" width="17.42578125" style="15" bestFit="1" customWidth="1"/>
    <col min="15" max="15" width="10" style="15" bestFit="1" customWidth="1"/>
    <col min="16" max="26" width="8.7109375" style="15"/>
    <col min="27" max="27" width="17.42578125" style="15" bestFit="1" customWidth="1"/>
    <col min="28" max="37" width="8.5703125" style="15" customWidth="1"/>
    <col min="38" max="16384" width="8.7109375" style="15"/>
  </cols>
  <sheetData>
    <row r="1" spans="1:37" ht="14.45" customHeight="1" x14ac:dyDescent="0.2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45" customHeight="1" x14ac:dyDescent="0.2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2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25">
      <c r="A4" s="20" t="s">
        <v>91</v>
      </c>
      <c r="N4" s="20" t="s">
        <v>91</v>
      </c>
      <c r="AA4" s="20" t="s">
        <v>91</v>
      </c>
    </row>
    <row r="5" spans="1:37" ht="12" customHeight="1" x14ac:dyDescent="0.25">
      <c r="A5" s="15" t="s">
        <v>92</v>
      </c>
      <c r="B5" s="15">
        <v>10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326.01600000000002</v>
      </c>
      <c r="AC5" s="17">
        <v>323.29599999999999</v>
      </c>
      <c r="AD5" s="17">
        <v>312.48399999999998</v>
      </c>
      <c r="AE5" s="17">
        <v>316.11</v>
      </c>
      <c r="AF5" s="17">
        <v>322.28100000000001</v>
      </c>
      <c r="AG5" s="17">
        <v>321</v>
      </c>
      <c r="AH5" s="17">
        <v>317.89</v>
      </c>
      <c r="AI5" s="17">
        <v>314.45299999999997</v>
      </c>
      <c r="AJ5" s="17">
        <v>318.25</v>
      </c>
      <c r="AK5" s="17">
        <v>317.29700000000003</v>
      </c>
    </row>
    <row r="6" spans="1:37" ht="12" customHeight="1" x14ac:dyDescent="0.25">
      <c r="A6" s="15" t="s">
        <v>110</v>
      </c>
      <c r="B6" s="15">
        <v>9</v>
      </c>
      <c r="C6" s="15">
        <v>9</v>
      </c>
      <c r="D6" s="15">
        <v>10</v>
      </c>
      <c r="E6" s="15">
        <v>9</v>
      </c>
      <c r="F6" s="15">
        <v>10</v>
      </c>
      <c r="G6" s="15">
        <v>9</v>
      </c>
      <c r="H6" s="15">
        <v>9</v>
      </c>
      <c r="I6" s="15">
        <v>9</v>
      </c>
      <c r="J6" s="15">
        <v>9</v>
      </c>
      <c r="K6" s="15">
        <v>9</v>
      </c>
      <c r="L6" s="15">
        <v>9</v>
      </c>
      <c r="N6" s="15" t="s">
        <v>110</v>
      </c>
      <c r="O6" s="17">
        <v>1035.3499999999999</v>
      </c>
      <c r="P6" s="17">
        <v>1068.68</v>
      </c>
      <c r="Q6" s="17">
        <v>827.86500000000001</v>
      </c>
      <c r="R6" s="17">
        <v>1051.49</v>
      </c>
      <c r="S6" s="17">
        <v>827.86500000000001</v>
      </c>
      <c r="T6" s="17">
        <v>1068.68</v>
      </c>
      <c r="U6" s="17">
        <v>1102.01</v>
      </c>
      <c r="V6" s="17">
        <v>1049.26</v>
      </c>
      <c r="W6" s="17">
        <v>1101.3</v>
      </c>
      <c r="X6" s="17">
        <v>1068.28</v>
      </c>
      <c r="Y6" s="17">
        <v>1049.26</v>
      </c>
      <c r="AA6" s="15" t="s">
        <v>110</v>
      </c>
      <c r="AB6" s="17">
        <v>326.125</v>
      </c>
      <c r="AC6" s="17">
        <v>325.64</v>
      </c>
      <c r="AD6" s="17">
        <v>340.00099999999998</v>
      </c>
      <c r="AE6" s="17">
        <v>319.34399999999999</v>
      </c>
      <c r="AF6" s="17">
        <v>327.76600000000002</v>
      </c>
      <c r="AG6" s="17">
        <v>322.65600000000001</v>
      </c>
      <c r="AH6" s="17">
        <v>323.375</v>
      </c>
      <c r="AI6" s="17">
        <v>320.98399999999998</v>
      </c>
      <c r="AJ6" s="17">
        <v>319.90600000000001</v>
      </c>
      <c r="AK6" s="17">
        <v>326.11</v>
      </c>
    </row>
    <row r="7" spans="1:37" ht="12" customHeight="1" x14ac:dyDescent="0.25">
      <c r="A7" s="15" t="s">
        <v>109</v>
      </c>
      <c r="B7" s="15">
        <v>9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9</v>
      </c>
      <c r="K7" s="15">
        <v>10</v>
      </c>
      <c r="L7" s="15">
        <v>10</v>
      </c>
      <c r="N7" s="15" t="s">
        <v>109</v>
      </c>
      <c r="O7" s="17">
        <v>1000.6</v>
      </c>
      <c r="P7" s="17">
        <v>827.81700000000001</v>
      </c>
      <c r="Q7" s="17">
        <v>827.81700000000001</v>
      </c>
      <c r="R7" s="17">
        <v>827.81700000000001</v>
      </c>
      <c r="S7" s="17">
        <v>827.81700000000001</v>
      </c>
      <c r="T7" s="17">
        <v>827.81700000000001</v>
      </c>
      <c r="U7" s="17">
        <v>827.81700000000001</v>
      </c>
      <c r="V7" s="17">
        <v>827.81700000000001</v>
      </c>
      <c r="W7" s="17">
        <v>1022.51</v>
      </c>
      <c r="X7" s="17">
        <v>827.81700000000001</v>
      </c>
      <c r="Y7" s="17">
        <v>827.81700000000001</v>
      </c>
      <c r="AA7" s="15" t="s">
        <v>109</v>
      </c>
      <c r="AB7" s="17">
        <v>321.18700000000001</v>
      </c>
      <c r="AC7" s="17">
        <v>328.68700000000001</v>
      </c>
      <c r="AD7" s="17">
        <v>326.48500000000001</v>
      </c>
      <c r="AE7" s="17">
        <v>321.392</v>
      </c>
      <c r="AF7" s="17">
        <v>308.42099999999999</v>
      </c>
      <c r="AG7" s="17">
        <v>313.048</v>
      </c>
      <c r="AH7" s="17">
        <v>319.60899999999998</v>
      </c>
      <c r="AI7" s="17">
        <v>325.76499999999999</v>
      </c>
      <c r="AJ7" s="17">
        <v>319.78199999999998</v>
      </c>
      <c r="AK7" s="17">
        <v>323.73399999999998</v>
      </c>
    </row>
    <row r="8" spans="1:37" ht="12" customHeight="1" x14ac:dyDescent="0.25">
      <c r="A8" s="15" t="s">
        <v>94</v>
      </c>
      <c r="B8" s="15">
        <v>19</v>
      </c>
      <c r="C8" s="15">
        <v>19</v>
      </c>
      <c r="D8" s="15">
        <v>19</v>
      </c>
      <c r="E8" s="15">
        <v>19</v>
      </c>
      <c r="F8" s="15">
        <v>19</v>
      </c>
      <c r="G8" s="15">
        <v>19</v>
      </c>
      <c r="H8" s="15">
        <v>19</v>
      </c>
      <c r="I8" s="15">
        <v>19</v>
      </c>
      <c r="J8" s="15">
        <v>19</v>
      </c>
      <c r="K8" s="15">
        <v>19</v>
      </c>
      <c r="L8" s="15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147.703</v>
      </c>
      <c r="AC8" s="17">
        <v>147.56200000000001</v>
      </c>
      <c r="AD8" s="17">
        <v>145.547</v>
      </c>
      <c r="AE8" s="17">
        <v>147.71799999999999</v>
      </c>
      <c r="AF8" s="17">
        <v>146.48400000000001</v>
      </c>
      <c r="AG8" s="17">
        <v>144.53100000000001</v>
      </c>
      <c r="AH8" s="17">
        <v>146.797</v>
      </c>
      <c r="AI8" s="17">
        <v>145.96799999999999</v>
      </c>
      <c r="AJ8" s="17">
        <v>144.09399999999999</v>
      </c>
      <c r="AK8" s="17">
        <v>146.96899999999999</v>
      </c>
    </row>
    <row r="9" spans="1:37" ht="12" customHeight="1" x14ac:dyDescent="0.25">
      <c r="A9" s="15" t="s">
        <v>111</v>
      </c>
      <c r="B9" s="15">
        <v>9</v>
      </c>
      <c r="C9" s="15">
        <v>9</v>
      </c>
      <c r="D9" s="15">
        <v>9</v>
      </c>
      <c r="E9" s="15">
        <v>9</v>
      </c>
      <c r="F9" s="15">
        <v>9</v>
      </c>
      <c r="G9" s="15">
        <v>10</v>
      </c>
      <c r="H9" s="15">
        <v>9</v>
      </c>
      <c r="I9" s="15">
        <v>9</v>
      </c>
      <c r="J9" s="15">
        <v>9</v>
      </c>
      <c r="K9" s="15">
        <v>10</v>
      </c>
      <c r="L9" s="15">
        <v>9</v>
      </c>
      <c r="N9" s="15" t="s">
        <v>111</v>
      </c>
      <c r="O9" s="17">
        <v>1013.39</v>
      </c>
      <c r="P9" s="17">
        <v>1016.93</v>
      </c>
      <c r="Q9" s="17">
        <v>1013.39</v>
      </c>
      <c r="R9" s="17">
        <v>1013.39</v>
      </c>
      <c r="S9" s="17">
        <v>1013.39</v>
      </c>
      <c r="T9" s="17">
        <v>1030</v>
      </c>
      <c r="U9" s="17">
        <v>1013.39</v>
      </c>
      <c r="V9" s="17">
        <v>1013.39</v>
      </c>
      <c r="W9" s="17">
        <v>1013.39</v>
      </c>
      <c r="X9" s="17">
        <v>1030.5999999999999</v>
      </c>
      <c r="Y9" s="17">
        <v>1013.39</v>
      </c>
      <c r="AA9" s="15" t="s">
        <v>111</v>
      </c>
      <c r="AB9" s="17">
        <v>285.95299999999997</v>
      </c>
      <c r="AC9" s="17">
        <v>279.04700000000003</v>
      </c>
      <c r="AD9" s="17">
        <v>293.89100000000002</v>
      </c>
      <c r="AE9" s="17">
        <v>294.43799999999999</v>
      </c>
      <c r="AF9" s="17">
        <v>283.25</v>
      </c>
      <c r="AG9" s="17">
        <v>290.125</v>
      </c>
      <c r="AH9" s="17">
        <v>289.67200000000003</v>
      </c>
      <c r="AI9" s="17">
        <v>290.65600000000001</v>
      </c>
      <c r="AJ9" s="17">
        <v>276.62599999999998</v>
      </c>
      <c r="AK9" s="17">
        <v>292.45299999999997</v>
      </c>
    </row>
    <row r="10" spans="1:37" ht="12" customHeight="1" x14ac:dyDescent="0.25">
      <c r="A10" s="15" t="s">
        <v>121</v>
      </c>
      <c r="B10" s="15">
        <v>14</v>
      </c>
      <c r="C10" s="15">
        <v>14</v>
      </c>
      <c r="D10" s="15">
        <v>14</v>
      </c>
      <c r="E10" s="15">
        <v>14</v>
      </c>
      <c r="F10" s="15">
        <v>14</v>
      </c>
      <c r="G10" s="15">
        <v>14</v>
      </c>
      <c r="H10" s="15">
        <v>14</v>
      </c>
      <c r="I10" s="15">
        <v>14</v>
      </c>
      <c r="J10" s="15">
        <v>14</v>
      </c>
      <c r="K10" s="15">
        <v>14</v>
      </c>
      <c r="L10" s="15">
        <v>14</v>
      </c>
      <c r="N10" s="15" t="s">
        <v>121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121</v>
      </c>
      <c r="AB10" s="17">
        <v>209.73500000000001</v>
      </c>
      <c r="AC10" s="17">
        <v>206.203</v>
      </c>
      <c r="AD10" s="17">
        <v>204.875</v>
      </c>
      <c r="AE10" s="17">
        <v>201.40600000000001</v>
      </c>
      <c r="AF10" s="17">
        <v>208.11</v>
      </c>
      <c r="AG10" s="17">
        <v>207.155</v>
      </c>
      <c r="AH10" s="17">
        <v>209.46899999999999</v>
      </c>
      <c r="AI10" s="17">
        <v>209.01599999999999</v>
      </c>
      <c r="AJ10" s="17">
        <v>203.672</v>
      </c>
      <c r="AK10" s="17">
        <v>205.077</v>
      </c>
    </row>
    <row r="11" spans="1:37" ht="12" customHeight="1" x14ac:dyDescent="0.25">
      <c r="A11" s="15" t="s">
        <v>96</v>
      </c>
      <c r="B11" s="15">
        <v>14</v>
      </c>
      <c r="C11" s="15">
        <v>14</v>
      </c>
      <c r="D11" s="15">
        <v>14</v>
      </c>
      <c r="E11" s="15">
        <v>14</v>
      </c>
      <c r="F11" s="15">
        <v>14</v>
      </c>
      <c r="G11" s="15">
        <v>14</v>
      </c>
      <c r="H11" s="15">
        <v>14</v>
      </c>
      <c r="I11" s="15">
        <v>14</v>
      </c>
      <c r="J11" s="15">
        <v>14</v>
      </c>
      <c r="K11" s="15">
        <v>14</v>
      </c>
      <c r="L11" s="15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201.43700000000001</v>
      </c>
      <c r="AC11" s="17">
        <v>204.09399999999999</v>
      </c>
      <c r="AD11" s="17">
        <v>195.499</v>
      </c>
      <c r="AE11" s="17">
        <v>202.703</v>
      </c>
      <c r="AF11" s="17">
        <v>196.09399999999999</v>
      </c>
      <c r="AG11" s="17">
        <v>201.15600000000001</v>
      </c>
      <c r="AH11" s="17">
        <v>203.922</v>
      </c>
      <c r="AI11" s="17">
        <v>202</v>
      </c>
      <c r="AJ11" s="17">
        <v>200.374</v>
      </c>
      <c r="AK11" s="17">
        <v>203.64</v>
      </c>
    </row>
    <row r="12" spans="1:37" ht="12" customHeight="1" x14ac:dyDescent="0.25">
      <c r="A12" s="15" t="s">
        <v>114</v>
      </c>
      <c r="B12" s="15">
        <v>11</v>
      </c>
      <c r="C12" s="15">
        <v>11</v>
      </c>
      <c r="D12" s="15">
        <v>11</v>
      </c>
      <c r="E12" s="15">
        <v>11</v>
      </c>
      <c r="F12" s="15">
        <v>11</v>
      </c>
      <c r="G12" s="15">
        <v>11</v>
      </c>
      <c r="H12" s="15">
        <v>11</v>
      </c>
      <c r="I12" s="15">
        <v>11</v>
      </c>
      <c r="J12" s="15">
        <v>11</v>
      </c>
      <c r="K12" s="15">
        <v>11</v>
      </c>
      <c r="L12" s="15">
        <v>11</v>
      </c>
      <c r="N12" s="15" t="s">
        <v>114</v>
      </c>
      <c r="O12" s="17">
        <v>1424.73</v>
      </c>
      <c r="P12" s="17">
        <v>1424.73</v>
      </c>
      <c r="Q12" s="17">
        <v>1424.73</v>
      </c>
      <c r="R12" s="17">
        <v>1424.73</v>
      </c>
      <c r="S12" s="17">
        <v>1424.73</v>
      </c>
      <c r="T12" s="17">
        <v>1424.73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114</v>
      </c>
      <c r="AB12" s="17">
        <v>257.68799999999999</v>
      </c>
      <c r="AC12" s="17">
        <v>252.173</v>
      </c>
      <c r="AD12" s="17">
        <v>253.93700000000001</v>
      </c>
      <c r="AE12" s="17">
        <v>253.28100000000001</v>
      </c>
      <c r="AF12" s="17">
        <v>251.48400000000001</v>
      </c>
      <c r="AG12" s="17">
        <v>251.90600000000001</v>
      </c>
      <c r="AH12" s="17">
        <v>246.01599999999999</v>
      </c>
      <c r="AI12" s="17">
        <v>255.422</v>
      </c>
      <c r="AJ12" s="17">
        <v>257.43700000000001</v>
      </c>
      <c r="AK12" s="17">
        <v>252.84399999999999</v>
      </c>
    </row>
    <row r="13" spans="1:37" ht="12" customHeight="1" x14ac:dyDescent="0.25">
      <c r="A13" s="15" t="s">
        <v>112</v>
      </c>
      <c r="B13" s="15">
        <v>10</v>
      </c>
      <c r="C13" s="15">
        <v>11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10</v>
      </c>
      <c r="N13" s="15" t="s">
        <v>112</v>
      </c>
      <c r="O13" s="17">
        <v>1147.43</v>
      </c>
      <c r="P13" s="17">
        <v>1175.6500000000001</v>
      </c>
      <c r="Q13" s="17">
        <v>1147.43</v>
      </c>
      <c r="R13" s="17">
        <v>1147.43</v>
      </c>
      <c r="S13" s="17">
        <v>1147.43</v>
      </c>
      <c r="T13" s="17">
        <v>1147.43</v>
      </c>
      <c r="U13" s="17">
        <v>1147.43</v>
      </c>
      <c r="V13" s="17">
        <v>1147.43</v>
      </c>
      <c r="W13" s="17">
        <v>1147.43</v>
      </c>
      <c r="X13" s="17">
        <v>1147.43</v>
      </c>
      <c r="Y13" s="17">
        <v>1147.43</v>
      </c>
      <c r="AA13" s="15" t="s">
        <v>112</v>
      </c>
      <c r="AB13" s="17">
        <v>264.93799999999999</v>
      </c>
      <c r="AC13" s="17">
        <v>280.45400000000001</v>
      </c>
      <c r="AD13" s="17">
        <v>271.79700000000003</v>
      </c>
      <c r="AE13" s="17">
        <v>276.36</v>
      </c>
      <c r="AF13" s="17">
        <v>267.625</v>
      </c>
      <c r="AG13" s="17">
        <v>273.39100000000002</v>
      </c>
      <c r="AH13" s="17">
        <v>270.82900000000001</v>
      </c>
      <c r="AI13" s="17">
        <v>271.62599999999998</v>
      </c>
      <c r="AJ13" s="17">
        <v>274.53100000000001</v>
      </c>
      <c r="AK13" s="17">
        <v>271.01600000000002</v>
      </c>
    </row>
    <row r="14" spans="1:37" ht="12" customHeight="1" x14ac:dyDescent="0.2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25">
      <c r="A16" s="15" t="s">
        <v>93</v>
      </c>
      <c r="B16" s="15">
        <v>3</v>
      </c>
      <c r="C16" s="15">
        <v>3</v>
      </c>
      <c r="D16" s="15">
        <v>3</v>
      </c>
      <c r="E16" s="15">
        <v>3</v>
      </c>
      <c r="F16" s="15">
        <v>3</v>
      </c>
      <c r="G16" s="15">
        <v>3</v>
      </c>
      <c r="H16" s="15">
        <v>3</v>
      </c>
      <c r="I16" s="15">
        <v>3</v>
      </c>
      <c r="J16" s="15">
        <v>3</v>
      </c>
      <c r="K16" s="15">
        <v>3</v>
      </c>
      <c r="L16" s="15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735.48400000000004</v>
      </c>
      <c r="AC16" s="17">
        <v>797.18600000000004</v>
      </c>
      <c r="AD16" s="17">
        <v>804.34400000000005</v>
      </c>
      <c r="AE16" s="17">
        <v>769.34299999999996</v>
      </c>
      <c r="AF16" s="17">
        <v>790.81299999999999</v>
      </c>
      <c r="AG16" s="17">
        <v>817.34400000000005</v>
      </c>
      <c r="AH16" s="17">
        <v>782.23400000000004</v>
      </c>
      <c r="AI16" s="17">
        <v>842.45299999999997</v>
      </c>
      <c r="AJ16" s="17">
        <v>777.64200000000005</v>
      </c>
      <c r="AK16" s="17">
        <v>796.65599999999995</v>
      </c>
    </row>
    <row r="17" spans="1:37" ht="12" customHeight="1" x14ac:dyDescent="0.25">
      <c r="A17" s="15" t="s">
        <v>119</v>
      </c>
      <c r="B17" s="15">
        <v>3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H17" s="15">
        <v>3</v>
      </c>
      <c r="I17" s="15">
        <v>3</v>
      </c>
      <c r="J17" s="15">
        <v>3</v>
      </c>
      <c r="K17" s="15">
        <v>3</v>
      </c>
      <c r="L17" s="15">
        <v>3</v>
      </c>
      <c r="N17" s="15" t="s">
        <v>119</v>
      </c>
      <c r="O17" s="17">
        <v>590.6</v>
      </c>
      <c r="P17" s="17">
        <v>638.75599999999997</v>
      </c>
      <c r="Q17" s="17">
        <v>638.18100000000004</v>
      </c>
      <c r="R17" s="17">
        <v>638.75599999999997</v>
      </c>
      <c r="S17" s="17">
        <v>638.75599999999997</v>
      </c>
      <c r="T17" s="17">
        <v>591.173</v>
      </c>
      <c r="U17" s="17">
        <v>638.75599999999997</v>
      </c>
      <c r="V17" s="17">
        <v>638.18100000000004</v>
      </c>
      <c r="W17" s="17">
        <v>590.59900000000005</v>
      </c>
      <c r="X17" s="17">
        <v>591.173</v>
      </c>
      <c r="Y17" s="17">
        <v>638.75599999999997</v>
      </c>
      <c r="AA17" s="15" t="s">
        <v>119</v>
      </c>
      <c r="AB17" s="17">
        <v>601.82899999999995</v>
      </c>
      <c r="AC17" s="17">
        <v>615.42100000000005</v>
      </c>
      <c r="AD17" s="17">
        <v>629.76499999999999</v>
      </c>
      <c r="AE17" s="17">
        <v>613.96799999999996</v>
      </c>
      <c r="AF17" s="17">
        <v>624.23500000000001</v>
      </c>
      <c r="AG17" s="17">
        <v>619.89</v>
      </c>
      <c r="AH17" s="17">
        <v>575.56299999999999</v>
      </c>
      <c r="AI17" s="17">
        <v>604.29700000000003</v>
      </c>
      <c r="AJ17" s="17">
        <v>660.10900000000004</v>
      </c>
      <c r="AK17" s="17">
        <v>622.35900000000004</v>
      </c>
    </row>
    <row r="18" spans="1:37" x14ac:dyDescent="0.25">
      <c r="A18" s="15" t="s">
        <v>118</v>
      </c>
      <c r="B18" s="15">
        <v>3</v>
      </c>
      <c r="C18" s="15">
        <v>3</v>
      </c>
      <c r="D18" s="15">
        <v>3</v>
      </c>
      <c r="E18" s="15">
        <v>3</v>
      </c>
      <c r="F18" s="15">
        <v>3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5">
        <v>3</v>
      </c>
      <c r="N18" s="15" t="s">
        <v>118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118</v>
      </c>
      <c r="AB18" s="17">
        <v>562.84400000000005</v>
      </c>
      <c r="AC18" s="17">
        <v>557.78099999999995</v>
      </c>
      <c r="AD18" s="17">
        <v>572.29700000000003</v>
      </c>
      <c r="AE18" s="17">
        <v>639.95299999999997</v>
      </c>
      <c r="AF18" s="17">
        <v>551.23500000000001</v>
      </c>
      <c r="AG18" s="17">
        <v>578.61</v>
      </c>
      <c r="AH18" s="17">
        <v>597.17100000000005</v>
      </c>
      <c r="AI18" s="17">
        <v>601.10900000000004</v>
      </c>
      <c r="AJ18" s="17">
        <v>562.64</v>
      </c>
      <c r="AK18" s="17">
        <v>576.20399999999995</v>
      </c>
    </row>
    <row r="19" spans="1:37" ht="12" customHeight="1" x14ac:dyDescent="0.25">
      <c r="A19" s="15" t="s">
        <v>95</v>
      </c>
      <c r="B19" s="15">
        <v>4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  <c r="J19" s="15">
        <v>4</v>
      </c>
      <c r="K19" s="15">
        <v>4</v>
      </c>
      <c r="L19" s="15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294.31099999999998</v>
      </c>
      <c r="AC19" s="17">
        <v>303.17099999999999</v>
      </c>
      <c r="AD19" s="17">
        <v>308.64100000000002</v>
      </c>
      <c r="AE19" s="17">
        <v>291.017</v>
      </c>
      <c r="AF19" s="17">
        <v>305.43700000000001</v>
      </c>
      <c r="AG19" s="17">
        <v>280.15600000000001</v>
      </c>
      <c r="AH19" s="17">
        <v>290.98500000000001</v>
      </c>
      <c r="AI19" s="17">
        <v>290.01600000000002</v>
      </c>
      <c r="AJ19" s="17">
        <v>292.76499999999999</v>
      </c>
      <c r="AK19" s="17">
        <v>293.64</v>
      </c>
    </row>
    <row r="20" spans="1:37" x14ac:dyDescent="0.25">
      <c r="A20" s="15" t="s">
        <v>116</v>
      </c>
      <c r="B20" s="15">
        <v>3</v>
      </c>
      <c r="C20" s="15">
        <v>4</v>
      </c>
      <c r="D20" s="15">
        <v>4</v>
      </c>
      <c r="E20" s="15">
        <v>3</v>
      </c>
      <c r="F20" s="15">
        <v>3</v>
      </c>
      <c r="G20" s="15">
        <v>4</v>
      </c>
      <c r="H20" s="15">
        <v>4</v>
      </c>
      <c r="I20" s="15">
        <v>3</v>
      </c>
      <c r="J20" s="15">
        <v>4</v>
      </c>
      <c r="K20" s="15">
        <v>3</v>
      </c>
      <c r="L20" s="15">
        <v>4</v>
      </c>
      <c r="N20" s="15" t="s">
        <v>116</v>
      </c>
      <c r="O20" s="17">
        <v>1197.67</v>
      </c>
      <c r="P20" s="17">
        <v>1262.44</v>
      </c>
      <c r="Q20" s="17">
        <v>1251.1400000000001</v>
      </c>
      <c r="R20" s="17">
        <v>1197.67</v>
      </c>
      <c r="S20" s="17">
        <v>1197.67</v>
      </c>
      <c r="T20" s="17">
        <v>1253.0999999999999</v>
      </c>
      <c r="U20" s="17">
        <v>1250.0999999999999</v>
      </c>
      <c r="V20" s="17">
        <v>1197.67</v>
      </c>
      <c r="W20" s="17">
        <v>1250.0999999999999</v>
      </c>
      <c r="X20" s="17">
        <v>1197.67</v>
      </c>
      <c r="Y20" s="17">
        <v>1250.0999999999999</v>
      </c>
      <c r="AA20" s="15" t="s">
        <v>116</v>
      </c>
      <c r="AB20" s="17">
        <v>363.78199999999998</v>
      </c>
      <c r="AC20" s="17">
        <v>370.21800000000002</v>
      </c>
      <c r="AD20" s="17">
        <v>375.71800000000002</v>
      </c>
      <c r="AE20" s="17">
        <v>490.21899999999999</v>
      </c>
      <c r="AF20" s="17">
        <v>348.71899999999999</v>
      </c>
      <c r="AG20" s="17">
        <v>347.48399999999998</v>
      </c>
      <c r="AH20" s="17">
        <v>387.59500000000003</v>
      </c>
      <c r="AI20" s="17">
        <v>366.15699999999998</v>
      </c>
      <c r="AJ20" s="17">
        <v>461.64100000000002</v>
      </c>
      <c r="AK20" s="17">
        <v>343.37400000000002</v>
      </c>
    </row>
    <row r="21" spans="1:37" x14ac:dyDescent="0.25">
      <c r="A21" s="15" t="s">
        <v>117</v>
      </c>
      <c r="B21" s="15">
        <v>2</v>
      </c>
      <c r="C21" s="15">
        <v>2</v>
      </c>
      <c r="D21" s="15">
        <v>2</v>
      </c>
      <c r="E21" s="15">
        <v>2</v>
      </c>
      <c r="F21" s="15">
        <v>2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N21" s="15" t="s">
        <v>117</v>
      </c>
      <c r="O21" s="17">
        <v>734.85</v>
      </c>
      <c r="P21" s="17">
        <v>739.298</v>
      </c>
      <c r="Q21" s="17">
        <v>734.84799999999996</v>
      </c>
      <c r="R21" s="17">
        <v>734.84799999999996</v>
      </c>
      <c r="S21" s="17">
        <v>734.84799999999996</v>
      </c>
      <c r="T21" s="17">
        <v>734.84799999999996</v>
      </c>
      <c r="U21" s="17">
        <v>734.84799999999996</v>
      </c>
      <c r="V21" s="17">
        <v>734.84799999999996</v>
      </c>
      <c r="W21" s="17">
        <v>734.84799999999996</v>
      </c>
      <c r="X21" s="17">
        <v>743.40099999999995</v>
      </c>
      <c r="Y21" s="17">
        <v>734.84799999999996</v>
      </c>
      <c r="AA21" s="15" t="s">
        <v>117</v>
      </c>
      <c r="AB21" s="17">
        <v>1292.03</v>
      </c>
      <c r="AC21" s="17">
        <v>1153.3599999999999</v>
      </c>
      <c r="AD21" s="17">
        <v>1163.3900000000001</v>
      </c>
      <c r="AE21" s="17">
        <v>1344.12</v>
      </c>
      <c r="AF21" s="17">
        <v>1202.3399999999999</v>
      </c>
      <c r="AG21" s="17">
        <v>1191.3900000000001</v>
      </c>
      <c r="AH21" s="17">
        <v>1279.8900000000001</v>
      </c>
      <c r="AI21" s="17">
        <v>1224.69</v>
      </c>
      <c r="AJ21" s="17">
        <v>1281.25</v>
      </c>
      <c r="AK21" s="17">
        <v>1155.67</v>
      </c>
    </row>
    <row r="22" spans="1:37" ht="12" customHeight="1" x14ac:dyDescent="0.25">
      <c r="A22" s="15" t="s">
        <v>97</v>
      </c>
      <c r="B22" s="15">
        <v>4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N22" s="15" t="s">
        <v>97</v>
      </c>
      <c r="O22" s="17">
        <v>1406.94</v>
      </c>
      <c r="P22" s="17">
        <v>1406.94</v>
      </c>
      <c r="Q22" s="17">
        <v>1455.54</v>
      </c>
      <c r="R22" s="17">
        <v>1455.54</v>
      </c>
      <c r="S22" s="17">
        <v>1455.54</v>
      </c>
      <c r="T22" s="17">
        <v>1455.54</v>
      </c>
      <c r="U22" s="17">
        <v>1455.54</v>
      </c>
      <c r="V22" s="17">
        <v>1455.54</v>
      </c>
      <c r="W22" s="17">
        <v>1455.54</v>
      </c>
      <c r="X22" s="17">
        <v>1455.54</v>
      </c>
      <c r="Y22" s="17">
        <v>1455.54</v>
      </c>
      <c r="AA22" s="15" t="s">
        <v>97</v>
      </c>
      <c r="AB22" s="17">
        <v>293.31299999999999</v>
      </c>
      <c r="AC22" s="17">
        <v>297.42200000000003</v>
      </c>
      <c r="AD22" s="17">
        <v>309.73500000000001</v>
      </c>
      <c r="AE22" s="17">
        <v>296.89100000000002</v>
      </c>
      <c r="AF22" s="17">
        <v>321</v>
      </c>
      <c r="AG22" s="17">
        <v>308.5</v>
      </c>
      <c r="AH22" s="17">
        <v>311.93700000000001</v>
      </c>
      <c r="AI22" s="17">
        <v>318.15699999999998</v>
      </c>
      <c r="AJ22" s="17">
        <v>307.01499999999999</v>
      </c>
      <c r="AK22" s="17">
        <v>308.53100000000001</v>
      </c>
    </row>
    <row r="23" spans="1:37" x14ac:dyDescent="0.25">
      <c r="A23" s="15" t="s">
        <v>115</v>
      </c>
      <c r="B23" s="15">
        <v>3</v>
      </c>
      <c r="C23" s="15">
        <v>3</v>
      </c>
      <c r="D23" s="15">
        <v>3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N23" s="15" t="s">
        <v>115</v>
      </c>
      <c r="O23" s="17">
        <v>1089.07</v>
      </c>
      <c r="P23" s="17">
        <v>1089.07</v>
      </c>
      <c r="Q23" s="17">
        <v>1089.07</v>
      </c>
      <c r="R23" s="17">
        <v>1089.07</v>
      </c>
      <c r="S23" s="17">
        <v>1089.07</v>
      </c>
      <c r="T23" s="17">
        <v>1089.07</v>
      </c>
      <c r="U23" s="17">
        <v>1089.07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115</v>
      </c>
      <c r="AB23" s="17">
        <v>469.89</v>
      </c>
      <c r="AC23" s="17">
        <v>476.84399999999999</v>
      </c>
      <c r="AD23" s="17">
        <v>519.56299999999999</v>
      </c>
      <c r="AE23" s="17">
        <v>502.17099999999999</v>
      </c>
      <c r="AF23" s="17">
        <v>502.23399999999998</v>
      </c>
      <c r="AG23" s="17">
        <v>483.327</v>
      </c>
      <c r="AH23" s="17">
        <v>484.40600000000001</v>
      </c>
      <c r="AI23" s="17">
        <v>502.71899999999999</v>
      </c>
      <c r="AJ23" s="17">
        <v>465.84300000000002</v>
      </c>
      <c r="AK23" s="17">
        <v>523.93700000000001</v>
      </c>
    </row>
    <row r="24" spans="1:37" x14ac:dyDescent="0.25">
      <c r="A24" s="15" t="s">
        <v>120</v>
      </c>
      <c r="B24" s="15">
        <v>4</v>
      </c>
      <c r="C24" s="15">
        <v>4</v>
      </c>
      <c r="D24" s="15">
        <v>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N24" s="15" t="s">
        <v>120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1302.2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120</v>
      </c>
      <c r="AB24" s="17">
        <v>318.5</v>
      </c>
      <c r="AC24" s="17">
        <v>307.32799999999997</v>
      </c>
      <c r="AD24" s="17">
        <v>308.79700000000003</v>
      </c>
      <c r="AE24" s="17">
        <v>292.50099999999998</v>
      </c>
      <c r="AF24" s="17">
        <v>305.17200000000003</v>
      </c>
      <c r="AG24" s="17">
        <v>301.89100000000002</v>
      </c>
      <c r="AH24" s="17">
        <v>301.25</v>
      </c>
      <c r="AI24" s="17">
        <v>303.86</v>
      </c>
      <c r="AJ24" s="17">
        <v>305.78100000000001</v>
      </c>
      <c r="AK24" s="17">
        <v>287.37400000000002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5"/>
  <sheetViews>
    <sheetView tabSelected="1" workbookViewId="0">
      <selection activeCell="H6" sqref="H6"/>
    </sheetView>
  </sheetViews>
  <sheetFormatPr defaultColWidth="8.7109375" defaultRowHeight="14.25" x14ac:dyDescent="0.3"/>
  <cols>
    <col min="1" max="1" width="17.42578125" style="5" customWidth="1"/>
    <col min="2" max="2" width="13.5703125" style="5" customWidth="1"/>
    <col min="3" max="3" width="11.7109375" style="5" customWidth="1"/>
    <col min="4" max="11" width="10.5703125" style="5" customWidth="1"/>
    <col min="12" max="12" width="11.7109375" style="5" customWidth="1"/>
    <col min="13" max="16384" width="8.7109375" style="5"/>
  </cols>
  <sheetData>
    <row r="1" spans="1:12" x14ac:dyDescent="0.3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" customHeight="1" x14ac:dyDescent="0.3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45" customHeight="1" x14ac:dyDescent="0.3">
      <c r="A3" s="40" t="s">
        <v>0</v>
      </c>
      <c r="B3" s="40" t="s">
        <v>63</v>
      </c>
      <c r="C3" s="37"/>
      <c r="D3" s="28" t="s">
        <v>16</v>
      </c>
      <c r="E3" s="35" t="s">
        <v>123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2.95" customHeight="1" x14ac:dyDescent="0.3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3">
      <c r="A5" s="20" t="s">
        <v>91</v>
      </c>
      <c r="B5" s="4"/>
      <c r="C5" s="2"/>
    </row>
    <row r="6" spans="1:12" x14ac:dyDescent="0.3">
      <c r="A6" s="15" t="s">
        <v>92</v>
      </c>
      <c r="B6" s="4">
        <v>107</v>
      </c>
      <c r="C6" s="2">
        <f>INT(MAX(B6, 100) / 1) * 50</f>
        <v>5350</v>
      </c>
      <c r="D6" s="18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318.90769999999998</v>
      </c>
    </row>
    <row r="7" spans="1:12" x14ac:dyDescent="0.3">
      <c r="A7" s="15" t="s">
        <v>110</v>
      </c>
      <c r="B7" s="4">
        <v>105</v>
      </c>
      <c r="C7" s="2">
        <f t="shared" ref="C7:C14" si="0">INT(MAX(B7, 100) / 1) * 50</f>
        <v>5250</v>
      </c>
      <c r="D7" s="18">
        <f>data!B6</f>
        <v>9</v>
      </c>
      <c r="E7" s="21">
        <f>MIN(data!C6:L6) - data!B6</f>
        <v>0</v>
      </c>
      <c r="F7" s="7">
        <f>AVERAGE(data!C6:L6) - data!B6</f>
        <v>0.19999999999999929</v>
      </c>
      <c r="G7" s="7">
        <f>MAX(data!C6:L6) - data!B6</f>
        <v>1</v>
      </c>
      <c r="H7" s="22">
        <f>data!O6</f>
        <v>1035.3499999999999</v>
      </c>
      <c r="I7" s="6">
        <f>_xlfn.MINIFS(data!P6:Y6, data!C6:L6, data!B6) / data!O6 -1</f>
        <v>1.3435070266093696E-2</v>
      </c>
      <c r="J7" s="6">
        <f>AVERAGEIFS(data!P6:Y6, data!C6:L6, data!B6) / data!O6 -1</f>
        <v>3.3341382141305109E-2</v>
      </c>
      <c r="K7" s="6">
        <f>_xlfn.MAXIFS(data!P6:Y6, data!C6:L6, data!B6)  / data!O6 -1</f>
        <v>6.4384024725938183E-2</v>
      </c>
      <c r="L7" s="7">
        <f>AVERAGE(data!AB6:AK6)</f>
        <v>325.19069999999999</v>
      </c>
    </row>
    <row r="8" spans="1:12" x14ac:dyDescent="0.3">
      <c r="A8" s="15" t="s">
        <v>109</v>
      </c>
      <c r="B8" s="5">
        <v>107</v>
      </c>
      <c r="C8" s="2">
        <f t="shared" si="0"/>
        <v>5350</v>
      </c>
      <c r="D8" s="18">
        <f>data!B7</f>
        <v>9</v>
      </c>
      <c r="E8" s="21">
        <f>MIN(data!C7:L7) - data!B7</f>
        <v>0</v>
      </c>
      <c r="F8" s="7">
        <f>AVERAGE(data!C7:L7) - data!B7</f>
        <v>0.90000000000000036</v>
      </c>
      <c r="G8" s="7">
        <f>MAX(data!C7:L7) - data!B7</f>
        <v>1</v>
      </c>
      <c r="H8" s="22">
        <f>data!O7</f>
        <v>1000.6</v>
      </c>
      <c r="I8" s="6">
        <f>_xlfn.MINIFS(data!P7:Y7, data!C7:L7, data!B7) / data!O7 -1</f>
        <v>2.1896861882870322E-2</v>
      </c>
      <c r="J8" s="6">
        <f>AVERAGEIFS(data!P7:Y7, data!C7:L7, data!B7) / data!O7 -1</f>
        <v>2.1896861882870322E-2</v>
      </c>
      <c r="K8" s="6">
        <f>_xlfn.MAXIFS(data!P7:Y7, data!C7:L7, data!B7)  / data!O7 -1</f>
        <v>2.1896861882870322E-2</v>
      </c>
      <c r="L8" s="7">
        <f>AVERAGE(data!AB7:AK7)</f>
        <v>320.81100000000004</v>
      </c>
    </row>
    <row r="9" spans="1:12" x14ac:dyDescent="0.3">
      <c r="A9" s="15" t="s">
        <v>94</v>
      </c>
      <c r="B9" s="5">
        <v>107</v>
      </c>
      <c r="C9" s="2">
        <f t="shared" si="0"/>
        <v>5350</v>
      </c>
      <c r="D9" s="18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146.33730000000003</v>
      </c>
    </row>
    <row r="10" spans="1:12" x14ac:dyDescent="0.3">
      <c r="A10" s="15" t="s">
        <v>111</v>
      </c>
      <c r="B10" s="4">
        <v>105</v>
      </c>
      <c r="C10" s="2">
        <f t="shared" si="0"/>
        <v>5250</v>
      </c>
      <c r="D10" s="18">
        <f>data!B9</f>
        <v>9</v>
      </c>
      <c r="E10" s="21">
        <f>MIN(data!C9:L9) - data!B9</f>
        <v>0</v>
      </c>
      <c r="F10" s="7">
        <f>AVERAGE(data!C9:L9) - data!B9</f>
        <v>0.19999999999999929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0</v>
      </c>
      <c r="J10" s="6">
        <f>AVERAGEIFS(data!P9:Y9, data!C9:L9, data!B9) / data!O9 -1</f>
        <v>4.3665321347163832E-4</v>
      </c>
      <c r="K10" s="6">
        <f>_xlfn.MAXIFS(data!P9:Y9, data!C9:L9, data!B9)  / data!O9 -1</f>
        <v>3.4932257077728845E-3</v>
      </c>
      <c r="L10" s="7">
        <f>AVERAGE(data!AB9:AK9)</f>
        <v>287.61110000000002</v>
      </c>
    </row>
    <row r="11" spans="1:12" x14ac:dyDescent="0.3">
      <c r="A11" s="15" t="s">
        <v>121</v>
      </c>
      <c r="B11" s="4">
        <v>107</v>
      </c>
      <c r="C11" s="2">
        <f t="shared" si="0"/>
        <v>5350</v>
      </c>
      <c r="D11" s="18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206.47180000000003</v>
      </c>
    </row>
    <row r="12" spans="1:12" x14ac:dyDescent="0.3">
      <c r="A12" s="15" t="s">
        <v>96</v>
      </c>
      <c r="B12" s="4">
        <v>107</v>
      </c>
      <c r="C12" s="2">
        <f t="shared" si="0"/>
        <v>5350</v>
      </c>
      <c r="D12" s="18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201.09189999999998</v>
      </c>
    </row>
    <row r="13" spans="1:12" x14ac:dyDescent="0.3">
      <c r="A13" s="15" t="s">
        <v>114</v>
      </c>
      <c r="B13" s="4">
        <v>107</v>
      </c>
      <c r="C13" s="2">
        <f t="shared" si="0"/>
        <v>5350</v>
      </c>
      <c r="D13" s="18">
        <f>data!B12</f>
        <v>11</v>
      </c>
      <c r="E13" s="21">
        <f>MIN(data!C12:L12) - data!B12</f>
        <v>0</v>
      </c>
      <c r="F13" s="7">
        <f>AVERAGE(data!C12:L12) - data!B12</f>
        <v>0</v>
      </c>
      <c r="G13" s="7">
        <f>MAX(data!C12:L12) - data!B12</f>
        <v>0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253.21880000000002</v>
      </c>
    </row>
    <row r="14" spans="1:12" x14ac:dyDescent="0.3">
      <c r="A14" s="15" t="s">
        <v>112</v>
      </c>
      <c r="B14" s="4">
        <v>105</v>
      </c>
      <c r="C14" s="2">
        <f t="shared" si="0"/>
        <v>5250</v>
      </c>
      <c r="D14" s="18">
        <f>data!B13</f>
        <v>10</v>
      </c>
      <c r="E14" s="21">
        <f>MIN(data!C13:L13) - data!B13</f>
        <v>0</v>
      </c>
      <c r="F14" s="7">
        <f>AVERAGE(data!C13:L13) - data!B13</f>
        <v>9.9999999999999645E-2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272.25670000000002</v>
      </c>
    </row>
    <row r="15" spans="1:12" x14ac:dyDescent="0.3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3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3">
      <c r="A17" s="15" t="s">
        <v>93</v>
      </c>
      <c r="B17" s="5">
        <v>103</v>
      </c>
      <c r="C17" s="2">
        <f>INT(MAX(B17, 100) / 4) * 50</f>
        <v>1250</v>
      </c>
      <c r="D17" s="18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791.34990000000005</v>
      </c>
    </row>
    <row r="18" spans="1:12" x14ac:dyDescent="0.3">
      <c r="A18" s="15" t="s">
        <v>119</v>
      </c>
      <c r="B18" s="5">
        <v>103</v>
      </c>
      <c r="C18" s="2">
        <f t="shared" ref="C18:C25" si="1">INT(MAX(B18, 100) / 4) * 50</f>
        <v>1250</v>
      </c>
      <c r="D18" s="18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5.707534710463924E-2</v>
      </c>
      <c r="K18" s="6">
        <f>_xlfn.MAXIFS(data!P17:Y17, data!C17:L17, data!B17)  / data!O17 -1</f>
        <v>8.1537419573315173E-2</v>
      </c>
      <c r="L18" s="7">
        <f>AVERAGE(data!AB17:AK17)</f>
        <v>616.74360000000001</v>
      </c>
    </row>
    <row r="19" spans="1:12" x14ac:dyDescent="0.3">
      <c r="A19" s="15" t="s">
        <v>118</v>
      </c>
      <c r="B19" s="5">
        <v>103</v>
      </c>
      <c r="C19" s="2">
        <f t="shared" si="1"/>
        <v>1250</v>
      </c>
      <c r="D19" s="18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579.98440000000005</v>
      </c>
    </row>
    <row r="20" spans="1:12" x14ac:dyDescent="0.3">
      <c r="A20" s="15" t="s">
        <v>95</v>
      </c>
      <c r="B20" s="5">
        <v>103</v>
      </c>
      <c r="C20" s="2">
        <f t="shared" si="1"/>
        <v>1250</v>
      </c>
      <c r="D20" s="18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295.01390000000004</v>
      </c>
    </row>
    <row r="21" spans="1:12" x14ac:dyDescent="0.3">
      <c r="A21" s="15" t="s">
        <v>116</v>
      </c>
      <c r="B21" s="5">
        <v>101</v>
      </c>
      <c r="C21" s="2">
        <f t="shared" si="1"/>
        <v>1250</v>
      </c>
      <c r="D21" s="18">
        <f>data!B20</f>
        <v>3</v>
      </c>
      <c r="E21" s="21">
        <f>MIN(data!C20:L20) - data!B20</f>
        <v>0</v>
      </c>
      <c r="F21" s="7">
        <f>AVERAGE(data!C20:L20) - data!B20</f>
        <v>0.60000000000000009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0</v>
      </c>
      <c r="K21" s="6">
        <f>_xlfn.MAXIFS(data!P20:Y20, data!C20:L20, data!B20)  / data!O20 -1</f>
        <v>0</v>
      </c>
      <c r="L21" s="7">
        <f>AVERAGE(data!AB20:AK20)</f>
        <v>385.49070000000012</v>
      </c>
    </row>
    <row r="22" spans="1:12" x14ac:dyDescent="0.3">
      <c r="A22" s="15" t="s">
        <v>117</v>
      </c>
      <c r="B22" s="5">
        <v>101</v>
      </c>
      <c r="C22" s="2">
        <f t="shared" si="1"/>
        <v>1250</v>
      </c>
      <c r="D22" s="18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1.7667551200923892E-3</v>
      </c>
      <c r="K22" s="6">
        <f>_xlfn.MAXIFS(data!P21:Y21, data!C21:L21, data!B21)  / data!O21 -1</f>
        <v>1.1636388378580609E-2</v>
      </c>
      <c r="L22" s="7">
        <f>AVERAGE(data!AB21:AK21)</f>
        <v>1228.8130000000001</v>
      </c>
    </row>
    <row r="23" spans="1:12" x14ac:dyDescent="0.3">
      <c r="A23" s="15" t="s">
        <v>97</v>
      </c>
      <c r="B23" s="5">
        <v>103</v>
      </c>
      <c r="C23" s="2">
        <f t="shared" si="1"/>
        <v>1250</v>
      </c>
      <c r="D23" s="18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3.1088745788733219E-2</v>
      </c>
      <c r="K23" s="6">
        <f>_xlfn.MAXIFS(data!P22:Y22, data!C22:L22, data!B22)  / data!O22 -1</f>
        <v>3.4543050876369996E-2</v>
      </c>
      <c r="L23" s="7">
        <f>AVERAGE(data!AB22:AK22)</f>
        <v>307.25010000000003</v>
      </c>
    </row>
    <row r="24" spans="1:12" x14ac:dyDescent="0.3">
      <c r="A24" s="15" t="s">
        <v>115</v>
      </c>
      <c r="B24" s="5">
        <v>103</v>
      </c>
      <c r="C24" s="2">
        <f t="shared" si="1"/>
        <v>1250</v>
      </c>
      <c r="D24" s="18">
        <f>data!B23</f>
        <v>3</v>
      </c>
      <c r="E24" s="21">
        <f>MIN(data!C23:L23) - data!B23</f>
        <v>0</v>
      </c>
      <c r="F24" s="7">
        <f>AVERAGE(data!C23:L23) - data!B23</f>
        <v>0</v>
      </c>
      <c r="G24" s="7">
        <f>MAX(data!C23:L23) - data!B23</f>
        <v>0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0</v>
      </c>
      <c r="K24" s="6">
        <f>_xlfn.MAXIFS(data!P23:Y23, data!C23:L23, data!B23)  / data!O23 -1</f>
        <v>0</v>
      </c>
      <c r="L24" s="7">
        <f>AVERAGE(data!AB23:AK23)</f>
        <v>493.09340000000003</v>
      </c>
    </row>
    <row r="25" spans="1:12" x14ac:dyDescent="0.3">
      <c r="A25" s="15" t="s">
        <v>120</v>
      </c>
      <c r="B25" s="5">
        <v>103</v>
      </c>
      <c r="C25" s="2">
        <f t="shared" si="1"/>
        <v>1250</v>
      </c>
      <c r="D25" s="18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0</v>
      </c>
      <c r="K25" s="6">
        <f>_xlfn.MAXIFS(data!P24:Y24, data!C24:L24, data!B24)  / data!O24 -1</f>
        <v>0</v>
      </c>
      <c r="L25" s="7">
        <f>AVERAGE(data!AB24:AK24)</f>
        <v>303.24540000000007</v>
      </c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2024-02-04T22:14:57Z</dcterms:modified>
</cp:coreProperties>
</file>