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VRP\"/>
    </mc:Choice>
  </mc:AlternateContent>
  <xr:revisionPtr revIDLastSave="0" documentId="13_ncr:1_{B3EF4890-1D97-41E4-8071-089FD7058C65}" xr6:coauthVersionLast="47" xr6:coauthVersionMax="47" xr10:uidLastSave="{00000000-0000-0000-0000-000000000000}"/>
  <bookViews>
    <workbookView xWindow="-120" yWindow="-120" windowWidth="29040" windowHeight="1824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" i="4" l="1"/>
  <c r="F18" i="4"/>
  <c r="G18" i="4"/>
  <c r="E19" i="4"/>
  <c r="F19" i="4"/>
  <c r="G19" i="4"/>
  <c r="E20" i="4"/>
  <c r="F20" i="4"/>
  <c r="G20" i="4"/>
  <c r="E21" i="4"/>
  <c r="F21" i="4"/>
  <c r="G21" i="4"/>
  <c r="E22" i="4"/>
  <c r="F22" i="4"/>
  <c r="G22" i="4"/>
  <c r="E23" i="4"/>
  <c r="F23" i="4"/>
  <c r="G23" i="4"/>
  <c r="E24" i="4"/>
  <c r="F24" i="4"/>
  <c r="G24" i="4"/>
  <c r="E25" i="4"/>
  <c r="F25" i="4"/>
  <c r="G25" i="4"/>
  <c r="G17" i="4"/>
  <c r="F17" i="4"/>
  <c r="E17" i="4"/>
  <c r="E7" i="4"/>
  <c r="F7" i="4"/>
  <c r="G7" i="4"/>
  <c r="E8" i="4"/>
  <c r="F8" i="4"/>
  <c r="G8" i="4"/>
  <c r="E9" i="4"/>
  <c r="F9" i="4"/>
  <c r="G9" i="4"/>
  <c r="E10" i="4"/>
  <c r="F10" i="4"/>
  <c r="G10" i="4"/>
  <c r="E11" i="4"/>
  <c r="F11" i="4"/>
  <c r="G11" i="4"/>
  <c r="E12" i="4"/>
  <c r="F12" i="4"/>
  <c r="G12" i="4"/>
  <c r="E13" i="4"/>
  <c r="F13" i="4"/>
  <c r="G13" i="4"/>
  <c r="E14" i="4"/>
  <c r="F14" i="4"/>
  <c r="G14" i="4"/>
  <c r="E6" i="4"/>
  <c r="F6" i="4"/>
  <c r="G6" i="4"/>
  <c r="I13" i="4"/>
  <c r="J13" i="4"/>
  <c r="K13" i="4"/>
  <c r="L13" i="4"/>
  <c r="C7" i="4"/>
  <c r="C8" i="4"/>
  <c r="C9" i="4"/>
  <c r="C10" i="4"/>
  <c r="C11" i="4"/>
  <c r="C12" i="4"/>
  <c r="C13" i="4"/>
  <c r="C14" i="4"/>
  <c r="C6" i="4"/>
  <c r="C25" i="4"/>
  <c r="C24" i="4"/>
  <c r="C23" i="4"/>
  <c r="C22" i="4"/>
  <c r="C21" i="4"/>
  <c r="C20" i="4"/>
  <c r="C19" i="4"/>
  <c r="C18" i="4"/>
  <c r="C17" i="4"/>
  <c r="D7" i="4"/>
  <c r="D8" i="4"/>
  <c r="D9" i="4"/>
  <c r="D10" i="4"/>
  <c r="D11" i="4"/>
  <c r="D12" i="4"/>
  <c r="D13" i="4"/>
  <c r="D14" i="4"/>
  <c r="D18" i="4"/>
  <c r="D19" i="4"/>
  <c r="D20" i="4"/>
  <c r="D21" i="4"/>
  <c r="D22" i="4"/>
  <c r="D23" i="4"/>
  <c r="D24" i="4"/>
  <c r="D25" i="4"/>
  <c r="H7" i="4"/>
  <c r="I7" i="4"/>
  <c r="J7" i="4"/>
  <c r="K7" i="4"/>
  <c r="L7" i="4"/>
  <c r="H8" i="4"/>
  <c r="I8" i="4"/>
  <c r="J8" i="4"/>
  <c r="K8" i="4"/>
  <c r="L8" i="4"/>
  <c r="H9" i="4"/>
  <c r="I9" i="4"/>
  <c r="J9" i="4"/>
  <c r="K9" i="4"/>
  <c r="L9" i="4"/>
  <c r="H10" i="4"/>
  <c r="I10" i="4"/>
  <c r="J10" i="4"/>
  <c r="K10" i="4"/>
  <c r="L10" i="4"/>
  <c r="H11" i="4"/>
  <c r="I11" i="4"/>
  <c r="J11" i="4"/>
  <c r="K11" i="4"/>
  <c r="L11" i="4"/>
  <c r="H12" i="4"/>
  <c r="I12" i="4"/>
  <c r="J12" i="4"/>
  <c r="K12" i="4"/>
  <c r="L12" i="4"/>
  <c r="H13" i="4"/>
  <c r="H14" i="4"/>
  <c r="I14" i="4"/>
  <c r="J14" i="4"/>
  <c r="K14" i="4"/>
  <c r="L14" i="4"/>
  <c r="H17" i="4"/>
  <c r="I17" i="4"/>
  <c r="J17" i="4"/>
  <c r="K17" i="4"/>
  <c r="L17" i="4"/>
  <c r="H18" i="4"/>
  <c r="I18" i="4"/>
  <c r="J18" i="4"/>
  <c r="K18" i="4"/>
  <c r="L18" i="4"/>
  <c r="H19" i="4"/>
  <c r="I19" i="4"/>
  <c r="J19" i="4"/>
  <c r="K19" i="4"/>
  <c r="L19" i="4"/>
  <c r="H20" i="4"/>
  <c r="I20" i="4"/>
  <c r="J20" i="4"/>
  <c r="K20" i="4"/>
  <c r="L20" i="4"/>
  <c r="H21" i="4"/>
  <c r="I21" i="4"/>
  <c r="J21" i="4"/>
  <c r="K21" i="4"/>
  <c r="L21" i="4"/>
  <c r="H22" i="4"/>
  <c r="I22" i="4"/>
  <c r="J22" i="4"/>
  <c r="K22" i="4"/>
  <c r="L22" i="4"/>
  <c r="H23" i="4"/>
  <c r="I23" i="4"/>
  <c r="J23" i="4"/>
  <c r="K23" i="4"/>
  <c r="L23" i="4"/>
  <c r="H24" i="4"/>
  <c r="I24" i="4"/>
  <c r="J24" i="4"/>
  <c r="K24" i="4"/>
  <c r="L24" i="4"/>
  <c r="H25" i="4"/>
  <c r="I25" i="4"/>
  <c r="J25" i="4"/>
  <c r="K25" i="4"/>
  <c r="L25" i="4"/>
  <c r="D17" i="4"/>
  <c r="D6" i="4"/>
  <c r="H6" i="4"/>
  <c r="K6" i="4"/>
  <c r="J6" i="4"/>
  <c r="I6" i="4"/>
  <c r="L6" i="4"/>
</calcChain>
</file>

<file path=xl/sharedStrings.xml><?xml version="1.0" encoding="utf-8"?>
<sst xmlns="http://schemas.openxmlformats.org/spreadsheetml/2006/main" count="245" uniqueCount="123">
  <si>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</si>
  <si>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</si>
  <si>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</si>
  <si>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</si>
  <si>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</si>
  <si>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</si>
  <si>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</si>
  <si>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</si>
  <si>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</si>
  <si>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</si>
  <si>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</si>
  <si>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Julia</t>
  </si>
  <si>
    <t>VSCode</t>
  </si>
  <si>
    <t>Environment</t>
  </si>
  <si>
    <t>rng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</si>
  <si>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</si>
  <si>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</si>
  <si>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</si>
  <si>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</si>
  <si>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</si>
  <si>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</si>
  <si>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</si>
  <si>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</si>
  <si>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</si>
  <si>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</si>
  <si>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</si>
  <si>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:relatedcustomer!   ,</t>
  </si>
  <si>
    <t>                        :relatedroute!      ,</t>
  </si>
  <si>
    <t>                        :worstcustomer!     ,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</si>
  <si>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</si>
  <si>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</si>
  <si>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</si>
  <si>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</si>
  <si>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</si>
  <si>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</si>
  <si>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</si>
  <si>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</si>
  <si>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</si>
  <si>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</si>
  <si>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</si>
  <si>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</si>
  <si>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</si>
  <si>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</si>
  <si>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</si>
  <si>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</si>
  <si>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</si>
  <si>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</si>
  <si>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</si>
  <si>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</si>
  <si>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</si>
  <si>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</si>
  <si>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</si>
  <si>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</si>
  <si>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</si>
  <si>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</si>
  <si>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</si>
  <si>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</si>
  <si>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</si>
  <si>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</si>
  <si>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</si>
  <si>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</si>
  <si>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</si>
  <si>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</si>
  <si>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</si>
  <si>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</si>
  <si>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</si>
  <si>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</si>
  <si>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</si>
  <si>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</si>
  <si>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    n   =   x                       ,</t>
  </si>
  <si>
    <t>            τ̲   =   0.01                    ,</t>
  </si>
  <si>
    <t>Windows 11 Home</t>
  </si>
  <si>
    <t>            k   =   5                       ,</t>
  </si>
  <si>
    <t>            m   =   100x                    ,</t>
  </si>
  <si>
    <t>Intel(R) Core(TM) i7-7700 CPU @ 3.60GHz   3.60 GHz</t>
  </si>
  <si>
    <t>16.0 GB</t>
  </si>
  <si>
    <t>1.9.4</t>
  </si>
  <si>
    <t>1.84.2</t>
  </si>
  <si>
    <t>CPU Run Time (s)</t>
  </si>
  <si>
    <t>Benchmarking</t>
  </si>
  <si>
    <t>            μ̲   =   0.05                    ,</t>
  </si>
  <si>
    <t>            c̲   =   2                       ,</t>
  </si>
  <si>
    <t>                        :intramove!         ,</t>
  </si>
  <si>
    <t>                        :intraswap!         ,</t>
  </si>
  <si>
    <t>                        :intermove!         ,</t>
  </si>
  <si>
    <t>                        :interswap!         ,</t>
  </si>
  <si>
    <t>                        :interopt!</t>
  </si>
  <si>
    <t>[1010, 1106, 1509, 1604, 1905, 2104, 2412, 2703, 2710, 2807]</t>
  </si>
  <si>
    <t>            μ̅   =   0.2                     ,</t>
  </si>
  <si>
    <t>            c̅   =   30                      ,</t>
  </si>
  <si>
    <t>Set B</t>
  </si>
  <si>
    <t>Set A</t>
  </si>
  <si>
    <t>lc101</t>
  </si>
  <si>
    <t>lc201</t>
  </si>
  <si>
    <t>lr101</t>
  </si>
  <si>
    <t>lr201</t>
  </si>
  <si>
    <t>lrc101</t>
  </si>
  <si>
    <t>lrc201</t>
  </si>
  <si>
    <t>Cost</t>
  </si>
  <si>
    <t>Vehicles</t>
  </si>
  <si>
    <t>        x = max(100, problem size) ÷ 4</t>
  </si>
  <si>
    <t>            ω̅   =   0.05                    ,</t>
  </si>
  <si>
    <t>                        :worstroute!        ,</t>
  </si>
  <si>
    <t>                        :randomvehicle!     ,</t>
  </si>
  <si>
    <t>                        :relatedvehicle!    ,</t>
  </si>
  <si>
    <t>                        :worstvehicle!</t>
  </si>
  <si>
    <t>Note : Since the instances employed for benchmarking do not encompass multi-depot operations, depot-related removal operators have not been deployed in benchmarking yet.</t>
  </si>
  <si>
    <t>        x = max(100, problem size)</t>
  </si>
  <si>
    <t>lc109</t>
  </si>
  <si>
    <t>lc103</t>
  </si>
  <si>
    <t>lr104</t>
  </si>
  <si>
    <t>lrc108</t>
  </si>
  <si>
    <t>            θ   =   0.9993                  ,</t>
  </si>
  <si>
    <t>lrc106</t>
  </si>
  <si>
    <t>lrc203</t>
  </si>
  <si>
    <t>lr202</t>
  </si>
  <si>
    <t>lr208</t>
  </si>
  <si>
    <t>lc207</t>
  </si>
  <si>
    <t>lc204</t>
  </si>
  <si>
    <t>lrc205</t>
  </si>
  <si>
    <t>lr105</t>
  </si>
  <si>
    <t>            θ   =   0.9972                 ,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</si>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</sst>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9"/>
      <name val="JuliaMono"/>
      <family val="3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7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7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9" fillId="0" borderId="2" xfId="0" applyNumberFormat="1" applyFont="1" applyBorder="1"/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164" fontId="6" fillId="0" borderId="2" xfId="1" applyNumberFormat="1" applyFont="1" applyBorder="1"/>
    <xf numFmtId="1" fontId="6" fillId="0" borderId="2" xfId="0" applyNumberFormat="1" applyFont="1" applyBorder="1"/>
    <xf numFmtId="0" fontId="4" fillId="0" borderId="3" xfId="0" applyFont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K243"/>
  <sheetViews>
    <sheetView topLeftCell="A8" zoomScaleNormal="100" workbookViewId="0">
      <selection activeCell="E17" sqref="E17"/>
    </sheetView>
  </sheetViews>
  <sheetFormatPr defaultColWidth="9.140625" defaultRowHeight="12.75" customHeight="1" x14ac:dyDescent="0.25"/>
  <cols>
    <col min="1" max="1" width="18.5703125" style="8" customWidth="1"/>
    <col min="2" max="9" width="9.140625" style="8" customWidth="1"/>
    <col min="10" max="16384" width="9.140625" style="8"/>
  </cols>
  <sheetData>
    <row r="1" spans="1:8" ht="12.75" customHeight="1" x14ac:dyDescent="0.25">
      <c r="A1" s="9" t="s">
        <v>3</v>
      </c>
      <c r="B1" s="10"/>
      <c r="C1" s="10"/>
    </row>
    <row r="2" spans="1:8" ht="12.75" customHeight="1" x14ac:dyDescent="0.25">
      <c r="A2" s="14" t="s">
        <v>4</v>
      </c>
      <c r="B2" s="14" t="s">
        <v>74</v>
      </c>
      <c r="D2" s="11"/>
      <c r="E2" s="11"/>
      <c r="F2" s="11"/>
      <c r="G2" s="11"/>
      <c r="H2" s="11"/>
    </row>
    <row r="3" spans="1:8" ht="12.75" customHeight="1" x14ac:dyDescent="0.25">
      <c r="A3" s="14" t="s">
        <v>5</v>
      </c>
      <c r="B3" s="14" t="s">
        <v>75</v>
      </c>
      <c r="D3" s="11"/>
      <c r="E3" s="11"/>
      <c r="F3" s="11"/>
      <c r="G3" s="11"/>
      <c r="H3" s="11"/>
    </row>
    <row r="4" spans="1:8" ht="12.75" customHeight="1" x14ac:dyDescent="0.25">
      <c r="A4" s="14" t="s">
        <v>6</v>
      </c>
      <c r="B4" s="14" t="s">
        <v>7</v>
      </c>
    </row>
    <row r="5" spans="1:8" ht="12.75" customHeight="1" x14ac:dyDescent="0.25">
      <c r="A5" s="10"/>
      <c r="B5" s="10"/>
    </row>
    <row r="6" spans="1:8" ht="12.75" customHeight="1" x14ac:dyDescent="0.25">
      <c r="A6" s="9" t="s">
        <v>10</v>
      </c>
      <c r="B6" s="10"/>
    </row>
    <row r="7" spans="1:8" ht="12.75" customHeight="1" x14ac:dyDescent="0.25">
      <c r="A7" s="14" t="s">
        <v>8</v>
      </c>
      <c r="B7" s="14" t="s">
        <v>71</v>
      </c>
    </row>
    <row r="8" spans="1:8" ht="12.75" customHeight="1" x14ac:dyDescent="0.25">
      <c r="A8" s="14" t="s">
        <v>9</v>
      </c>
      <c r="B8" s="14" t="s">
        <v>15</v>
      </c>
    </row>
    <row r="9" spans="1:8" ht="12.75" customHeight="1" x14ac:dyDescent="0.25">
      <c r="A9" s="10"/>
      <c r="B9" s="10"/>
    </row>
    <row r="10" spans="1:8" ht="12.75" customHeight="1" x14ac:dyDescent="0.25">
      <c r="A10" s="9" t="s">
        <v>13</v>
      </c>
      <c r="B10" s="10"/>
    </row>
    <row r="11" spans="1:8" ht="12.75" customHeight="1" x14ac:dyDescent="0.25">
      <c r="A11" s="14" t="s">
        <v>12</v>
      </c>
      <c r="B11" s="14" t="s">
        <v>77</v>
      </c>
    </row>
    <row r="12" spans="1:8" ht="12.75" customHeight="1" x14ac:dyDescent="0.25">
      <c r="A12" s="14" t="s">
        <v>11</v>
      </c>
      <c r="B12" s="14" t="s">
        <v>76</v>
      </c>
    </row>
    <row r="13" spans="1:8" ht="12.75" customHeight="1" x14ac:dyDescent="0.25">
      <c r="A13" s="14" t="s">
        <v>14</v>
      </c>
      <c r="B13" s="1" t="s">
        <v>20</v>
      </c>
      <c r="D13" s="1"/>
      <c r="E13" s="1"/>
      <c r="F13" s="1"/>
      <c r="G13" s="1"/>
    </row>
    <row r="14" spans="1:8" ht="12.75" customHeight="1" x14ac:dyDescent="0.25">
      <c r="A14" s="14" t="s">
        <v>19</v>
      </c>
      <c r="B14" s="1" t="s">
        <v>87</v>
      </c>
      <c r="D14" s="1"/>
      <c r="E14" s="1"/>
      <c r="F14" s="1"/>
      <c r="G14" s="1"/>
    </row>
    <row r="15" spans="1:8" ht="12.75" customHeight="1" x14ac:dyDescent="0.25">
      <c r="B15" s="12"/>
    </row>
    <row r="16" spans="1:8" ht="12.75" customHeight="1" x14ac:dyDescent="0.25">
      <c r="A16" s="13" t="s">
        <v>2</v>
      </c>
      <c r="B16" s="23" t="s">
        <v>106</v>
      </c>
    </row>
    <row r="17" spans="1:11" ht="12.75" customHeight="1" x14ac:dyDescent="0.25">
      <c r="A17" s="19" t="s">
        <v>91</v>
      </c>
      <c r="B17" s="12"/>
      <c r="E17" s="19" t="s">
        <v>90</v>
      </c>
    </row>
    <row r="18" spans="1:11" ht="12.75" customHeight="1" x14ac:dyDescent="0.25">
      <c r="A18" s="1" t="s">
        <v>107</v>
      </c>
      <c r="B18" s="12"/>
      <c r="E18" s="1" t="s">
        <v>100</v>
      </c>
    </row>
    <row r="19" spans="1:11" ht="12.75" customHeight="1" x14ac:dyDescent="0.25">
      <c r="A19" s="1" t="s">
        <v>38</v>
      </c>
      <c r="B19" s="1"/>
      <c r="C19" s="1"/>
      <c r="D19" s="1"/>
      <c r="E19" s="1" t="s">
        <v>38</v>
      </c>
      <c r="F19" s="1"/>
      <c r="G19" s="1"/>
      <c r="H19" s="1"/>
      <c r="I19" s="1"/>
    </row>
    <row r="20" spans="1:11" ht="12.75" customHeight="1" x14ac:dyDescent="0.25">
      <c r="A20" s="1" t="s">
        <v>64</v>
      </c>
      <c r="B20" s="1"/>
      <c r="C20" s="1"/>
      <c r="D20" s="1"/>
      <c r="E20" s="1" t="s">
        <v>64</v>
      </c>
      <c r="G20" s="1"/>
      <c r="H20" s="1"/>
      <c r="I20" s="1"/>
      <c r="K20" s="1" t="s">
        <v>66</v>
      </c>
    </row>
    <row r="21" spans="1:11" ht="12.75" customHeight="1" x14ac:dyDescent="0.25">
      <c r="A21" s="1" t="s">
        <v>72</v>
      </c>
      <c r="B21" s="1"/>
      <c r="C21" s="1"/>
      <c r="D21" s="1"/>
      <c r="E21" s="1" t="s">
        <v>72</v>
      </c>
      <c r="G21" s="1"/>
      <c r="H21" s="1"/>
      <c r="I21" s="1"/>
      <c r="K21" s="1" t="s">
        <v>65</v>
      </c>
    </row>
    <row r="22" spans="1:11" ht="12.75" customHeight="1" x14ac:dyDescent="0.25">
      <c r="A22" s="1" t="s">
        <v>69</v>
      </c>
      <c r="B22" s="1"/>
      <c r="C22" s="1"/>
      <c r="D22" s="1"/>
      <c r="E22" s="1" t="s">
        <v>69</v>
      </c>
      <c r="G22" s="1"/>
      <c r="H22" s="1"/>
      <c r="I22" s="1"/>
      <c r="K22" s="1" t="s">
        <v>67</v>
      </c>
    </row>
    <row r="23" spans="1:11" ht="12.75" customHeight="1" x14ac:dyDescent="0.25">
      <c r="A23" s="1" t="s">
        <v>73</v>
      </c>
      <c r="B23" s="1"/>
      <c r="C23" s="1"/>
      <c r="D23" s="1"/>
      <c r="E23" s="1" t="s">
        <v>73</v>
      </c>
      <c r="G23" s="1"/>
      <c r="H23" s="1"/>
      <c r="I23" s="1"/>
      <c r="K23" s="1" t="s">
        <v>68</v>
      </c>
    </row>
    <row r="24" spans="1:11" ht="12.75" customHeight="1" x14ac:dyDescent="0.25">
      <c r="A24" s="1" t="s">
        <v>23</v>
      </c>
      <c r="B24" s="1"/>
      <c r="C24" s="1"/>
      <c r="D24" s="1"/>
      <c r="E24" s="1" t="s">
        <v>23</v>
      </c>
      <c r="G24" s="1"/>
      <c r="H24" s="1"/>
      <c r="I24" s="1"/>
      <c r="K24" s="1" t="s">
        <v>45</v>
      </c>
    </row>
    <row r="25" spans="1:11" ht="12.75" customHeight="1" x14ac:dyDescent="0.25">
      <c r="A25" s="1" t="s">
        <v>24</v>
      </c>
      <c r="B25" s="1"/>
      <c r="C25" s="1"/>
      <c r="D25" s="1"/>
      <c r="E25" s="1" t="s">
        <v>24</v>
      </c>
      <c r="G25" s="1"/>
      <c r="H25" s="1"/>
      <c r="I25" s="1"/>
    </row>
    <row r="26" spans="1:11" ht="12.75" customHeight="1" x14ac:dyDescent="0.25">
      <c r="A26" s="1" t="s">
        <v>25</v>
      </c>
      <c r="B26" s="1"/>
      <c r="C26" s="1"/>
      <c r="D26" s="1"/>
      <c r="E26" s="1" t="s">
        <v>25</v>
      </c>
      <c r="G26" s="1"/>
      <c r="H26" s="1"/>
      <c r="I26" s="1"/>
      <c r="K26" s="1"/>
    </row>
    <row r="27" spans="1:11" ht="12.75" customHeight="1" x14ac:dyDescent="0.25">
      <c r="A27" s="1" t="s">
        <v>103</v>
      </c>
      <c r="B27" s="1"/>
      <c r="C27" s="1"/>
      <c r="D27" s="1"/>
      <c r="E27" s="1" t="s">
        <v>103</v>
      </c>
      <c r="G27" s="1"/>
      <c r="H27" s="1"/>
      <c r="I27" s="1"/>
      <c r="K27" s="1"/>
    </row>
    <row r="28" spans="1:11" ht="12.75" customHeight="1" x14ac:dyDescent="0.25">
      <c r="A28" s="1" t="s">
        <v>26</v>
      </c>
      <c r="B28" s="1"/>
      <c r="C28" s="1"/>
      <c r="D28" s="1"/>
      <c r="E28" s="1" t="s">
        <v>26</v>
      </c>
      <c r="G28" s="1"/>
      <c r="H28" s="1"/>
      <c r="I28" s="1"/>
      <c r="K28" s="1"/>
    </row>
    <row r="29" spans="1:11" ht="12.75" customHeight="1" x14ac:dyDescent="0.25">
      <c r="A29" s="1" t="s">
        <v>27</v>
      </c>
      <c r="B29" s="1"/>
      <c r="C29" s="1"/>
      <c r="D29" s="1"/>
      <c r="E29" s="1" t="s">
        <v>27</v>
      </c>
      <c r="G29" s="1"/>
      <c r="H29" s="1"/>
      <c r="I29" s="1"/>
      <c r="K29" s="1"/>
    </row>
    <row r="30" spans="1:11" ht="12.75" customHeight="1" x14ac:dyDescent="0.25">
      <c r="A30" s="1" t="s">
        <v>104</v>
      </c>
      <c r="B30" s="1"/>
      <c r="C30" s="1"/>
      <c r="D30" s="1"/>
      <c r="E30" s="1" t="s">
        <v>104</v>
      </c>
      <c r="G30" s="1"/>
      <c r="H30" s="1"/>
      <c r="I30" s="1"/>
      <c r="K30" s="1"/>
    </row>
    <row r="31" spans="1:11" ht="12.75" customHeight="1" x14ac:dyDescent="0.25">
      <c r="A31" s="1" t="s">
        <v>28</v>
      </c>
      <c r="B31" s="1"/>
      <c r="C31" s="1"/>
      <c r="D31" s="1"/>
      <c r="E31" s="1" t="s">
        <v>28</v>
      </c>
      <c r="G31" s="1"/>
      <c r="H31" s="1"/>
      <c r="I31" s="1"/>
      <c r="K31" s="1"/>
    </row>
    <row r="32" spans="1:11" ht="12.75" customHeight="1" x14ac:dyDescent="0.25">
      <c r="A32" s="1" t="s">
        <v>102</v>
      </c>
      <c r="B32" s="1"/>
      <c r="C32" s="1"/>
      <c r="D32" s="1"/>
      <c r="E32" s="1" t="s">
        <v>102</v>
      </c>
      <c r="G32" s="1"/>
      <c r="H32" s="1"/>
      <c r="I32" s="1"/>
      <c r="K32" s="1"/>
    </row>
    <row r="33" spans="1:11" ht="12.75" customHeight="1" x14ac:dyDescent="0.25">
      <c r="A33" s="1" t="s">
        <v>105</v>
      </c>
      <c r="B33" s="1"/>
      <c r="C33" s="1"/>
      <c r="D33" s="1"/>
      <c r="E33" s="1" t="s">
        <v>105</v>
      </c>
      <c r="G33" s="1"/>
      <c r="H33" s="1"/>
      <c r="I33" s="1"/>
      <c r="K33" s="1"/>
    </row>
    <row r="34" spans="1:11" ht="12.75" customHeight="1" x14ac:dyDescent="0.25">
      <c r="A34" s="1" t="s">
        <v>29</v>
      </c>
      <c r="B34" s="1"/>
      <c r="C34" s="1"/>
      <c r="D34" s="1"/>
      <c r="E34" s="1" t="s">
        <v>29</v>
      </c>
      <c r="G34" s="1"/>
      <c r="H34" s="1"/>
      <c r="I34" s="1"/>
      <c r="K34" s="1"/>
    </row>
    <row r="35" spans="1:11" ht="12.75" customHeight="1" x14ac:dyDescent="0.25">
      <c r="A35" s="1" t="s">
        <v>30</v>
      </c>
      <c r="B35" s="1"/>
      <c r="C35" s="1"/>
      <c r="D35" s="1"/>
      <c r="E35" s="1" t="s">
        <v>30</v>
      </c>
      <c r="G35" s="1"/>
      <c r="H35" s="1"/>
      <c r="I35" s="1"/>
      <c r="K35" s="1" t="s">
        <v>46</v>
      </c>
    </row>
    <row r="36" spans="1:11" ht="12.75" customHeight="1" x14ac:dyDescent="0.25">
      <c r="A36" s="1" t="s">
        <v>31</v>
      </c>
      <c r="B36" s="1"/>
      <c r="C36" s="1"/>
      <c r="D36" s="1"/>
      <c r="E36" s="1" t="s">
        <v>31</v>
      </c>
      <c r="G36" s="1"/>
      <c r="H36" s="1"/>
      <c r="I36" s="1"/>
      <c r="K36" s="1"/>
    </row>
    <row r="37" spans="1:11" ht="12.75" customHeight="1" x14ac:dyDescent="0.25">
      <c r="A37" s="1" t="s">
        <v>32</v>
      </c>
      <c r="B37" s="1"/>
      <c r="C37" s="1"/>
      <c r="D37" s="1"/>
      <c r="E37" s="1" t="s">
        <v>32</v>
      </c>
      <c r="G37" s="1"/>
      <c r="H37" s="1"/>
      <c r="I37" s="1"/>
      <c r="K37" s="1"/>
    </row>
    <row r="38" spans="1:11" ht="12.75" customHeight="1" x14ac:dyDescent="0.25">
      <c r="A38" s="1" t="s">
        <v>33</v>
      </c>
      <c r="B38" s="1"/>
      <c r="C38" s="1"/>
      <c r="D38" s="1"/>
      <c r="E38" s="1" t="s">
        <v>33</v>
      </c>
      <c r="G38" s="1"/>
      <c r="H38" s="1"/>
      <c r="I38" s="1"/>
      <c r="K38" s="1"/>
    </row>
    <row r="39" spans="1:11" ht="12.75" customHeight="1" x14ac:dyDescent="0.25">
      <c r="A39" s="1" t="s">
        <v>34</v>
      </c>
      <c r="B39" s="1"/>
      <c r="C39" s="1"/>
      <c r="D39" s="1"/>
      <c r="E39" s="1" t="s">
        <v>34</v>
      </c>
      <c r="G39" s="1"/>
      <c r="H39" s="1"/>
      <c r="I39" s="1"/>
      <c r="K39" s="1"/>
    </row>
    <row r="40" spans="1:11" ht="12.75" customHeight="1" x14ac:dyDescent="0.25">
      <c r="A40" s="1" t="s">
        <v>35</v>
      </c>
      <c r="B40" s="1"/>
      <c r="C40" s="1"/>
      <c r="D40" s="1"/>
      <c r="E40" s="1" t="s">
        <v>35</v>
      </c>
      <c r="G40" s="1"/>
      <c r="H40" s="1"/>
      <c r="I40" s="1"/>
      <c r="K40" s="1"/>
    </row>
    <row r="41" spans="1:11" ht="12.75" customHeight="1" x14ac:dyDescent="0.25">
      <c r="A41" s="1" t="s">
        <v>29</v>
      </c>
      <c r="B41" s="1"/>
      <c r="C41" s="1"/>
      <c r="D41" s="1"/>
      <c r="E41" s="1" t="s">
        <v>29</v>
      </c>
      <c r="G41" s="1"/>
      <c r="H41" s="1"/>
      <c r="I41" s="1"/>
      <c r="K41" s="1"/>
    </row>
    <row r="42" spans="1:11" ht="12.75" customHeight="1" x14ac:dyDescent="0.25">
      <c r="A42" s="1" t="s">
        <v>36</v>
      </c>
      <c r="B42" s="1"/>
      <c r="C42" s="1"/>
      <c r="D42" s="1"/>
      <c r="E42" s="1" t="s">
        <v>36</v>
      </c>
      <c r="G42" s="1"/>
      <c r="H42" s="1"/>
      <c r="I42" s="1"/>
      <c r="K42" s="1" t="s">
        <v>47</v>
      </c>
    </row>
    <row r="43" spans="1:11" ht="12.75" customHeight="1" x14ac:dyDescent="0.25">
      <c r="A43" s="1" t="s">
        <v>82</v>
      </c>
      <c r="B43" s="1"/>
      <c r="C43" s="1"/>
      <c r="D43" s="1"/>
      <c r="E43" s="1" t="s">
        <v>82</v>
      </c>
      <c r="G43" s="1"/>
      <c r="H43" s="1"/>
      <c r="I43" s="1"/>
      <c r="K43" s="1"/>
    </row>
    <row r="44" spans="1:11" ht="12.75" customHeight="1" x14ac:dyDescent="0.25">
      <c r="A44" s="1" t="s">
        <v>83</v>
      </c>
      <c r="B44" s="1"/>
      <c r="C44" s="1"/>
      <c r="D44" s="1"/>
      <c r="E44" s="1" t="s">
        <v>83</v>
      </c>
      <c r="G44" s="1"/>
      <c r="H44" s="1"/>
      <c r="I44" s="1"/>
      <c r="K44" s="1"/>
    </row>
    <row r="45" spans="1:11" ht="12.75" customHeight="1" x14ac:dyDescent="0.25">
      <c r="A45" s="1" t="s">
        <v>37</v>
      </c>
      <c r="B45" s="1"/>
      <c r="C45" s="1"/>
      <c r="D45" s="1"/>
      <c r="E45" s="1" t="s">
        <v>37</v>
      </c>
      <c r="G45" s="1"/>
      <c r="H45" s="1"/>
      <c r="I45" s="1"/>
      <c r="K45" s="1"/>
    </row>
    <row r="46" spans="1:11" ht="12.75" customHeight="1" x14ac:dyDescent="0.25">
      <c r="A46" s="1" t="s">
        <v>84</v>
      </c>
      <c r="B46" s="1"/>
      <c r="C46" s="1"/>
      <c r="D46" s="1"/>
      <c r="E46" s="1" t="s">
        <v>84</v>
      </c>
      <c r="G46" s="1"/>
      <c r="H46" s="1"/>
      <c r="I46" s="1"/>
      <c r="K46" s="1"/>
    </row>
    <row r="47" spans="1:11" ht="12.75" customHeight="1" x14ac:dyDescent="0.25">
      <c r="A47" s="1" t="s">
        <v>85</v>
      </c>
      <c r="B47" s="1"/>
      <c r="C47" s="1"/>
      <c r="D47" s="1"/>
      <c r="E47" s="1" t="s">
        <v>85</v>
      </c>
      <c r="G47" s="1"/>
      <c r="H47" s="1"/>
      <c r="I47" s="1"/>
      <c r="K47" s="1"/>
    </row>
    <row r="48" spans="1:11" ht="12.75" customHeight="1" x14ac:dyDescent="0.25">
      <c r="A48" s="1" t="s">
        <v>86</v>
      </c>
      <c r="B48" s="1"/>
      <c r="C48" s="1"/>
      <c r="D48" s="1"/>
      <c r="E48" s="1" t="s">
        <v>86</v>
      </c>
      <c r="G48" s="1"/>
      <c r="H48" s="1"/>
      <c r="I48" s="1"/>
      <c r="K48" s="1"/>
    </row>
    <row r="49" spans="1:11" ht="12.75" customHeight="1" x14ac:dyDescent="0.25">
      <c r="A49" s="1" t="s">
        <v>29</v>
      </c>
      <c r="B49" s="1"/>
      <c r="C49" s="1"/>
      <c r="D49" s="1"/>
      <c r="E49" s="1" t="s">
        <v>29</v>
      </c>
      <c r="G49" s="1"/>
      <c r="H49" s="1"/>
      <c r="I49" s="1"/>
      <c r="K49" s="1"/>
    </row>
    <row r="50" spans="1:11" ht="12.75" customHeight="1" x14ac:dyDescent="0.25">
      <c r="A50" s="14" t="s">
        <v>39</v>
      </c>
      <c r="B50" s="1"/>
      <c r="C50" s="1"/>
      <c r="D50" s="1"/>
      <c r="E50" s="14" t="s">
        <v>39</v>
      </c>
      <c r="G50" s="1"/>
      <c r="H50" s="1"/>
      <c r="I50" s="1"/>
      <c r="K50" s="1" t="s">
        <v>48</v>
      </c>
    </row>
    <row r="51" spans="1:11" ht="12.75" customHeight="1" x14ac:dyDescent="0.25">
      <c r="A51" s="14" t="s">
        <v>40</v>
      </c>
      <c r="B51" s="1"/>
      <c r="C51" s="1"/>
      <c r="D51" s="1"/>
      <c r="E51" s="14" t="s">
        <v>40</v>
      </c>
      <c r="G51" s="1"/>
      <c r="H51" s="1"/>
      <c r="I51" s="1"/>
      <c r="K51" s="1" t="s">
        <v>49</v>
      </c>
    </row>
    <row r="52" spans="1:11" ht="12.75" customHeight="1" x14ac:dyDescent="0.25">
      <c r="A52" s="14" t="s">
        <v>41</v>
      </c>
      <c r="B52" s="1"/>
      <c r="C52" s="1"/>
      <c r="D52" s="1"/>
      <c r="E52" s="14" t="s">
        <v>41</v>
      </c>
      <c r="G52" s="1"/>
      <c r="H52" s="1"/>
      <c r="I52" s="1"/>
      <c r="K52" s="1" t="s">
        <v>50</v>
      </c>
    </row>
    <row r="53" spans="1:11" ht="12.75" customHeight="1" x14ac:dyDescent="0.25">
      <c r="A53" s="14" t="s">
        <v>80</v>
      </c>
      <c r="B53" s="1"/>
      <c r="C53" s="1"/>
      <c r="D53" s="1"/>
      <c r="E53" s="14" t="s">
        <v>80</v>
      </c>
      <c r="G53" s="1"/>
      <c r="H53" s="1"/>
      <c r="I53" s="1"/>
      <c r="K53" s="1" t="s">
        <v>56</v>
      </c>
    </row>
    <row r="54" spans="1:11" ht="12.75" customHeight="1" x14ac:dyDescent="0.25">
      <c r="A54" s="14" t="s">
        <v>81</v>
      </c>
      <c r="B54" s="1"/>
      <c r="C54" s="1"/>
      <c r="D54" s="1"/>
      <c r="E54" s="14" t="s">
        <v>81</v>
      </c>
      <c r="G54" s="1"/>
      <c r="H54" s="1"/>
      <c r="I54" s="1"/>
      <c r="K54" s="1" t="s">
        <v>58</v>
      </c>
    </row>
    <row r="55" spans="1:11" ht="12.75" customHeight="1" x14ac:dyDescent="0.25">
      <c r="A55" s="14" t="s">
        <v>88</v>
      </c>
      <c r="B55" s="1"/>
      <c r="C55" s="1"/>
      <c r="D55" s="1"/>
      <c r="E55" s="14" t="s">
        <v>88</v>
      </c>
      <c r="G55" s="1"/>
      <c r="H55" s="1"/>
      <c r="I55" s="1"/>
      <c r="K55" s="1" t="s">
        <v>60</v>
      </c>
    </row>
    <row r="56" spans="1:11" ht="12.75" customHeight="1" x14ac:dyDescent="0.25">
      <c r="A56" s="14" t="s">
        <v>89</v>
      </c>
      <c r="B56" s="1"/>
      <c r="C56" s="1"/>
      <c r="D56" s="1"/>
      <c r="E56" s="14" t="s">
        <v>89</v>
      </c>
      <c r="G56" s="1"/>
      <c r="H56" s="1"/>
      <c r="I56" s="1"/>
      <c r="K56" s="1" t="s">
        <v>59</v>
      </c>
    </row>
    <row r="57" spans="1:11" ht="12.75" customHeight="1" x14ac:dyDescent="0.25">
      <c r="A57" s="14" t="s">
        <v>101</v>
      </c>
      <c r="B57" s="1"/>
      <c r="C57" s="1"/>
      <c r="D57" s="1"/>
      <c r="E57" s="14" t="s">
        <v>101</v>
      </c>
      <c r="G57" s="1"/>
      <c r="H57" s="1"/>
      <c r="I57" s="1"/>
      <c r="K57" s="1" t="s">
        <v>51</v>
      </c>
    </row>
    <row r="58" spans="1:11" ht="12.75" customHeight="1" x14ac:dyDescent="0.25">
      <c r="A58" s="14" t="s">
        <v>42</v>
      </c>
      <c r="B58" s="1"/>
      <c r="C58" s="1"/>
      <c r="D58" s="1"/>
      <c r="E58" s="14" t="s">
        <v>42</v>
      </c>
      <c r="G58" s="1"/>
      <c r="H58" s="1"/>
      <c r="I58" s="1"/>
      <c r="K58" s="1" t="s">
        <v>52</v>
      </c>
    </row>
    <row r="59" spans="1:11" ht="12.75" customHeight="1" x14ac:dyDescent="0.25">
      <c r="A59" s="14" t="s">
        <v>43</v>
      </c>
      <c r="B59" s="1"/>
      <c r="C59" s="1"/>
      <c r="D59" s="1"/>
      <c r="E59" s="14" t="s">
        <v>43</v>
      </c>
      <c r="G59" s="1"/>
      <c r="H59" s="1"/>
      <c r="K59" s="1" t="s">
        <v>53</v>
      </c>
    </row>
    <row r="60" spans="1:11" ht="12.75" customHeight="1" x14ac:dyDescent="0.25">
      <c r="A60" s="14" t="s">
        <v>70</v>
      </c>
      <c r="B60" s="1"/>
      <c r="C60" s="1"/>
      <c r="D60" s="1"/>
      <c r="E60" s="14" t="s">
        <v>70</v>
      </c>
      <c r="G60" s="1"/>
      <c r="H60" s="1"/>
      <c r="K60" s="1" t="s">
        <v>54</v>
      </c>
    </row>
    <row r="61" spans="1:11" ht="12.75" customHeight="1" x14ac:dyDescent="0.25">
      <c r="A61" s="14" t="s">
        <v>112</v>
      </c>
      <c r="B61" s="1"/>
      <c r="C61" s="1"/>
      <c r="D61" s="1"/>
      <c r="E61" s="14" t="s">
        <v>121</v>
      </c>
      <c r="G61" s="1"/>
      <c r="H61" s="1"/>
      <c r="K61" s="1" t="s">
        <v>55</v>
      </c>
    </row>
    <row r="62" spans="1:11" ht="12.75" customHeight="1" x14ac:dyDescent="0.25">
      <c r="A62" s="14" t="s">
        <v>44</v>
      </c>
      <c r="B62" s="1"/>
      <c r="C62" s="1"/>
      <c r="D62" s="1"/>
      <c r="E62" s="14" t="s">
        <v>44</v>
      </c>
      <c r="G62" s="1"/>
      <c r="H62" s="1"/>
      <c r="I62" s="1"/>
      <c r="K62" s="1" t="s">
        <v>57</v>
      </c>
    </row>
    <row r="63" spans="1:11" ht="12.75" customHeight="1" x14ac:dyDescent="0.25">
      <c r="B63" s="14"/>
      <c r="C63" s="1"/>
      <c r="D63" s="1"/>
      <c r="E63" s="1"/>
      <c r="F63" s="1"/>
      <c r="G63" s="1"/>
      <c r="H63" s="1"/>
      <c r="I63" s="1"/>
    </row>
    <row r="66" spans="2:2" ht="12.75" customHeight="1" x14ac:dyDescent="0.25">
      <c r="B66" s="12"/>
    </row>
    <row r="67" spans="2:2" ht="12.75" customHeight="1" x14ac:dyDescent="0.25">
      <c r="B67" s="12"/>
    </row>
    <row r="68" spans="2:2" ht="12.75" customHeight="1" x14ac:dyDescent="0.25">
      <c r="B68" s="12"/>
    </row>
    <row r="69" spans="2:2" ht="12.75" customHeight="1" x14ac:dyDescent="0.25">
      <c r="B69" s="12"/>
    </row>
    <row r="70" spans="2:2" ht="12.75" customHeight="1" x14ac:dyDescent="0.25">
      <c r="B70" s="12"/>
    </row>
    <row r="71" spans="2:2" ht="12.75" customHeight="1" x14ac:dyDescent="0.25">
      <c r="B71" s="12"/>
    </row>
    <row r="72" spans="2:2" ht="12.75" customHeight="1" x14ac:dyDescent="0.25">
      <c r="B72" s="12"/>
    </row>
    <row r="73" spans="2:2" ht="12.75" customHeight="1" x14ac:dyDescent="0.25">
      <c r="B73" s="12"/>
    </row>
    <row r="74" spans="2:2" ht="12.75" customHeight="1" x14ac:dyDescent="0.25">
      <c r="B74" s="12"/>
    </row>
    <row r="75" spans="2:2" ht="12.75" customHeight="1" x14ac:dyDescent="0.25">
      <c r="B75" s="12"/>
    </row>
    <row r="76" spans="2:2" ht="12.75" customHeight="1" x14ac:dyDescent="0.25">
      <c r="B76" s="12"/>
    </row>
    <row r="77" spans="2:2" ht="12.75" customHeight="1" x14ac:dyDescent="0.25">
      <c r="B77" s="12"/>
    </row>
    <row r="78" spans="2:2" ht="12.75" customHeight="1" x14ac:dyDescent="0.25">
      <c r="B78" s="12"/>
    </row>
    <row r="79" spans="2:2" ht="12.75" customHeight="1" x14ac:dyDescent="0.25">
      <c r="B79" s="12"/>
    </row>
    <row r="80" spans="2:2" ht="12.75" customHeight="1" x14ac:dyDescent="0.25">
      <c r="B80" s="12"/>
    </row>
    <row r="81" spans="2:2" ht="12.75" customHeight="1" x14ac:dyDescent="0.25">
      <c r="B81" s="12"/>
    </row>
    <row r="82" spans="2:2" ht="12.75" customHeight="1" x14ac:dyDescent="0.25">
      <c r="B82" s="12"/>
    </row>
    <row r="83" spans="2:2" ht="12.75" customHeight="1" x14ac:dyDescent="0.25">
      <c r="B83" s="12"/>
    </row>
    <row r="84" spans="2:2" ht="12.75" customHeight="1" x14ac:dyDescent="0.25">
      <c r="B84" s="12"/>
    </row>
    <row r="85" spans="2:2" ht="12.75" customHeight="1" x14ac:dyDescent="0.25">
      <c r="B85" s="12"/>
    </row>
    <row r="86" spans="2:2" ht="12.75" customHeight="1" x14ac:dyDescent="0.25">
      <c r="B86" s="12"/>
    </row>
    <row r="87" spans="2:2" ht="12.75" customHeight="1" x14ac:dyDescent="0.25">
      <c r="B87" s="12"/>
    </row>
    <row r="88" spans="2:2" ht="12.75" customHeight="1" x14ac:dyDescent="0.25">
      <c r="B88" s="12"/>
    </row>
    <row r="89" spans="2:2" ht="12.75" customHeight="1" x14ac:dyDescent="0.25">
      <c r="B89" s="12"/>
    </row>
    <row r="90" spans="2:2" ht="12.75" customHeight="1" x14ac:dyDescent="0.25">
      <c r="B90" s="12"/>
    </row>
    <row r="91" spans="2:2" ht="12.75" customHeight="1" x14ac:dyDescent="0.25">
      <c r="B91" s="12"/>
    </row>
    <row r="92" spans="2:2" ht="12.75" customHeight="1" x14ac:dyDescent="0.25">
      <c r="B92" s="12"/>
    </row>
    <row r="93" spans="2:2" ht="12.75" customHeight="1" x14ac:dyDescent="0.25">
      <c r="B93" s="12"/>
    </row>
    <row r="94" spans="2:2" ht="12.75" customHeight="1" x14ac:dyDescent="0.25">
      <c r="B94" s="12"/>
    </row>
    <row r="95" spans="2:2" ht="12.75" customHeight="1" x14ac:dyDescent="0.25">
      <c r="B95" s="12"/>
    </row>
    <row r="96" spans="2:2" ht="12.75" customHeight="1" x14ac:dyDescent="0.25">
      <c r="B96" s="12"/>
    </row>
    <row r="97" spans="2:2" ht="12.75" customHeight="1" x14ac:dyDescent="0.25">
      <c r="B97" s="12"/>
    </row>
    <row r="98" spans="2:2" ht="12.75" customHeight="1" x14ac:dyDescent="0.25">
      <c r="B98" s="12"/>
    </row>
    <row r="99" spans="2:2" ht="12.75" customHeight="1" x14ac:dyDescent="0.25">
      <c r="B99" s="12"/>
    </row>
    <row r="100" spans="2:2" ht="12.75" customHeight="1" x14ac:dyDescent="0.25">
      <c r="B100" s="12"/>
    </row>
    <row r="101" spans="2:2" ht="12.75" customHeight="1" x14ac:dyDescent="0.25">
      <c r="B101" s="12"/>
    </row>
    <row r="102" spans="2:2" ht="12.75" customHeight="1" x14ac:dyDescent="0.25">
      <c r="B102" s="12"/>
    </row>
    <row r="103" spans="2:2" ht="12.75" customHeight="1" x14ac:dyDescent="0.25">
      <c r="B103" s="12"/>
    </row>
    <row r="104" spans="2:2" ht="12.75" customHeight="1" x14ac:dyDescent="0.25">
      <c r="B104" s="12"/>
    </row>
    <row r="105" spans="2:2" ht="12.75" customHeight="1" x14ac:dyDescent="0.25">
      <c r="B105" s="12"/>
    </row>
    <row r="106" spans="2:2" ht="12.75" customHeight="1" x14ac:dyDescent="0.25">
      <c r="B106" s="12"/>
    </row>
    <row r="107" spans="2:2" ht="12.75" customHeight="1" x14ac:dyDescent="0.25">
      <c r="B107" s="12"/>
    </row>
    <row r="108" spans="2:2" ht="12.75" customHeight="1" x14ac:dyDescent="0.25">
      <c r="B108" s="12"/>
    </row>
    <row r="109" spans="2:2" ht="12.75" customHeight="1" x14ac:dyDescent="0.25">
      <c r="B109" s="12"/>
    </row>
    <row r="110" spans="2:2" ht="12.75" customHeight="1" x14ac:dyDescent="0.25">
      <c r="B110" s="12"/>
    </row>
    <row r="111" spans="2:2" ht="12.75" customHeight="1" x14ac:dyDescent="0.25">
      <c r="B111" s="12"/>
    </row>
    <row r="112" spans="2:2" ht="12.75" customHeight="1" x14ac:dyDescent="0.25">
      <c r="B112" s="12"/>
    </row>
    <row r="113" spans="2:2" ht="12.75" customHeight="1" x14ac:dyDescent="0.25">
      <c r="B113" s="12"/>
    </row>
    <row r="114" spans="2:2" ht="12.75" customHeight="1" x14ac:dyDescent="0.25">
      <c r="B114" s="12"/>
    </row>
    <row r="115" spans="2:2" ht="12.75" customHeight="1" x14ac:dyDescent="0.25">
      <c r="B115" s="12"/>
    </row>
    <row r="116" spans="2:2" ht="12.75" customHeight="1" x14ac:dyDescent="0.25">
      <c r="B116" s="12"/>
    </row>
    <row r="117" spans="2:2" ht="12.75" customHeight="1" x14ac:dyDescent="0.25">
      <c r="B117" s="12"/>
    </row>
    <row r="118" spans="2:2" ht="12.75" customHeight="1" x14ac:dyDescent="0.25">
      <c r="B118" s="12"/>
    </row>
    <row r="119" spans="2:2" ht="12.75" customHeight="1" x14ac:dyDescent="0.25">
      <c r="B119" s="12"/>
    </row>
    <row r="120" spans="2:2" ht="12.75" customHeight="1" x14ac:dyDescent="0.25">
      <c r="B120" s="12"/>
    </row>
    <row r="121" spans="2:2" ht="12.75" customHeight="1" x14ac:dyDescent="0.25">
      <c r="B121" s="12"/>
    </row>
    <row r="122" spans="2:2" ht="12.75" customHeight="1" x14ac:dyDescent="0.25">
      <c r="B122" s="12"/>
    </row>
    <row r="123" spans="2:2" ht="12.75" customHeight="1" x14ac:dyDescent="0.25">
      <c r="B123" s="12"/>
    </row>
    <row r="124" spans="2:2" ht="12.75" customHeight="1" x14ac:dyDescent="0.25">
      <c r="B124" s="12"/>
    </row>
    <row r="125" spans="2:2" ht="12.75" customHeight="1" x14ac:dyDescent="0.25">
      <c r="B125" s="12"/>
    </row>
    <row r="126" spans="2:2" ht="12.75" customHeight="1" x14ac:dyDescent="0.25">
      <c r="B126" s="12"/>
    </row>
    <row r="127" spans="2:2" ht="12.75" customHeight="1" x14ac:dyDescent="0.25">
      <c r="B127" s="12"/>
    </row>
    <row r="128" spans="2:2" ht="12.75" customHeight="1" x14ac:dyDescent="0.25">
      <c r="B128" s="12"/>
    </row>
    <row r="129" spans="2:2" ht="12.75" customHeight="1" x14ac:dyDescent="0.25">
      <c r="B129" s="12"/>
    </row>
    <row r="130" spans="2:2" ht="12.75" customHeight="1" x14ac:dyDescent="0.25">
      <c r="B130" s="12"/>
    </row>
    <row r="131" spans="2:2" ht="12.75" customHeight="1" x14ac:dyDescent="0.25">
      <c r="B131" s="12"/>
    </row>
    <row r="132" spans="2:2" ht="12.75" customHeight="1" x14ac:dyDescent="0.25">
      <c r="B132" s="12"/>
    </row>
    <row r="133" spans="2:2" ht="12.75" customHeight="1" x14ac:dyDescent="0.25">
      <c r="B133" s="12"/>
    </row>
    <row r="134" spans="2:2" ht="12.75" customHeight="1" x14ac:dyDescent="0.25">
      <c r="B134" s="12"/>
    </row>
    <row r="135" spans="2:2" ht="12.75" customHeight="1" x14ac:dyDescent="0.25">
      <c r="B135" s="12"/>
    </row>
    <row r="136" spans="2:2" ht="12.75" customHeight="1" x14ac:dyDescent="0.25">
      <c r="B136" s="12"/>
    </row>
    <row r="137" spans="2:2" ht="12.75" customHeight="1" x14ac:dyDescent="0.25">
      <c r="B137" s="12"/>
    </row>
    <row r="138" spans="2:2" ht="12.75" customHeight="1" x14ac:dyDescent="0.25">
      <c r="B138" s="12"/>
    </row>
    <row r="139" spans="2:2" ht="12.75" customHeight="1" x14ac:dyDescent="0.25">
      <c r="B139" s="12"/>
    </row>
    <row r="140" spans="2:2" ht="12.75" customHeight="1" x14ac:dyDescent="0.25">
      <c r="B140" s="12"/>
    </row>
    <row r="141" spans="2:2" ht="12.75" customHeight="1" x14ac:dyDescent="0.25">
      <c r="B141" s="12"/>
    </row>
    <row r="142" spans="2:2" ht="12.75" customHeight="1" x14ac:dyDescent="0.25">
      <c r="B142" s="12"/>
    </row>
    <row r="143" spans="2:2" ht="12.75" customHeight="1" x14ac:dyDescent="0.25">
      <c r="B143" s="12"/>
    </row>
    <row r="144" spans="2:2" ht="12.75" customHeight="1" x14ac:dyDescent="0.25">
      <c r="B144" s="12"/>
    </row>
    <row r="145" spans="2:2" ht="12.75" customHeight="1" x14ac:dyDescent="0.25">
      <c r="B145" s="12"/>
    </row>
    <row r="146" spans="2:2" ht="12.75" customHeight="1" x14ac:dyDescent="0.25">
      <c r="B146" s="12"/>
    </row>
    <row r="147" spans="2:2" ht="12.75" customHeight="1" x14ac:dyDescent="0.25">
      <c r="B147" s="12"/>
    </row>
    <row r="148" spans="2:2" ht="12.75" customHeight="1" x14ac:dyDescent="0.25">
      <c r="B148" s="12"/>
    </row>
    <row r="149" spans="2:2" ht="12.75" customHeight="1" x14ac:dyDescent="0.25">
      <c r="B149" s="12"/>
    </row>
    <row r="150" spans="2:2" ht="12.75" customHeight="1" x14ac:dyDescent="0.25">
      <c r="B150" s="12"/>
    </row>
    <row r="151" spans="2:2" ht="12.75" customHeight="1" x14ac:dyDescent="0.25">
      <c r="B151" s="12"/>
    </row>
    <row r="152" spans="2:2" ht="12.75" customHeight="1" x14ac:dyDescent="0.25">
      <c r="B152" s="12"/>
    </row>
    <row r="153" spans="2:2" ht="12.75" customHeight="1" x14ac:dyDescent="0.25">
      <c r="B153" s="12"/>
    </row>
    <row r="154" spans="2:2" ht="12.75" customHeight="1" x14ac:dyDescent="0.25">
      <c r="B154" s="12"/>
    </row>
    <row r="155" spans="2:2" ht="12.75" customHeight="1" x14ac:dyDescent="0.25">
      <c r="B155" s="12"/>
    </row>
    <row r="156" spans="2:2" ht="12.75" customHeight="1" x14ac:dyDescent="0.25">
      <c r="B156" s="12"/>
    </row>
    <row r="157" spans="2:2" ht="12.75" customHeight="1" x14ac:dyDescent="0.25">
      <c r="B157" s="12"/>
    </row>
    <row r="158" spans="2:2" ht="12.75" customHeight="1" x14ac:dyDescent="0.25">
      <c r="B158" s="12"/>
    </row>
    <row r="159" spans="2:2" ht="12.75" customHeight="1" x14ac:dyDescent="0.25">
      <c r="B159" s="12"/>
    </row>
    <row r="160" spans="2:2" ht="12.75" customHeight="1" x14ac:dyDescent="0.25">
      <c r="B160" s="12"/>
    </row>
    <row r="161" spans="2:2" ht="12.75" customHeight="1" x14ac:dyDescent="0.25">
      <c r="B161" s="12"/>
    </row>
    <row r="162" spans="2:2" ht="12.75" customHeight="1" x14ac:dyDescent="0.25">
      <c r="B162" s="12"/>
    </row>
    <row r="163" spans="2:2" ht="12.75" customHeight="1" x14ac:dyDescent="0.25">
      <c r="B163" s="12"/>
    </row>
    <row r="164" spans="2:2" ht="12.75" customHeight="1" x14ac:dyDescent="0.25">
      <c r="B164" s="12"/>
    </row>
    <row r="165" spans="2:2" ht="12.75" customHeight="1" x14ac:dyDescent="0.25">
      <c r="B165" s="12"/>
    </row>
    <row r="166" spans="2:2" ht="12.75" customHeight="1" x14ac:dyDescent="0.25">
      <c r="B166" s="12"/>
    </row>
    <row r="167" spans="2:2" ht="12.75" customHeight="1" x14ac:dyDescent="0.25">
      <c r="B167" s="12"/>
    </row>
    <row r="168" spans="2:2" ht="12.75" customHeight="1" x14ac:dyDescent="0.25">
      <c r="B168" s="12"/>
    </row>
    <row r="169" spans="2:2" ht="12.75" customHeight="1" x14ac:dyDescent="0.25">
      <c r="B169" s="12"/>
    </row>
    <row r="170" spans="2:2" ht="12.75" customHeight="1" x14ac:dyDescent="0.25">
      <c r="B170" s="12"/>
    </row>
    <row r="171" spans="2:2" ht="12.75" customHeight="1" x14ac:dyDescent="0.25">
      <c r="B171" s="12"/>
    </row>
    <row r="172" spans="2:2" ht="12.75" customHeight="1" x14ac:dyDescent="0.25">
      <c r="B172" s="12"/>
    </row>
    <row r="173" spans="2:2" ht="12.75" customHeight="1" x14ac:dyDescent="0.25">
      <c r="B173" s="12"/>
    </row>
    <row r="174" spans="2:2" ht="12.75" customHeight="1" x14ac:dyDescent="0.25">
      <c r="B174" s="12"/>
    </row>
    <row r="175" spans="2:2" ht="12.75" customHeight="1" x14ac:dyDescent="0.25">
      <c r="B175" s="12"/>
    </row>
    <row r="176" spans="2:2" ht="12.75" customHeight="1" x14ac:dyDescent="0.25">
      <c r="B176" s="12"/>
    </row>
    <row r="177" spans="2:2" ht="12.75" customHeight="1" x14ac:dyDescent="0.25">
      <c r="B177" s="12"/>
    </row>
    <row r="178" spans="2:2" ht="12.75" customHeight="1" x14ac:dyDescent="0.25">
      <c r="B178" s="12"/>
    </row>
    <row r="179" spans="2:2" ht="12.75" customHeight="1" x14ac:dyDescent="0.25">
      <c r="B179" s="12"/>
    </row>
    <row r="180" spans="2:2" ht="12.75" customHeight="1" x14ac:dyDescent="0.25">
      <c r="B180" s="12"/>
    </row>
    <row r="181" spans="2:2" ht="12.75" customHeight="1" x14ac:dyDescent="0.25">
      <c r="B181" s="12"/>
    </row>
    <row r="182" spans="2:2" ht="12.75" customHeight="1" x14ac:dyDescent="0.25">
      <c r="B182" s="12"/>
    </row>
    <row r="183" spans="2:2" ht="12.75" customHeight="1" x14ac:dyDescent="0.25">
      <c r="B183" s="12"/>
    </row>
    <row r="184" spans="2:2" ht="12.75" customHeight="1" x14ac:dyDescent="0.25">
      <c r="B184" s="12"/>
    </row>
    <row r="185" spans="2:2" ht="12.75" customHeight="1" x14ac:dyDescent="0.25">
      <c r="B185" s="12"/>
    </row>
    <row r="186" spans="2:2" ht="12.75" customHeight="1" x14ac:dyDescent="0.25">
      <c r="B186" s="12"/>
    </row>
    <row r="187" spans="2:2" ht="12.75" customHeight="1" x14ac:dyDescent="0.25">
      <c r="B187" s="12"/>
    </row>
    <row r="188" spans="2:2" ht="12.75" customHeight="1" x14ac:dyDescent="0.25">
      <c r="B188" s="12"/>
    </row>
    <row r="189" spans="2:2" ht="12.75" customHeight="1" x14ac:dyDescent="0.25">
      <c r="B189" s="12"/>
    </row>
    <row r="190" spans="2:2" ht="12.75" customHeight="1" x14ac:dyDescent="0.25">
      <c r="B190" s="12"/>
    </row>
    <row r="191" spans="2:2" ht="12.75" customHeight="1" x14ac:dyDescent="0.25">
      <c r="B191" s="12"/>
    </row>
    <row r="192" spans="2:2" ht="12.75" customHeight="1" x14ac:dyDescent="0.25">
      <c r="B192" s="12"/>
    </row>
    <row r="193" spans="2:2" ht="12.75" customHeight="1" x14ac:dyDescent="0.25">
      <c r="B193" s="12"/>
    </row>
    <row r="194" spans="2:2" ht="12.75" customHeight="1" x14ac:dyDescent="0.25">
      <c r="B194" s="12"/>
    </row>
    <row r="195" spans="2:2" ht="12.75" customHeight="1" x14ac:dyDescent="0.25">
      <c r="B195" s="12"/>
    </row>
    <row r="196" spans="2:2" ht="12.75" customHeight="1" x14ac:dyDescent="0.25">
      <c r="B196" s="12"/>
    </row>
    <row r="197" spans="2:2" ht="12.75" customHeight="1" x14ac:dyDescent="0.25">
      <c r="B197" s="12"/>
    </row>
    <row r="198" spans="2:2" ht="12.75" customHeight="1" x14ac:dyDescent="0.25">
      <c r="B198" s="12"/>
    </row>
    <row r="199" spans="2:2" ht="12.75" customHeight="1" x14ac:dyDescent="0.25">
      <c r="B199" s="12"/>
    </row>
    <row r="200" spans="2:2" ht="12.75" customHeight="1" x14ac:dyDescent="0.25">
      <c r="B200" s="12"/>
    </row>
    <row r="201" spans="2:2" ht="12.75" customHeight="1" x14ac:dyDescent="0.25">
      <c r="B201" s="12"/>
    </row>
    <row r="202" spans="2:2" ht="12.75" customHeight="1" x14ac:dyDescent="0.25">
      <c r="B202" s="12"/>
    </row>
    <row r="203" spans="2:2" ht="12.75" customHeight="1" x14ac:dyDescent="0.25">
      <c r="B203" s="12"/>
    </row>
    <row r="204" spans="2:2" ht="12.75" customHeight="1" x14ac:dyDescent="0.25">
      <c r="B204" s="12"/>
    </row>
    <row r="205" spans="2:2" ht="12.75" customHeight="1" x14ac:dyDescent="0.25">
      <c r="B205" s="12"/>
    </row>
    <row r="206" spans="2:2" ht="12.75" customHeight="1" x14ac:dyDescent="0.25">
      <c r="B206" s="12"/>
    </row>
    <row r="207" spans="2:2" ht="12.75" customHeight="1" x14ac:dyDescent="0.25">
      <c r="B207" s="12"/>
    </row>
    <row r="208" spans="2:2" ht="12.75" customHeight="1" x14ac:dyDescent="0.25">
      <c r="B208" s="12"/>
    </row>
    <row r="209" spans="2:2" ht="12.75" customHeight="1" x14ac:dyDescent="0.25">
      <c r="B209" s="12"/>
    </row>
    <row r="210" spans="2:2" ht="12.75" customHeight="1" x14ac:dyDescent="0.25">
      <c r="B210" s="12"/>
    </row>
    <row r="211" spans="2:2" ht="12.75" customHeight="1" x14ac:dyDescent="0.25">
      <c r="B211" s="12"/>
    </row>
    <row r="212" spans="2:2" ht="12.75" customHeight="1" x14ac:dyDescent="0.25">
      <c r="B212" s="12"/>
    </row>
    <row r="213" spans="2:2" ht="12.75" customHeight="1" x14ac:dyDescent="0.25">
      <c r="B213" s="12"/>
    </row>
    <row r="214" spans="2:2" ht="12.75" customHeight="1" x14ac:dyDescent="0.25">
      <c r="B214" s="12"/>
    </row>
    <row r="215" spans="2:2" ht="12.75" customHeight="1" x14ac:dyDescent="0.25">
      <c r="B215" s="12"/>
    </row>
    <row r="216" spans="2:2" ht="12.75" customHeight="1" x14ac:dyDescent="0.25">
      <c r="B216" s="12"/>
    </row>
    <row r="217" spans="2:2" ht="12.75" customHeight="1" x14ac:dyDescent="0.25">
      <c r="B217" s="12"/>
    </row>
    <row r="218" spans="2:2" ht="12.75" customHeight="1" x14ac:dyDescent="0.25">
      <c r="B218" s="12"/>
    </row>
    <row r="219" spans="2:2" ht="12.75" customHeight="1" x14ac:dyDescent="0.25">
      <c r="B219" s="12"/>
    </row>
    <row r="220" spans="2:2" ht="12.75" customHeight="1" x14ac:dyDescent="0.25">
      <c r="B220" s="12"/>
    </row>
    <row r="221" spans="2:2" ht="12.75" customHeight="1" x14ac:dyDescent="0.25">
      <c r="B221" s="12"/>
    </row>
    <row r="222" spans="2:2" ht="12.75" customHeight="1" x14ac:dyDescent="0.25">
      <c r="B222" s="12"/>
    </row>
    <row r="223" spans="2:2" ht="12.75" customHeight="1" x14ac:dyDescent="0.25">
      <c r="B223" s="12"/>
    </row>
    <row r="224" spans="2:2" ht="12.75" customHeight="1" x14ac:dyDescent="0.25">
      <c r="B224" s="12"/>
    </row>
    <row r="225" spans="2:2" ht="12.75" customHeight="1" x14ac:dyDescent="0.25">
      <c r="B225" s="12"/>
    </row>
    <row r="226" spans="2:2" ht="12.75" customHeight="1" x14ac:dyDescent="0.25">
      <c r="B226" s="12"/>
    </row>
    <row r="227" spans="2:2" ht="12.75" customHeight="1" x14ac:dyDescent="0.25">
      <c r="B227" s="12"/>
    </row>
    <row r="228" spans="2:2" ht="12.75" customHeight="1" x14ac:dyDescent="0.25">
      <c r="B228" s="12"/>
    </row>
    <row r="229" spans="2:2" ht="12.75" customHeight="1" x14ac:dyDescent="0.25">
      <c r="B229" s="12"/>
    </row>
    <row r="230" spans="2:2" ht="12.75" customHeight="1" x14ac:dyDescent="0.25">
      <c r="B230" s="12"/>
    </row>
    <row r="231" spans="2:2" ht="12.75" customHeight="1" x14ac:dyDescent="0.25">
      <c r="B231" s="12"/>
    </row>
    <row r="232" spans="2:2" ht="12.75" customHeight="1" x14ac:dyDescent="0.25">
      <c r="B232" s="12"/>
    </row>
    <row r="233" spans="2:2" ht="12.75" customHeight="1" x14ac:dyDescent="0.25">
      <c r="B233" s="12"/>
    </row>
    <row r="234" spans="2:2" ht="12.75" customHeight="1" x14ac:dyDescent="0.25">
      <c r="B234" s="12"/>
    </row>
    <row r="235" spans="2:2" ht="12.75" customHeight="1" x14ac:dyDescent="0.25">
      <c r="B235" s="12"/>
    </row>
    <row r="236" spans="2:2" ht="12.75" customHeight="1" x14ac:dyDescent="0.25">
      <c r="B236" s="12"/>
    </row>
    <row r="237" spans="2:2" ht="12.75" customHeight="1" x14ac:dyDescent="0.25">
      <c r="B237" s="12"/>
    </row>
    <row r="238" spans="2:2" ht="12.75" customHeight="1" x14ac:dyDescent="0.25">
      <c r="B238" s="12"/>
    </row>
    <row r="239" spans="2:2" ht="12.75" customHeight="1" x14ac:dyDescent="0.25">
      <c r="B239" s="12"/>
    </row>
    <row r="240" spans="2:2" ht="12.75" customHeight="1" x14ac:dyDescent="0.25">
      <c r="B240" s="12"/>
    </row>
    <row r="241" spans="2:2" ht="12.75" customHeight="1" x14ac:dyDescent="0.25">
      <c r="B241" s="12"/>
    </row>
    <row r="242" spans="2:2" ht="12.75" customHeight="1" x14ac:dyDescent="0.25">
      <c r="B242" s="12"/>
    </row>
    <row r="243" spans="2:2" ht="12.75" customHeight="1" x14ac:dyDescent="0.25">
      <c r="B243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AK24"/>
  <sheetViews>
    <sheetView zoomScaleNormal="100" workbookViewId="0">
      <selection activeCell="E21" sqref="E21"/>
    </sheetView>
  </sheetViews>
  <sheetFormatPr defaultColWidth="8.7109375" defaultRowHeight="14.25" x14ac:dyDescent="0.25"/>
  <cols>
    <col min="1" max="1" width="17.42578125" style="15" bestFit="1" customWidth="1"/>
    <col min="2" max="2" width="10" style="15" bestFit="1" customWidth="1"/>
    <col min="3" max="13" width="8.7109375" style="15"/>
    <col min="14" max="14" width="17.42578125" style="15" bestFit="1" customWidth="1"/>
    <col min="15" max="15" width="10" style="15" bestFit="1" customWidth="1"/>
    <col min="16" max="26" width="8.7109375" style="15"/>
    <col min="27" max="27" width="17.42578125" style="15" bestFit="1" customWidth="1"/>
    <col min="28" max="37" width="8.5703125" style="15" customWidth="1"/>
    <col min="38" max="16384" width="8.7109375" style="15"/>
  </cols>
  <sheetData>
    <row r="1" spans="1:37" ht="14.45" customHeight="1" x14ac:dyDescent="0.25">
      <c r="A1" s="24" t="s">
        <v>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  <c r="M1" s="17"/>
      <c r="N1" s="24" t="s">
        <v>98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6"/>
      <c r="Z1" s="17"/>
      <c r="AA1" s="24" t="s">
        <v>78</v>
      </c>
      <c r="AB1" s="25"/>
      <c r="AC1" s="25"/>
      <c r="AD1" s="25"/>
      <c r="AE1" s="25"/>
      <c r="AF1" s="25"/>
      <c r="AG1" s="25"/>
      <c r="AH1" s="25"/>
      <c r="AI1" s="25"/>
      <c r="AJ1" s="25"/>
      <c r="AK1" s="26"/>
    </row>
    <row r="2" spans="1:37" ht="14.45" customHeight="1" x14ac:dyDescent="0.25">
      <c r="A2" s="27" t="s">
        <v>0</v>
      </c>
      <c r="B2" s="28" t="s">
        <v>16</v>
      </c>
      <c r="C2" s="30" t="s">
        <v>22</v>
      </c>
      <c r="D2" s="31"/>
      <c r="E2" s="31"/>
      <c r="F2" s="31"/>
      <c r="G2" s="31"/>
      <c r="H2" s="31"/>
      <c r="I2" s="31"/>
      <c r="J2" s="31"/>
      <c r="K2" s="31"/>
      <c r="L2" s="32"/>
      <c r="M2" s="17"/>
      <c r="N2" s="27" t="s">
        <v>0</v>
      </c>
      <c r="O2" s="28" t="s">
        <v>16</v>
      </c>
      <c r="P2" s="30" t="s">
        <v>22</v>
      </c>
      <c r="Q2" s="31"/>
      <c r="R2" s="31"/>
      <c r="S2" s="31"/>
      <c r="T2" s="31"/>
      <c r="U2" s="31"/>
      <c r="V2" s="31"/>
      <c r="W2" s="31"/>
      <c r="X2" s="31"/>
      <c r="Y2" s="32"/>
      <c r="Z2" s="17"/>
      <c r="AA2" s="28" t="s">
        <v>0</v>
      </c>
      <c r="AB2" s="30" t="s">
        <v>22</v>
      </c>
      <c r="AC2" s="31"/>
      <c r="AD2" s="31"/>
      <c r="AE2" s="31"/>
      <c r="AF2" s="31"/>
      <c r="AG2" s="31"/>
      <c r="AH2" s="31"/>
      <c r="AI2" s="31"/>
      <c r="AJ2" s="31"/>
      <c r="AK2" s="32"/>
    </row>
    <row r="3" spans="1:37" ht="12" customHeight="1" x14ac:dyDescent="0.25">
      <c r="A3" s="26"/>
      <c r="B3" s="29"/>
      <c r="C3" s="16">
        <v>1010</v>
      </c>
      <c r="D3" s="16">
        <v>1106</v>
      </c>
      <c r="E3" s="16">
        <v>1509</v>
      </c>
      <c r="F3" s="16">
        <v>1604</v>
      </c>
      <c r="G3" s="16">
        <v>1905</v>
      </c>
      <c r="H3" s="16">
        <v>2104</v>
      </c>
      <c r="I3" s="16">
        <v>2412</v>
      </c>
      <c r="J3" s="16">
        <v>2703</v>
      </c>
      <c r="K3" s="16">
        <v>2710</v>
      </c>
      <c r="L3" s="16">
        <v>2807</v>
      </c>
      <c r="M3" s="17"/>
      <c r="N3" s="26"/>
      <c r="O3" s="29"/>
      <c r="P3" s="16">
        <v>1010</v>
      </c>
      <c r="Q3" s="16">
        <v>1106</v>
      </c>
      <c r="R3" s="16">
        <v>1509</v>
      </c>
      <c r="S3" s="16">
        <v>1604</v>
      </c>
      <c r="T3" s="16">
        <v>1905</v>
      </c>
      <c r="U3" s="16">
        <v>2104</v>
      </c>
      <c r="V3" s="16">
        <v>2412</v>
      </c>
      <c r="W3" s="16">
        <v>2703</v>
      </c>
      <c r="X3" s="16">
        <v>2710</v>
      </c>
      <c r="Y3" s="16">
        <v>2807</v>
      </c>
      <c r="Z3" s="17"/>
      <c r="AA3" s="29"/>
      <c r="AB3" s="16">
        <v>1010</v>
      </c>
      <c r="AC3" s="16">
        <v>1106</v>
      </c>
      <c r="AD3" s="16">
        <v>1509</v>
      </c>
      <c r="AE3" s="16">
        <v>1604</v>
      </c>
      <c r="AF3" s="16">
        <v>1905</v>
      </c>
      <c r="AG3" s="16">
        <v>2104</v>
      </c>
      <c r="AH3" s="16">
        <v>2412</v>
      </c>
      <c r="AI3" s="16">
        <v>2703</v>
      </c>
      <c r="AJ3" s="16">
        <v>2710</v>
      </c>
      <c r="AK3" s="16">
        <v>2807</v>
      </c>
    </row>
    <row r="4" spans="1:37" x14ac:dyDescent="0.25">
      <c r="A4" s="20" t="s">
        <v>91</v>
      </c>
      <c r="N4" s="20" t="s">
        <v>91</v>
      </c>
      <c r="AA4" s="20" t="s">
        <v>91</v>
      </c>
    </row>
    <row r="5" spans="1:37" ht="12" customHeight="1" x14ac:dyDescent="0.25">
      <c r="A5" s="15" t="s">
        <v>92</v>
      </c>
      <c r="B5" s="15">
        <v>10</v>
      </c>
      <c r="C5" s="15">
        <v>10</v>
      </c>
      <c r="D5" s="15">
        <v>10</v>
      </c>
      <c r="E5" s="15">
        <v>10</v>
      </c>
      <c r="F5" s="15">
        <v>10</v>
      </c>
      <c r="G5" s="15">
        <v>10</v>
      </c>
      <c r="H5" s="15">
        <v>10</v>
      </c>
      <c r="I5" s="15">
        <v>10</v>
      </c>
      <c r="J5" s="15">
        <v>10</v>
      </c>
      <c r="K5" s="15">
        <v>10</v>
      </c>
      <c r="L5" s="15">
        <v>10</v>
      </c>
      <c r="N5" s="15" t="s">
        <v>92</v>
      </c>
      <c r="O5" s="17">
        <v>828.94</v>
      </c>
      <c r="P5" s="17">
        <v>828.93700000000001</v>
      </c>
      <c r="Q5" s="17">
        <v>828.93700000000001</v>
      </c>
      <c r="R5" s="17">
        <v>828.93700000000001</v>
      </c>
      <c r="S5" s="17">
        <v>828.93700000000001</v>
      </c>
      <c r="T5" s="17">
        <v>828.93700000000001</v>
      </c>
      <c r="U5" s="17">
        <v>828.93700000000001</v>
      </c>
      <c r="V5" s="17">
        <v>828.93700000000001</v>
      </c>
      <c r="W5" s="17">
        <v>828.93700000000001</v>
      </c>
      <c r="X5" s="17">
        <v>828.93700000000001</v>
      </c>
      <c r="Y5" s="17">
        <v>828.93700000000001</v>
      </c>
      <c r="AA5" s="15" t="s">
        <v>92</v>
      </c>
      <c r="AB5" s="17">
        <v>113.203</v>
      </c>
      <c r="AC5" s="17">
        <v>114.765</v>
      </c>
      <c r="AD5" s="17">
        <v>118.82899999999999</v>
      </c>
      <c r="AE5" s="17">
        <v>112.923</v>
      </c>
      <c r="AF5" s="17">
        <v>112.999</v>
      </c>
      <c r="AG5" s="17">
        <v>113.98399999999999</v>
      </c>
      <c r="AH5" s="17">
        <v>114.71899999999999</v>
      </c>
      <c r="AI5" s="17">
        <v>113.75</v>
      </c>
      <c r="AJ5" s="17">
        <v>112.39100000000001</v>
      </c>
      <c r="AK5" s="17">
        <v>112.547</v>
      </c>
    </row>
    <row r="6" spans="1:37" ht="12" customHeight="1" x14ac:dyDescent="0.25">
      <c r="A6" s="15" t="s">
        <v>109</v>
      </c>
      <c r="B6" s="15">
        <v>9</v>
      </c>
      <c r="C6" s="15">
        <v>9</v>
      </c>
      <c r="D6" s="15">
        <v>9</v>
      </c>
      <c r="E6" s="15">
        <v>9</v>
      </c>
      <c r="F6" s="15">
        <v>9</v>
      </c>
      <c r="G6" s="15">
        <v>9</v>
      </c>
      <c r="H6" s="15">
        <v>9</v>
      </c>
      <c r="I6" s="15">
        <v>9</v>
      </c>
      <c r="J6" s="15">
        <v>9</v>
      </c>
      <c r="K6" s="15">
        <v>9</v>
      </c>
      <c r="L6" s="15">
        <v>9</v>
      </c>
      <c r="N6" s="15" t="s">
        <v>109</v>
      </c>
      <c r="O6" s="17">
        <v>1035.3499999999999</v>
      </c>
      <c r="P6" s="17">
        <v>1035.3499999999999</v>
      </c>
      <c r="Q6" s="17">
        <v>1055.92</v>
      </c>
      <c r="R6" s="17">
        <v>1055.19</v>
      </c>
      <c r="S6" s="17">
        <v>1038.3499999999999</v>
      </c>
      <c r="T6" s="17">
        <v>1068.28</v>
      </c>
      <c r="U6" s="17">
        <v>1068.28</v>
      </c>
      <c r="V6" s="17">
        <v>1054.23</v>
      </c>
      <c r="W6" s="17">
        <v>1038.3499999999999</v>
      </c>
      <c r="X6" s="17">
        <v>1064.46</v>
      </c>
      <c r="Y6" s="17">
        <v>1063.83</v>
      </c>
      <c r="AA6" s="15" t="s">
        <v>109</v>
      </c>
      <c r="AB6" s="17">
        <v>119.25</v>
      </c>
      <c r="AC6" s="17">
        <v>118.625</v>
      </c>
      <c r="AD6" s="17">
        <v>119.125</v>
      </c>
      <c r="AE6" s="17">
        <v>118.82899999999999</v>
      </c>
      <c r="AF6" s="17">
        <v>117.718</v>
      </c>
      <c r="AG6" s="17">
        <v>120.64100000000001</v>
      </c>
      <c r="AH6" s="17">
        <v>119.75</v>
      </c>
      <c r="AI6" s="17">
        <v>118.15600000000001</v>
      </c>
      <c r="AJ6" s="17">
        <v>119.203</v>
      </c>
      <c r="AK6" s="17">
        <v>116.64</v>
      </c>
    </row>
    <row r="7" spans="1:37" ht="12" customHeight="1" x14ac:dyDescent="0.25">
      <c r="A7" s="15" t="s">
        <v>108</v>
      </c>
      <c r="B7" s="15">
        <v>9</v>
      </c>
      <c r="C7" s="15">
        <v>9</v>
      </c>
      <c r="D7" s="15">
        <v>10</v>
      </c>
      <c r="E7" s="15">
        <v>10</v>
      </c>
      <c r="F7" s="15">
        <v>10</v>
      </c>
      <c r="G7" s="15">
        <v>10</v>
      </c>
      <c r="H7" s="15">
        <v>10</v>
      </c>
      <c r="I7" s="15">
        <v>10</v>
      </c>
      <c r="J7" s="15">
        <v>10</v>
      </c>
      <c r="K7" s="15">
        <v>10</v>
      </c>
      <c r="L7" s="15">
        <v>10</v>
      </c>
      <c r="N7" s="15" t="s">
        <v>108</v>
      </c>
      <c r="O7" s="17">
        <v>1000.6</v>
      </c>
      <c r="P7" s="17">
        <v>1019.83</v>
      </c>
      <c r="Q7" s="17">
        <v>827.81700000000001</v>
      </c>
      <c r="R7" s="17">
        <v>827.81700000000001</v>
      </c>
      <c r="S7" s="17">
        <v>827.81700000000001</v>
      </c>
      <c r="T7" s="17">
        <v>827.81700000000001</v>
      </c>
      <c r="U7" s="17">
        <v>827.81700000000001</v>
      </c>
      <c r="V7" s="17">
        <v>827.81700000000001</v>
      </c>
      <c r="W7" s="17">
        <v>827.81700000000001</v>
      </c>
      <c r="X7" s="17">
        <v>827.81700000000001</v>
      </c>
      <c r="Y7" s="17">
        <v>827.81700000000001</v>
      </c>
      <c r="AA7" s="15" t="s">
        <v>108</v>
      </c>
      <c r="AB7" s="17">
        <v>119.59399999999999</v>
      </c>
      <c r="AC7" s="17">
        <v>116.09399999999999</v>
      </c>
      <c r="AD7" s="17">
        <v>117.70399999999999</v>
      </c>
      <c r="AE7" s="17">
        <v>115.95399999999999</v>
      </c>
      <c r="AF7" s="17">
        <v>116.703</v>
      </c>
      <c r="AG7" s="17">
        <v>115.953</v>
      </c>
      <c r="AH7" s="17">
        <v>115.90600000000001</v>
      </c>
      <c r="AI7" s="17">
        <v>115.843</v>
      </c>
      <c r="AJ7" s="17">
        <v>116.126</v>
      </c>
      <c r="AK7" s="17">
        <v>116.42100000000001</v>
      </c>
    </row>
    <row r="8" spans="1:37" ht="12" customHeight="1" x14ac:dyDescent="0.25">
      <c r="A8" s="15" t="s">
        <v>94</v>
      </c>
      <c r="B8" s="15">
        <v>19</v>
      </c>
      <c r="C8" s="15">
        <v>19</v>
      </c>
      <c r="D8" s="15">
        <v>19</v>
      </c>
      <c r="E8" s="15">
        <v>19</v>
      </c>
      <c r="F8" s="15">
        <v>19</v>
      </c>
      <c r="G8" s="15">
        <v>19</v>
      </c>
      <c r="H8" s="15">
        <v>19</v>
      </c>
      <c r="I8" s="15">
        <v>19</v>
      </c>
      <c r="J8" s="15">
        <v>19</v>
      </c>
      <c r="K8" s="15">
        <v>19</v>
      </c>
      <c r="L8" s="15">
        <v>19</v>
      </c>
      <c r="N8" s="15" t="s">
        <v>94</v>
      </c>
      <c r="O8" s="17">
        <v>1650.8</v>
      </c>
      <c r="P8" s="17">
        <v>1650.8</v>
      </c>
      <c r="Q8" s="17">
        <v>1650.8</v>
      </c>
      <c r="R8" s="17">
        <v>1650.8</v>
      </c>
      <c r="S8" s="17">
        <v>1650.8</v>
      </c>
      <c r="T8" s="17">
        <v>1650.8</v>
      </c>
      <c r="U8" s="17">
        <v>1650.8</v>
      </c>
      <c r="V8" s="17">
        <v>1650.8</v>
      </c>
      <c r="W8" s="17">
        <v>1650.8</v>
      </c>
      <c r="X8" s="17">
        <v>1650.8</v>
      </c>
      <c r="Y8" s="17">
        <v>1650.8</v>
      </c>
      <c r="AA8" s="15" t="s">
        <v>94</v>
      </c>
      <c r="AB8" s="17">
        <v>60.561999999999998</v>
      </c>
      <c r="AC8" s="17">
        <v>60.344999999999999</v>
      </c>
      <c r="AD8" s="17">
        <v>60.780999999999999</v>
      </c>
      <c r="AE8" s="17">
        <v>60.594000000000001</v>
      </c>
      <c r="AF8" s="17">
        <v>59.875999999999998</v>
      </c>
      <c r="AG8" s="17">
        <v>59.296999999999997</v>
      </c>
      <c r="AH8" s="17">
        <v>59.576999999999998</v>
      </c>
      <c r="AI8" s="17">
        <v>60.093000000000004</v>
      </c>
      <c r="AJ8" s="17">
        <v>59.984000000000002</v>
      </c>
      <c r="AK8" s="17">
        <v>60.171999999999997</v>
      </c>
    </row>
    <row r="9" spans="1:37" ht="12" customHeight="1" x14ac:dyDescent="0.25">
      <c r="A9" s="15" t="s">
        <v>110</v>
      </c>
      <c r="B9" s="15">
        <v>9</v>
      </c>
      <c r="C9" s="15">
        <v>9</v>
      </c>
      <c r="D9" s="15">
        <v>9</v>
      </c>
      <c r="E9" s="15">
        <v>9</v>
      </c>
      <c r="F9" s="15">
        <v>9</v>
      </c>
      <c r="G9" s="15">
        <v>9</v>
      </c>
      <c r="H9" s="15">
        <v>10</v>
      </c>
      <c r="I9" s="15">
        <v>10</v>
      </c>
      <c r="J9" s="15">
        <v>9</v>
      </c>
      <c r="K9" s="15">
        <v>9</v>
      </c>
      <c r="L9" s="15">
        <v>9</v>
      </c>
      <c r="N9" s="15" t="s">
        <v>110</v>
      </c>
      <c r="O9" s="17">
        <v>1013.39</v>
      </c>
      <c r="P9" s="17">
        <v>1013.39</v>
      </c>
      <c r="Q9" s="17">
        <v>1013.99</v>
      </c>
      <c r="R9" s="17">
        <v>1013.99</v>
      </c>
      <c r="S9" s="17">
        <v>1013.39</v>
      </c>
      <c r="T9" s="17">
        <v>1013.99</v>
      </c>
      <c r="U9" s="17">
        <v>1042.73</v>
      </c>
      <c r="V9" s="17">
        <v>1045.99</v>
      </c>
      <c r="W9" s="17">
        <v>1013.99</v>
      </c>
      <c r="X9" s="17">
        <v>1013.39</v>
      </c>
      <c r="Y9" s="17">
        <v>1013.99</v>
      </c>
      <c r="AA9" s="15" t="s">
        <v>110</v>
      </c>
      <c r="AB9" s="17">
        <v>110.46899999999999</v>
      </c>
      <c r="AC9" s="17">
        <v>108.282</v>
      </c>
      <c r="AD9" s="17">
        <v>106.593</v>
      </c>
      <c r="AE9" s="17">
        <v>111.86</v>
      </c>
      <c r="AF9" s="17">
        <v>110.03100000000001</v>
      </c>
      <c r="AG9" s="17">
        <v>106.124</v>
      </c>
      <c r="AH9" s="17">
        <v>104.438</v>
      </c>
      <c r="AI9" s="17">
        <v>111.46899999999999</v>
      </c>
      <c r="AJ9" s="17">
        <v>111.125</v>
      </c>
      <c r="AK9" s="17">
        <v>107.235</v>
      </c>
    </row>
    <row r="10" spans="1:37" ht="12" customHeight="1" x14ac:dyDescent="0.25">
      <c r="A10" s="15" t="s">
        <v>120</v>
      </c>
      <c r="B10" s="15">
        <v>14</v>
      </c>
      <c r="C10" s="15">
        <v>14</v>
      </c>
      <c r="D10" s="15">
        <v>14</v>
      </c>
      <c r="E10" s="15">
        <v>14</v>
      </c>
      <c r="F10" s="15">
        <v>14</v>
      </c>
      <c r="G10" s="15">
        <v>14</v>
      </c>
      <c r="H10" s="15">
        <v>14</v>
      </c>
      <c r="I10" s="15">
        <v>14</v>
      </c>
      <c r="J10" s="15">
        <v>14</v>
      </c>
      <c r="K10" s="15">
        <v>14</v>
      </c>
      <c r="L10" s="15">
        <v>14</v>
      </c>
      <c r="N10" s="15" t="s">
        <v>120</v>
      </c>
      <c r="O10" s="17">
        <v>1377.11</v>
      </c>
      <c r="P10" s="17">
        <v>1377.11</v>
      </c>
      <c r="Q10" s="17">
        <v>1377.11</v>
      </c>
      <c r="R10" s="17">
        <v>1377.11</v>
      </c>
      <c r="S10" s="17">
        <v>1377.11</v>
      </c>
      <c r="T10" s="17">
        <v>1377.11</v>
      </c>
      <c r="U10" s="17">
        <v>1377.11</v>
      </c>
      <c r="V10" s="17">
        <v>1377.11</v>
      </c>
      <c r="W10" s="17">
        <v>1377.11</v>
      </c>
      <c r="X10" s="17">
        <v>1377.11</v>
      </c>
      <c r="Y10" s="17">
        <v>1377.11</v>
      </c>
      <c r="AA10" s="15" t="s">
        <v>120</v>
      </c>
      <c r="AB10" s="17">
        <v>78.953000000000003</v>
      </c>
      <c r="AC10" s="17">
        <v>79.296000000000006</v>
      </c>
      <c r="AD10" s="17">
        <v>78.843000000000004</v>
      </c>
      <c r="AE10" s="17">
        <v>78.766000000000005</v>
      </c>
      <c r="AF10" s="17">
        <v>79.843999999999994</v>
      </c>
      <c r="AG10" s="17">
        <v>78.546999999999997</v>
      </c>
      <c r="AH10" s="17">
        <v>78.626000000000005</v>
      </c>
      <c r="AI10" s="17">
        <v>78.123999999999995</v>
      </c>
      <c r="AJ10" s="17">
        <v>78.468999999999994</v>
      </c>
      <c r="AK10" s="17">
        <v>78.234999999999999</v>
      </c>
    </row>
    <row r="11" spans="1:37" ht="12" customHeight="1" x14ac:dyDescent="0.25">
      <c r="A11" s="15" t="s">
        <v>96</v>
      </c>
      <c r="B11" s="15">
        <v>14</v>
      </c>
      <c r="C11" s="15">
        <v>14</v>
      </c>
      <c r="D11" s="15">
        <v>14</v>
      </c>
      <c r="E11" s="15">
        <v>14</v>
      </c>
      <c r="F11" s="15">
        <v>14</v>
      </c>
      <c r="G11" s="15">
        <v>14</v>
      </c>
      <c r="H11" s="15">
        <v>14</v>
      </c>
      <c r="I11" s="15">
        <v>14</v>
      </c>
      <c r="J11" s="15">
        <v>14</v>
      </c>
      <c r="K11" s="15">
        <v>14</v>
      </c>
      <c r="L11" s="15">
        <v>14</v>
      </c>
      <c r="N11" s="15" t="s">
        <v>96</v>
      </c>
      <c r="O11" s="17">
        <v>1708.8</v>
      </c>
      <c r="P11" s="17">
        <v>1708.8</v>
      </c>
      <c r="Q11" s="17">
        <v>1708.8</v>
      </c>
      <c r="R11" s="17">
        <v>1708.8</v>
      </c>
      <c r="S11" s="17">
        <v>1708.8</v>
      </c>
      <c r="T11" s="17">
        <v>1708.8</v>
      </c>
      <c r="U11" s="17">
        <v>1708.8</v>
      </c>
      <c r="V11" s="17">
        <v>1708.8</v>
      </c>
      <c r="W11" s="17">
        <v>1708.8</v>
      </c>
      <c r="X11" s="17">
        <v>1708.8</v>
      </c>
      <c r="Y11" s="17">
        <v>1708.8</v>
      </c>
      <c r="AA11" s="15" t="s">
        <v>96</v>
      </c>
      <c r="AB11" s="17">
        <v>76.983999999999995</v>
      </c>
      <c r="AC11" s="17">
        <v>76.578000000000003</v>
      </c>
      <c r="AD11" s="17">
        <v>77.046999999999997</v>
      </c>
      <c r="AE11" s="17">
        <v>77.186999999999998</v>
      </c>
      <c r="AF11" s="17">
        <v>77.406000000000006</v>
      </c>
      <c r="AG11" s="17">
        <v>77.765000000000001</v>
      </c>
      <c r="AH11" s="17">
        <v>76.36</v>
      </c>
      <c r="AI11" s="17">
        <v>76.266000000000005</v>
      </c>
      <c r="AJ11" s="17">
        <v>76.781000000000006</v>
      </c>
      <c r="AK11" s="17">
        <v>76.47</v>
      </c>
    </row>
    <row r="12" spans="1:37" ht="12" customHeight="1" x14ac:dyDescent="0.25">
      <c r="A12" s="15" t="s">
        <v>113</v>
      </c>
      <c r="B12" s="15">
        <v>11</v>
      </c>
      <c r="C12" s="15">
        <v>11</v>
      </c>
      <c r="D12" s="15">
        <v>11</v>
      </c>
      <c r="E12" s="15">
        <v>11</v>
      </c>
      <c r="F12" s="15">
        <v>11</v>
      </c>
      <c r="G12" s="15">
        <v>11</v>
      </c>
      <c r="H12" s="15">
        <v>11</v>
      </c>
      <c r="I12" s="15">
        <v>11</v>
      </c>
      <c r="J12" s="15">
        <v>11</v>
      </c>
      <c r="K12" s="15">
        <v>11</v>
      </c>
      <c r="L12" s="15">
        <v>11</v>
      </c>
      <c r="N12" s="15" t="s">
        <v>113</v>
      </c>
      <c r="O12" s="17">
        <v>1424.73</v>
      </c>
      <c r="P12" s="17">
        <v>1424.73</v>
      </c>
      <c r="Q12" s="17">
        <v>1424.73</v>
      </c>
      <c r="R12" s="17">
        <v>1424.73</v>
      </c>
      <c r="S12" s="17">
        <v>1424.73</v>
      </c>
      <c r="T12" s="17">
        <v>1424.73</v>
      </c>
      <c r="U12" s="17">
        <v>1424.73</v>
      </c>
      <c r="V12" s="17">
        <v>1424.73</v>
      </c>
      <c r="W12" s="17">
        <v>1424.73</v>
      </c>
      <c r="X12" s="17">
        <v>1424.73</v>
      </c>
      <c r="Y12" s="17">
        <v>1424.73</v>
      </c>
      <c r="AA12" s="15" t="s">
        <v>113</v>
      </c>
      <c r="AB12" s="17">
        <v>90.873999999999995</v>
      </c>
      <c r="AC12" s="17">
        <v>94.22</v>
      </c>
      <c r="AD12" s="17">
        <v>94.203000000000003</v>
      </c>
      <c r="AE12" s="17">
        <v>94.234999999999999</v>
      </c>
      <c r="AF12" s="17">
        <v>92.718000000000004</v>
      </c>
      <c r="AG12" s="17">
        <v>94.125</v>
      </c>
      <c r="AH12" s="17">
        <v>92.343999999999994</v>
      </c>
      <c r="AI12" s="17">
        <v>93.234999999999999</v>
      </c>
      <c r="AJ12" s="17">
        <v>90.953000000000003</v>
      </c>
      <c r="AK12" s="17">
        <v>94.421999999999997</v>
      </c>
    </row>
    <row r="13" spans="1:37" ht="12" customHeight="1" x14ac:dyDescent="0.25">
      <c r="A13" s="15" t="s">
        <v>111</v>
      </c>
      <c r="B13" s="15">
        <v>10</v>
      </c>
      <c r="C13" s="15">
        <v>10</v>
      </c>
      <c r="D13" s="15">
        <v>10</v>
      </c>
      <c r="E13" s="15">
        <v>11</v>
      </c>
      <c r="F13" s="15">
        <v>10</v>
      </c>
      <c r="G13" s="15">
        <v>11</v>
      </c>
      <c r="H13" s="15">
        <v>11</v>
      </c>
      <c r="I13" s="15">
        <v>11</v>
      </c>
      <c r="J13" s="15">
        <v>10</v>
      </c>
      <c r="K13" s="15">
        <v>11</v>
      </c>
      <c r="L13" s="15">
        <v>11</v>
      </c>
      <c r="N13" s="15" t="s">
        <v>111</v>
      </c>
      <c r="O13" s="17">
        <v>1147.43</v>
      </c>
      <c r="P13" s="17">
        <v>1147.43</v>
      </c>
      <c r="Q13" s="17">
        <v>1147.43</v>
      </c>
      <c r="R13" s="17">
        <v>1177.1199999999999</v>
      </c>
      <c r="S13" s="17">
        <v>1147.43</v>
      </c>
      <c r="T13" s="17">
        <v>1177.8</v>
      </c>
      <c r="U13" s="17">
        <v>1177.8</v>
      </c>
      <c r="V13" s="17">
        <v>1176.71</v>
      </c>
      <c r="W13" s="17">
        <v>1147.43</v>
      </c>
      <c r="X13" s="17">
        <v>1175.6500000000001</v>
      </c>
      <c r="Y13" s="17">
        <v>1175.6500000000001</v>
      </c>
      <c r="AA13" s="15" t="s">
        <v>111</v>
      </c>
      <c r="AB13" s="17">
        <v>99.296000000000006</v>
      </c>
      <c r="AC13" s="17">
        <v>97.561999999999998</v>
      </c>
      <c r="AD13" s="17">
        <v>93.656999999999996</v>
      </c>
      <c r="AE13" s="17">
        <v>96.891000000000005</v>
      </c>
      <c r="AF13" s="17">
        <v>93</v>
      </c>
      <c r="AG13" s="17">
        <v>93.313000000000002</v>
      </c>
      <c r="AH13" s="17">
        <v>92.593999999999994</v>
      </c>
      <c r="AI13" s="17">
        <v>93.281000000000006</v>
      </c>
      <c r="AJ13" s="17">
        <v>92.626000000000005</v>
      </c>
      <c r="AK13" s="17">
        <v>92.483999999999995</v>
      </c>
    </row>
    <row r="14" spans="1:37" ht="12" customHeight="1" x14ac:dyDescent="0.25"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</row>
    <row r="15" spans="1:37" x14ac:dyDescent="0.25">
      <c r="A15" s="20" t="s">
        <v>90</v>
      </c>
      <c r="N15" s="20" t="s">
        <v>90</v>
      </c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AA15" s="20" t="s">
        <v>90</v>
      </c>
    </row>
    <row r="16" spans="1:37" ht="12" customHeight="1" x14ac:dyDescent="0.25">
      <c r="A16" s="15" t="s">
        <v>93</v>
      </c>
      <c r="B16" s="15">
        <v>3</v>
      </c>
      <c r="C16" s="15">
        <v>3</v>
      </c>
      <c r="D16" s="15">
        <v>3</v>
      </c>
      <c r="E16" s="15">
        <v>3</v>
      </c>
      <c r="F16" s="15">
        <v>3</v>
      </c>
      <c r="G16" s="15">
        <v>3</v>
      </c>
      <c r="H16" s="15">
        <v>3</v>
      </c>
      <c r="I16" s="15">
        <v>3</v>
      </c>
      <c r="J16" s="15">
        <v>3</v>
      </c>
      <c r="K16" s="15">
        <v>3</v>
      </c>
      <c r="L16" s="15">
        <v>3</v>
      </c>
      <c r="N16" s="15" t="s">
        <v>93</v>
      </c>
      <c r="O16" s="17">
        <v>591.55999999999995</v>
      </c>
      <c r="P16" s="17">
        <v>591.55700000000002</v>
      </c>
      <c r="Q16" s="17">
        <v>591.55700000000002</v>
      </c>
      <c r="R16" s="17">
        <v>591.55700000000002</v>
      </c>
      <c r="S16" s="17">
        <v>591.55700000000002</v>
      </c>
      <c r="T16" s="17">
        <v>591.55700000000002</v>
      </c>
      <c r="U16" s="17">
        <v>591.55700000000002</v>
      </c>
      <c r="V16" s="17">
        <v>591.55700000000002</v>
      </c>
      <c r="W16" s="17">
        <v>591.55700000000002</v>
      </c>
      <c r="X16" s="17">
        <v>591.55700000000002</v>
      </c>
      <c r="Y16" s="17">
        <v>591.55700000000002</v>
      </c>
      <c r="AA16" s="15" t="s">
        <v>93</v>
      </c>
      <c r="AB16" s="17">
        <v>205.06200000000001</v>
      </c>
      <c r="AC16" s="17">
        <v>205.90600000000001</v>
      </c>
      <c r="AD16" s="17">
        <v>198.875</v>
      </c>
      <c r="AE16" s="17">
        <v>204.40700000000001</v>
      </c>
      <c r="AF16" s="17">
        <v>206.59299999999999</v>
      </c>
      <c r="AG16" s="17">
        <v>207.499</v>
      </c>
      <c r="AH16" s="17">
        <v>206.34399999999999</v>
      </c>
      <c r="AI16" s="17">
        <v>204.5</v>
      </c>
      <c r="AJ16" s="17">
        <v>210.43700000000001</v>
      </c>
      <c r="AK16" s="17">
        <v>201.59299999999999</v>
      </c>
    </row>
    <row r="17" spans="1:37" ht="12" customHeight="1" x14ac:dyDescent="0.25">
      <c r="A17" s="15" t="s">
        <v>118</v>
      </c>
      <c r="B17" s="15">
        <v>3</v>
      </c>
      <c r="C17" s="15">
        <v>3</v>
      </c>
      <c r="D17" s="15">
        <v>3</v>
      </c>
      <c r="E17" s="15">
        <v>3</v>
      </c>
      <c r="F17" s="15">
        <v>3</v>
      </c>
      <c r="G17" s="15">
        <v>3</v>
      </c>
      <c r="H17" s="15">
        <v>3</v>
      </c>
      <c r="I17" s="15">
        <v>3</v>
      </c>
      <c r="J17" s="15">
        <v>3</v>
      </c>
      <c r="K17" s="15">
        <v>3</v>
      </c>
      <c r="L17" s="15">
        <v>3</v>
      </c>
      <c r="N17" s="15" t="s">
        <v>118</v>
      </c>
      <c r="O17" s="17">
        <v>590.6</v>
      </c>
      <c r="P17" s="17">
        <v>591.173</v>
      </c>
      <c r="Q17" s="17">
        <v>591.173</v>
      </c>
      <c r="R17" s="17">
        <v>590.59900000000005</v>
      </c>
      <c r="S17" s="17">
        <v>591.173</v>
      </c>
      <c r="T17" s="17">
        <v>591.173</v>
      </c>
      <c r="U17" s="17">
        <v>590.59900000000005</v>
      </c>
      <c r="V17" s="17">
        <v>638.18100000000004</v>
      </c>
      <c r="W17" s="17">
        <v>590.59900000000005</v>
      </c>
      <c r="X17" s="17">
        <v>591.173</v>
      </c>
      <c r="Y17" s="17">
        <v>590.59900000000005</v>
      </c>
      <c r="AA17" s="15" t="s">
        <v>118</v>
      </c>
      <c r="AB17" s="17">
        <v>203.23500000000001</v>
      </c>
      <c r="AC17" s="17">
        <v>192.84399999999999</v>
      </c>
      <c r="AD17" s="17">
        <v>197.93700000000001</v>
      </c>
      <c r="AE17" s="17">
        <v>197.84399999999999</v>
      </c>
      <c r="AF17" s="17">
        <v>203.96899999999999</v>
      </c>
      <c r="AG17" s="17">
        <v>197.23400000000001</v>
      </c>
      <c r="AH17" s="17">
        <v>198.46899999999999</v>
      </c>
      <c r="AI17" s="17">
        <v>194.48500000000001</v>
      </c>
      <c r="AJ17" s="17">
        <v>201.81200000000001</v>
      </c>
      <c r="AK17" s="17">
        <v>199.047</v>
      </c>
    </row>
    <row r="18" spans="1:37" x14ac:dyDescent="0.25">
      <c r="A18" s="15" t="s">
        <v>117</v>
      </c>
      <c r="B18" s="15">
        <v>3</v>
      </c>
      <c r="C18" s="15">
        <v>3</v>
      </c>
      <c r="D18" s="15">
        <v>3</v>
      </c>
      <c r="E18" s="15">
        <v>3</v>
      </c>
      <c r="F18" s="15">
        <v>3</v>
      </c>
      <c r="G18" s="15">
        <v>3</v>
      </c>
      <c r="H18" s="15">
        <v>3</v>
      </c>
      <c r="I18" s="15">
        <v>3</v>
      </c>
      <c r="J18" s="15">
        <v>3</v>
      </c>
      <c r="K18" s="15">
        <v>3</v>
      </c>
      <c r="L18" s="15">
        <v>3</v>
      </c>
      <c r="N18" s="15" t="s">
        <v>117</v>
      </c>
      <c r="O18" s="17">
        <v>588.29</v>
      </c>
      <c r="P18" s="17">
        <v>588.28599999999994</v>
      </c>
      <c r="Q18" s="17">
        <v>588.28599999999994</v>
      </c>
      <c r="R18" s="17">
        <v>588.28599999999994</v>
      </c>
      <c r="S18" s="17">
        <v>588.28599999999994</v>
      </c>
      <c r="T18" s="17">
        <v>588.28599999999994</v>
      </c>
      <c r="U18" s="17">
        <v>588.28599999999994</v>
      </c>
      <c r="V18" s="17">
        <v>588.28599999999994</v>
      </c>
      <c r="W18" s="17">
        <v>588.28599999999994</v>
      </c>
      <c r="X18" s="17">
        <v>588.28599999999994</v>
      </c>
      <c r="Y18" s="17">
        <v>588.28599999999994</v>
      </c>
      <c r="AA18" s="15" t="s">
        <v>117</v>
      </c>
      <c r="AB18" s="17">
        <v>203.10900000000001</v>
      </c>
      <c r="AC18" s="17">
        <v>194.64099999999999</v>
      </c>
      <c r="AD18" s="17">
        <v>199.10900000000001</v>
      </c>
      <c r="AE18" s="17">
        <v>199.126</v>
      </c>
      <c r="AF18" s="17">
        <v>200.18899999999999</v>
      </c>
      <c r="AG18" s="17">
        <v>203.047</v>
      </c>
      <c r="AH18" s="17">
        <v>197.125</v>
      </c>
      <c r="AI18" s="17">
        <v>194.57900000000001</v>
      </c>
      <c r="AJ18" s="17">
        <v>195.56200000000001</v>
      </c>
      <c r="AK18" s="17">
        <v>203.78200000000001</v>
      </c>
    </row>
    <row r="19" spans="1:37" ht="12" customHeight="1" x14ac:dyDescent="0.25">
      <c r="A19" s="15" t="s">
        <v>95</v>
      </c>
      <c r="B19" s="15">
        <v>4</v>
      </c>
      <c r="C19" s="15">
        <v>4</v>
      </c>
      <c r="D19" s="15">
        <v>4</v>
      </c>
      <c r="E19" s="15">
        <v>4</v>
      </c>
      <c r="F19" s="15">
        <v>4</v>
      </c>
      <c r="G19" s="15">
        <v>4</v>
      </c>
      <c r="H19" s="15">
        <v>4</v>
      </c>
      <c r="I19" s="15">
        <v>4</v>
      </c>
      <c r="J19" s="15">
        <v>4</v>
      </c>
      <c r="K19" s="15">
        <v>4</v>
      </c>
      <c r="L19" s="15">
        <v>4</v>
      </c>
      <c r="N19" s="15" t="s">
        <v>95</v>
      </c>
      <c r="O19" s="17">
        <v>1253.23</v>
      </c>
      <c r="P19" s="17">
        <v>1253.23</v>
      </c>
      <c r="Q19" s="17">
        <v>1253.23</v>
      </c>
      <c r="R19" s="17">
        <v>1253.23</v>
      </c>
      <c r="S19" s="17">
        <v>1253.23</v>
      </c>
      <c r="T19" s="17">
        <v>1253.23</v>
      </c>
      <c r="U19" s="17">
        <v>1253.23</v>
      </c>
      <c r="V19" s="17">
        <v>1253.23</v>
      </c>
      <c r="W19" s="17">
        <v>1253.23</v>
      </c>
      <c r="X19" s="17">
        <v>1253.23</v>
      </c>
      <c r="Y19" s="17">
        <v>1253.23</v>
      </c>
      <c r="AA19" s="15" t="s">
        <v>95</v>
      </c>
      <c r="AB19" s="17">
        <v>115.813</v>
      </c>
      <c r="AC19" s="17">
        <v>115.90600000000001</v>
      </c>
      <c r="AD19" s="17">
        <v>117.828</v>
      </c>
      <c r="AE19" s="17">
        <v>110.876</v>
      </c>
      <c r="AF19" s="17">
        <v>116.437</v>
      </c>
      <c r="AG19" s="17">
        <v>107.5</v>
      </c>
      <c r="AH19" s="17">
        <v>118.89</v>
      </c>
      <c r="AI19" s="17">
        <v>117.126</v>
      </c>
      <c r="AJ19" s="17">
        <v>118.34399999999999</v>
      </c>
      <c r="AK19" s="17">
        <v>114.34399999999999</v>
      </c>
    </row>
    <row r="20" spans="1:37" x14ac:dyDescent="0.25">
      <c r="A20" s="15" t="s">
        <v>115</v>
      </c>
      <c r="B20" s="15">
        <v>3</v>
      </c>
      <c r="C20" s="15">
        <v>4</v>
      </c>
      <c r="D20" s="15">
        <v>4</v>
      </c>
      <c r="E20" s="15">
        <v>4</v>
      </c>
      <c r="F20" s="15">
        <v>3</v>
      </c>
      <c r="G20" s="15">
        <v>3</v>
      </c>
      <c r="H20" s="15">
        <v>3</v>
      </c>
      <c r="I20" s="15">
        <v>3</v>
      </c>
      <c r="J20" s="15">
        <v>3</v>
      </c>
      <c r="K20" s="15">
        <v>3</v>
      </c>
      <c r="L20" s="15">
        <v>4</v>
      </c>
      <c r="N20" s="15" t="s">
        <v>115</v>
      </c>
      <c r="O20" s="17">
        <v>1197.67</v>
      </c>
      <c r="P20" s="17">
        <v>1250.0999999999999</v>
      </c>
      <c r="Q20" s="17">
        <v>1250.0999999999999</v>
      </c>
      <c r="R20" s="17">
        <v>1250.0899999999999</v>
      </c>
      <c r="S20" s="17">
        <v>1197.67</v>
      </c>
      <c r="T20" s="17">
        <v>1197.67</v>
      </c>
      <c r="U20" s="17">
        <v>1197.67</v>
      </c>
      <c r="V20" s="17">
        <v>1197.67</v>
      </c>
      <c r="W20" s="17">
        <v>1197.67</v>
      </c>
      <c r="X20" s="17">
        <v>1197.67</v>
      </c>
      <c r="Y20" s="17">
        <v>1250.0899999999999</v>
      </c>
      <c r="AA20" s="15" t="s">
        <v>115</v>
      </c>
      <c r="AB20" s="17">
        <v>143.047</v>
      </c>
      <c r="AC20" s="17">
        <v>137.374</v>
      </c>
      <c r="AD20" s="17">
        <v>141.43700000000001</v>
      </c>
      <c r="AE20" s="17">
        <v>187.578</v>
      </c>
      <c r="AF20" s="17">
        <v>163.578</v>
      </c>
      <c r="AG20" s="17">
        <v>155.422</v>
      </c>
      <c r="AH20" s="17">
        <v>188.15600000000001</v>
      </c>
      <c r="AI20" s="17">
        <v>152.56299999999999</v>
      </c>
      <c r="AJ20" s="17">
        <v>173.625</v>
      </c>
      <c r="AK20" s="17">
        <v>138.328</v>
      </c>
    </row>
    <row r="21" spans="1:37" x14ac:dyDescent="0.25">
      <c r="A21" s="15" t="s">
        <v>116</v>
      </c>
      <c r="B21" s="15">
        <v>2</v>
      </c>
      <c r="C21" s="15">
        <v>2</v>
      </c>
      <c r="D21" s="15">
        <v>2</v>
      </c>
      <c r="E21" s="15">
        <v>2</v>
      </c>
      <c r="F21" s="15">
        <v>2</v>
      </c>
      <c r="G21" s="15">
        <v>2</v>
      </c>
      <c r="H21" s="15">
        <v>2</v>
      </c>
      <c r="I21" s="15">
        <v>2</v>
      </c>
      <c r="J21" s="15">
        <v>2</v>
      </c>
      <c r="K21" s="15">
        <v>2</v>
      </c>
      <c r="L21" s="15">
        <v>2</v>
      </c>
      <c r="N21" s="15" t="s">
        <v>116</v>
      </c>
      <c r="O21" s="17">
        <v>734.85</v>
      </c>
      <c r="P21" s="17">
        <v>734.84799999999996</v>
      </c>
      <c r="Q21" s="17">
        <v>734.84799999999996</v>
      </c>
      <c r="R21" s="17">
        <v>734.84799999999996</v>
      </c>
      <c r="S21" s="17">
        <v>734.84799999999996</v>
      </c>
      <c r="T21" s="17">
        <v>734.84799999999996</v>
      </c>
      <c r="U21" s="17">
        <v>738.86699999999996</v>
      </c>
      <c r="V21" s="17">
        <v>734.84799999999996</v>
      </c>
      <c r="W21" s="17">
        <v>734.84799999999996</v>
      </c>
      <c r="X21" s="17">
        <v>738.86699999999996</v>
      </c>
      <c r="Y21" s="17">
        <v>734.84799999999996</v>
      </c>
      <c r="AA21" s="15" t="s">
        <v>116</v>
      </c>
      <c r="AB21" s="17">
        <v>516.68799999999999</v>
      </c>
      <c r="AC21" s="17">
        <v>465.78100000000001</v>
      </c>
      <c r="AD21" s="17">
        <v>487.64</v>
      </c>
      <c r="AE21" s="17">
        <v>470.29700000000003</v>
      </c>
      <c r="AF21" s="17">
        <v>507.89</v>
      </c>
      <c r="AG21" s="17">
        <v>520.82799999999997</v>
      </c>
      <c r="AH21" s="17">
        <v>497.733</v>
      </c>
      <c r="AI21" s="17">
        <v>475.07799999999997</v>
      </c>
      <c r="AJ21" s="17">
        <v>500.51499999999999</v>
      </c>
      <c r="AK21" s="17">
        <v>521.68700000000001</v>
      </c>
    </row>
    <row r="22" spans="1:37" ht="12" customHeight="1" x14ac:dyDescent="0.25">
      <c r="A22" s="15" t="s">
        <v>97</v>
      </c>
      <c r="B22" s="15">
        <v>4</v>
      </c>
      <c r="C22" s="15">
        <v>4</v>
      </c>
      <c r="D22" s="15">
        <v>4</v>
      </c>
      <c r="E22" s="15">
        <v>4</v>
      </c>
      <c r="F22" s="15">
        <v>4</v>
      </c>
      <c r="G22" s="15">
        <v>4</v>
      </c>
      <c r="H22" s="15">
        <v>4</v>
      </c>
      <c r="I22" s="15">
        <v>4</v>
      </c>
      <c r="J22" s="15">
        <v>4</v>
      </c>
      <c r="K22" s="15">
        <v>4</v>
      </c>
      <c r="L22" s="15">
        <v>4</v>
      </c>
      <c r="N22" s="15" t="s">
        <v>97</v>
      </c>
      <c r="O22" s="17">
        <v>1406.94</v>
      </c>
      <c r="P22" s="17">
        <v>1455.54</v>
      </c>
      <c r="Q22" s="17">
        <v>1406.94</v>
      </c>
      <c r="R22" s="17">
        <v>1406.94</v>
      </c>
      <c r="S22" s="17">
        <v>1406.94</v>
      </c>
      <c r="T22" s="17">
        <v>1406.94</v>
      </c>
      <c r="U22" s="17">
        <v>1406.94</v>
      </c>
      <c r="V22" s="17">
        <v>1406.94</v>
      </c>
      <c r="W22" s="17">
        <v>1406.94</v>
      </c>
      <c r="X22" s="17">
        <v>1406.94</v>
      </c>
      <c r="Y22" s="17">
        <v>1406.94</v>
      </c>
      <c r="AA22" s="15" t="s">
        <v>97</v>
      </c>
      <c r="AB22" s="17">
        <v>108.578</v>
      </c>
      <c r="AC22" s="17">
        <v>110.79600000000001</v>
      </c>
      <c r="AD22" s="17">
        <v>104.40600000000001</v>
      </c>
      <c r="AE22" s="17">
        <v>114.59399999999999</v>
      </c>
      <c r="AF22" s="17">
        <v>119.078</v>
      </c>
      <c r="AG22" s="17">
        <v>107.203</v>
      </c>
      <c r="AH22" s="17">
        <v>106.126</v>
      </c>
      <c r="AI22" s="17">
        <v>105.09399999999999</v>
      </c>
      <c r="AJ22" s="17">
        <v>113.703</v>
      </c>
      <c r="AK22" s="17">
        <v>108.235</v>
      </c>
    </row>
    <row r="23" spans="1:37" x14ac:dyDescent="0.25">
      <c r="A23" s="15" t="s">
        <v>114</v>
      </c>
      <c r="B23" s="15">
        <v>3</v>
      </c>
      <c r="C23" s="15">
        <v>3</v>
      </c>
      <c r="D23" s="15">
        <v>4</v>
      </c>
      <c r="E23" s="15">
        <v>3</v>
      </c>
      <c r="F23" s="15">
        <v>3</v>
      </c>
      <c r="G23" s="15">
        <v>3</v>
      </c>
      <c r="H23" s="15">
        <v>3</v>
      </c>
      <c r="I23" s="15">
        <v>3</v>
      </c>
      <c r="J23" s="15">
        <v>3</v>
      </c>
      <c r="K23" s="15">
        <v>3</v>
      </c>
      <c r="L23" s="15">
        <v>3</v>
      </c>
      <c r="N23" s="15" t="s">
        <v>114</v>
      </c>
      <c r="O23" s="17">
        <v>1089.07</v>
      </c>
      <c r="P23" s="17">
        <v>1089.07</v>
      </c>
      <c r="Q23" s="17">
        <v>1089.07</v>
      </c>
      <c r="R23" s="17">
        <v>1118.7</v>
      </c>
      <c r="S23" s="17">
        <v>1089.07</v>
      </c>
      <c r="T23" s="17">
        <v>1089.07</v>
      </c>
      <c r="U23" s="17">
        <v>1089.07</v>
      </c>
      <c r="V23" s="17">
        <v>1089.07</v>
      </c>
      <c r="W23" s="17">
        <v>1089.07</v>
      </c>
      <c r="X23" s="17">
        <v>1089.07</v>
      </c>
      <c r="Y23" s="17">
        <v>1089.07</v>
      </c>
      <c r="AA23" s="15" t="s">
        <v>114</v>
      </c>
      <c r="AB23" s="17">
        <v>192.047</v>
      </c>
      <c r="AC23" s="17">
        <v>211.047</v>
      </c>
      <c r="AD23" s="17">
        <v>205.875</v>
      </c>
      <c r="AE23" s="17">
        <v>200.76499999999999</v>
      </c>
      <c r="AF23" s="17">
        <v>196.75</v>
      </c>
      <c r="AG23" s="17">
        <v>192.09399999999999</v>
      </c>
      <c r="AH23" s="17">
        <v>200.749</v>
      </c>
      <c r="AI23" s="17">
        <v>186.43799999999999</v>
      </c>
      <c r="AJ23" s="17">
        <v>211.15600000000001</v>
      </c>
      <c r="AK23" s="17">
        <v>196.68799999999999</v>
      </c>
    </row>
    <row r="24" spans="1:37" x14ac:dyDescent="0.25">
      <c r="A24" s="15" t="s">
        <v>119</v>
      </c>
      <c r="B24" s="15">
        <v>4</v>
      </c>
      <c r="C24" s="15">
        <v>4</v>
      </c>
      <c r="D24" s="15">
        <v>4</v>
      </c>
      <c r="E24" s="15">
        <v>4</v>
      </c>
      <c r="F24" s="15">
        <v>4</v>
      </c>
      <c r="G24" s="15">
        <v>4</v>
      </c>
      <c r="H24" s="15">
        <v>4</v>
      </c>
      <c r="I24" s="15">
        <v>4</v>
      </c>
      <c r="J24" s="15">
        <v>4</v>
      </c>
      <c r="K24" s="15">
        <v>4</v>
      </c>
      <c r="L24" s="15">
        <v>4</v>
      </c>
      <c r="N24" s="15" t="s">
        <v>119</v>
      </c>
      <c r="O24" s="17">
        <v>1302.2</v>
      </c>
      <c r="P24" s="17">
        <v>1302.2</v>
      </c>
      <c r="Q24" s="17">
        <v>1302.2</v>
      </c>
      <c r="R24" s="17">
        <v>1302.2</v>
      </c>
      <c r="S24" s="17">
        <v>1302.2</v>
      </c>
      <c r="T24" s="17">
        <v>1302.2</v>
      </c>
      <c r="U24" s="17">
        <v>1379.85</v>
      </c>
      <c r="V24" s="17">
        <v>1302.2</v>
      </c>
      <c r="W24" s="17">
        <v>1302.2</v>
      </c>
      <c r="X24" s="17">
        <v>1302.2</v>
      </c>
      <c r="Y24" s="17">
        <v>1302.2</v>
      </c>
      <c r="AA24" s="15" t="s">
        <v>119</v>
      </c>
      <c r="AB24" s="17">
        <v>116.124</v>
      </c>
      <c r="AC24" s="17">
        <v>112.188</v>
      </c>
      <c r="AD24" s="17">
        <v>114.687</v>
      </c>
      <c r="AE24" s="17">
        <v>115.563</v>
      </c>
      <c r="AF24" s="17">
        <v>111.813</v>
      </c>
      <c r="AG24" s="17">
        <v>112.17100000000001</v>
      </c>
      <c r="AH24" s="17">
        <v>113.46899999999999</v>
      </c>
      <c r="AI24" s="17">
        <v>107.45399999999999</v>
      </c>
      <c r="AJ24" s="17">
        <v>115.53100000000001</v>
      </c>
      <c r="AK24" s="17">
        <v>114.23399999999999</v>
      </c>
    </row>
  </sheetData>
  <mergeCells count="11">
    <mergeCell ref="A1:L1"/>
    <mergeCell ref="A2:A3"/>
    <mergeCell ref="B2:B3"/>
    <mergeCell ref="C2:L2"/>
    <mergeCell ref="AB2:AK2"/>
    <mergeCell ref="N2:N3"/>
    <mergeCell ref="AA2:AA3"/>
    <mergeCell ref="N1:Y1"/>
    <mergeCell ref="O2:O3"/>
    <mergeCell ref="P2:Y2"/>
    <mergeCell ref="AA1:AK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L25"/>
  <sheetViews>
    <sheetView tabSelected="1" workbookViewId="0">
      <selection activeCell="J11" sqref="J11"/>
    </sheetView>
  </sheetViews>
  <sheetFormatPr defaultColWidth="8.7109375" defaultRowHeight="14.25" x14ac:dyDescent="0.3"/>
  <cols>
    <col min="1" max="1" width="17.42578125" style="5" customWidth="1"/>
    <col min="2" max="2" width="13.5703125" style="5" customWidth="1"/>
    <col min="3" max="3" width="11.7109375" style="5" customWidth="1"/>
    <col min="4" max="11" width="10.5703125" style="5" customWidth="1"/>
    <col min="12" max="12" width="11.7109375" style="5" customWidth="1"/>
    <col min="13" max="16384" width="8.7109375" style="5"/>
  </cols>
  <sheetData>
    <row r="1" spans="1:12" x14ac:dyDescent="0.3">
      <c r="A1" s="33" t="s">
        <v>79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4"/>
    </row>
    <row r="2" spans="1:12" ht="15.6" customHeight="1" x14ac:dyDescent="0.3">
      <c r="A2" s="39" t="s">
        <v>0</v>
      </c>
      <c r="B2" s="39" t="s">
        <v>63</v>
      </c>
      <c r="C2" s="36" t="s">
        <v>61</v>
      </c>
      <c r="D2" s="42" t="s">
        <v>99</v>
      </c>
      <c r="E2" s="43"/>
      <c r="F2" s="43"/>
      <c r="G2" s="44"/>
      <c r="H2" s="42" t="s">
        <v>98</v>
      </c>
      <c r="I2" s="43"/>
      <c r="J2" s="43"/>
      <c r="K2" s="44"/>
      <c r="L2" s="45" t="s">
        <v>62</v>
      </c>
    </row>
    <row r="3" spans="1:12" ht="14.45" customHeight="1" x14ac:dyDescent="0.3">
      <c r="A3" s="40" t="s">
        <v>0</v>
      </c>
      <c r="B3" s="40" t="s">
        <v>63</v>
      </c>
      <c r="C3" s="37"/>
      <c r="D3" s="28" t="s">
        <v>16</v>
      </c>
      <c r="E3" s="35" t="s">
        <v>122</v>
      </c>
      <c r="F3" s="33"/>
      <c r="G3" s="34"/>
      <c r="H3" s="28" t="s">
        <v>16</v>
      </c>
      <c r="I3" s="35" t="s">
        <v>1</v>
      </c>
      <c r="J3" s="33"/>
      <c r="K3" s="34"/>
      <c r="L3" s="46"/>
    </row>
    <row r="4" spans="1:12" ht="12.95" customHeight="1" x14ac:dyDescent="0.3">
      <c r="A4" s="41"/>
      <c r="B4" s="41"/>
      <c r="C4" s="38"/>
      <c r="D4" s="29"/>
      <c r="E4" s="3" t="s">
        <v>17</v>
      </c>
      <c r="F4" s="3" t="s">
        <v>21</v>
      </c>
      <c r="G4" s="3" t="s">
        <v>18</v>
      </c>
      <c r="H4" s="29"/>
      <c r="I4" s="3" t="s">
        <v>17</v>
      </c>
      <c r="J4" s="3" t="s">
        <v>21</v>
      </c>
      <c r="K4" s="3" t="s">
        <v>18</v>
      </c>
      <c r="L4" s="47"/>
    </row>
    <row r="5" spans="1:12" x14ac:dyDescent="0.3">
      <c r="A5" s="20" t="s">
        <v>91</v>
      </c>
      <c r="B5" s="4"/>
      <c r="C5" s="2"/>
    </row>
    <row r="6" spans="1:12" x14ac:dyDescent="0.3">
      <c r="A6" s="15" t="s">
        <v>92</v>
      </c>
      <c r="B6" s="4">
        <v>107</v>
      </c>
      <c r="C6" s="2">
        <f>INT(MAX(B6, 100) / 1) * 50</f>
        <v>5350</v>
      </c>
      <c r="D6" s="2">
        <f>data!B5</f>
        <v>10</v>
      </c>
      <c r="E6" s="21">
        <f>MIN(data!C5:L5) - data!B5</f>
        <v>0</v>
      </c>
      <c r="F6" s="7">
        <f>AVERAGE(data!C5:L5) - data!B5</f>
        <v>0</v>
      </c>
      <c r="G6" s="7">
        <f>MAX(data!C5:L5) - data!B5</f>
        <v>0</v>
      </c>
      <c r="H6" s="22">
        <f>data!O5</f>
        <v>828.94</v>
      </c>
      <c r="I6" s="6">
        <f>_xlfn.MINIFS(data!P5:Y5, data!C5:L5, data!B5) / data!O5 -1</f>
        <v>-3.6190797887414305E-6</v>
      </c>
      <c r="J6" s="6">
        <f>AVERAGEIFS(data!P5:Y5, data!C5:L5, data!B5) / data!O5 -1</f>
        <v>-3.6190797885193859E-6</v>
      </c>
      <c r="K6" s="6">
        <f>_xlfn.MAXIFS(data!P5:Y5, data!C5:L5, data!B5)  / data!O5 -1</f>
        <v>-3.6190797887414305E-6</v>
      </c>
      <c r="L6" s="7">
        <f>AVERAGE(data!AB5:AK5)</f>
        <v>114.01100000000001</v>
      </c>
    </row>
    <row r="7" spans="1:12" x14ac:dyDescent="0.3">
      <c r="A7" s="15" t="s">
        <v>109</v>
      </c>
      <c r="B7" s="4">
        <v>105</v>
      </c>
      <c r="C7" s="2">
        <f t="shared" ref="C7:C14" si="0">INT(MAX(B7, 100) / 1) * 50</f>
        <v>5250</v>
      </c>
      <c r="D7" s="2">
        <f>data!B6</f>
        <v>9</v>
      </c>
      <c r="E7" s="21">
        <f>MIN(data!C6:L6) - data!B6</f>
        <v>0</v>
      </c>
      <c r="F7" s="7">
        <f>AVERAGE(data!C6:L6) - data!B6</f>
        <v>0</v>
      </c>
      <c r="G7" s="7">
        <f>MAX(data!C6:L6) - data!B6</f>
        <v>0</v>
      </c>
      <c r="H7" s="22">
        <f>data!O6</f>
        <v>1035.3499999999999</v>
      </c>
      <c r="I7" s="6">
        <f>_xlfn.MINIFS(data!P6:Y6, data!C6:L6, data!B6) / data!O6 -1</f>
        <v>0</v>
      </c>
      <c r="J7" s="6">
        <f>AVERAGEIFS(data!P6:Y6, data!C6:L6, data!B6) / data!O6 -1</f>
        <v>1.8229584198580229E-2</v>
      </c>
      <c r="K7" s="6">
        <f>_xlfn.MAXIFS(data!P6:Y6, data!C6:L6, data!B6)  / data!O6 -1</f>
        <v>3.1805669580335261E-2</v>
      </c>
      <c r="L7" s="7">
        <f>AVERAGE(data!AB6:AK6)</f>
        <v>118.79370000000002</v>
      </c>
    </row>
    <row r="8" spans="1:12" x14ac:dyDescent="0.3">
      <c r="A8" s="15" t="s">
        <v>108</v>
      </c>
      <c r="B8" s="5">
        <v>107</v>
      </c>
      <c r="C8" s="2">
        <f t="shared" si="0"/>
        <v>5350</v>
      </c>
      <c r="D8" s="2">
        <f>data!B7</f>
        <v>9</v>
      </c>
      <c r="E8" s="21">
        <f>MIN(data!C7:L7) - data!B7</f>
        <v>0</v>
      </c>
      <c r="F8" s="7">
        <f>AVERAGE(data!C7:L7) - data!B7</f>
        <v>0.90000000000000036</v>
      </c>
      <c r="G8" s="7">
        <f>MAX(data!C7:L7) - data!B7</f>
        <v>1</v>
      </c>
      <c r="H8" s="22">
        <f>data!O7</f>
        <v>1000.6</v>
      </c>
      <c r="I8" s="6">
        <f>_xlfn.MINIFS(data!P7:Y7, data!C7:L7, data!B7) / data!O7 -1</f>
        <v>1.9218468918648757E-2</v>
      </c>
      <c r="J8" s="6">
        <f>AVERAGEIFS(data!P7:Y7, data!C7:L7, data!B7) / data!O7 -1</f>
        <v>1.9218468918648757E-2</v>
      </c>
      <c r="K8" s="6">
        <f>_xlfn.MAXIFS(data!P7:Y7, data!C7:L7, data!B7)  / data!O7 -1</f>
        <v>1.9218468918648757E-2</v>
      </c>
      <c r="L8" s="7">
        <f>AVERAGE(data!AB7:AK7)</f>
        <v>116.6298</v>
      </c>
    </row>
    <row r="9" spans="1:12" x14ac:dyDescent="0.3">
      <c r="A9" s="15" t="s">
        <v>94</v>
      </c>
      <c r="B9" s="5">
        <v>107</v>
      </c>
      <c r="C9" s="2">
        <f t="shared" si="0"/>
        <v>5350</v>
      </c>
      <c r="D9" s="2">
        <f>data!B8</f>
        <v>19</v>
      </c>
      <c r="E9" s="21">
        <f>MIN(data!C8:L8) - data!B8</f>
        <v>0</v>
      </c>
      <c r="F9" s="7">
        <f>AVERAGE(data!C8:L8) - data!B8</f>
        <v>0</v>
      </c>
      <c r="G9" s="7">
        <f>MAX(data!C8:L8) - data!B8</f>
        <v>0</v>
      </c>
      <c r="H9" s="22">
        <f>data!O8</f>
        <v>1650.8</v>
      </c>
      <c r="I9" s="6">
        <f>_xlfn.MINIFS(data!P8:Y8, data!C8:L8, data!B8) / data!O8 -1</f>
        <v>0</v>
      </c>
      <c r="J9" s="6">
        <f>AVERAGEIFS(data!P8:Y8, data!C8:L8, data!B8) / data!O8 -1</f>
        <v>0</v>
      </c>
      <c r="K9" s="6">
        <f>_xlfn.MAXIFS(data!P8:Y8, data!C8:L8, data!B8)  / data!O8 -1</f>
        <v>0</v>
      </c>
      <c r="L9" s="7">
        <f>AVERAGE(data!AB8:AK8)</f>
        <v>60.128099999999996</v>
      </c>
    </row>
    <row r="10" spans="1:12" x14ac:dyDescent="0.3">
      <c r="A10" s="15" t="s">
        <v>110</v>
      </c>
      <c r="B10" s="4">
        <v>105</v>
      </c>
      <c r="C10" s="2">
        <f t="shared" si="0"/>
        <v>5250</v>
      </c>
      <c r="D10" s="2">
        <f>data!B9</f>
        <v>9</v>
      </c>
      <c r="E10" s="21">
        <f>MIN(data!C9:L9) - data!B9</f>
        <v>0</v>
      </c>
      <c r="F10" s="7">
        <f>AVERAGE(data!C9:L9) - data!B9</f>
        <v>0.19999999999999929</v>
      </c>
      <c r="G10" s="7">
        <f>MAX(data!C9:L9) - data!B9</f>
        <v>1</v>
      </c>
      <c r="H10" s="22">
        <f>data!O9</f>
        <v>1013.39</v>
      </c>
      <c r="I10" s="6">
        <f>_xlfn.MINIFS(data!P9:Y9, data!C9:L9, data!B9) / data!O9 -1</f>
        <v>0</v>
      </c>
      <c r="J10" s="6">
        <f>AVERAGEIFS(data!P9:Y9, data!C9:L9, data!B9) / data!O9 -1</f>
        <v>3.7004509616234138E-4</v>
      </c>
      <c r="K10" s="6">
        <f>_xlfn.MAXIFS(data!P9:Y9, data!C9:L9, data!B9)  / data!O9 -1</f>
        <v>5.9207215385992384E-4</v>
      </c>
      <c r="L10" s="7">
        <f>AVERAGE(data!AB9:AK9)</f>
        <v>108.76259999999999</v>
      </c>
    </row>
    <row r="11" spans="1:12" x14ac:dyDescent="0.3">
      <c r="A11" s="15" t="s">
        <v>120</v>
      </c>
      <c r="B11" s="4">
        <v>107</v>
      </c>
      <c r="C11" s="2">
        <f t="shared" si="0"/>
        <v>5350</v>
      </c>
      <c r="D11" s="2">
        <f>data!B10</f>
        <v>14</v>
      </c>
      <c r="E11" s="21">
        <f>MIN(data!C10:L10) - data!B10</f>
        <v>0</v>
      </c>
      <c r="F11" s="7">
        <f>AVERAGE(data!C10:L10) - data!B10</f>
        <v>0</v>
      </c>
      <c r="G11" s="7">
        <f>MAX(data!C10:L10) - data!B10</f>
        <v>0</v>
      </c>
      <c r="H11" s="22">
        <f>data!O10</f>
        <v>1377.11</v>
      </c>
      <c r="I11" s="6">
        <f>_xlfn.MINIFS(data!P10:Y10, data!C10:L10, data!B10) / data!O10 -1</f>
        <v>0</v>
      </c>
      <c r="J11" s="6">
        <f>AVERAGEIFS(data!P10:Y10, data!C10:L10, data!B10) / data!O10 -1</f>
        <v>0</v>
      </c>
      <c r="K11" s="6">
        <f>_xlfn.MAXIFS(data!P10:Y10, data!C10:L10, data!B10)  / data!O10 -1</f>
        <v>0</v>
      </c>
      <c r="L11" s="7">
        <f>AVERAGE(data!AB10:AK10)</f>
        <v>78.770300000000006</v>
      </c>
    </row>
    <row r="12" spans="1:12" x14ac:dyDescent="0.3">
      <c r="A12" s="15" t="s">
        <v>96</v>
      </c>
      <c r="B12" s="4">
        <v>107</v>
      </c>
      <c r="C12" s="2">
        <f t="shared" si="0"/>
        <v>5350</v>
      </c>
      <c r="D12" s="2">
        <f>data!B11</f>
        <v>14</v>
      </c>
      <c r="E12" s="21">
        <f>MIN(data!C11:L11) - data!B11</f>
        <v>0</v>
      </c>
      <c r="F12" s="7">
        <f>AVERAGE(data!C11:L11) - data!B11</f>
        <v>0</v>
      </c>
      <c r="G12" s="7">
        <f>MAX(data!C11:L11) - data!B11</f>
        <v>0</v>
      </c>
      <c r="H12" s="22">
        <f>data!O11</f>
        <v>1708.8</v>
      </c>
      <c r="I12" s="6">
        <f>_xlfn.MINIFS(data!P11:Y11, data!C11:L11, data!B11) / data!O11 -1</f>
        <v>0</v>
      </c>
      <c r="J12" s="6">
        <f>AVERAGEIFS(data!P11:Y11, data!C11:L11, data!B11) / data!O11 -1</f>
        <v>0</v>
      </c>
      <c r="K12" s="6">
        <f>_xlfn.MAXIFS(data!P11:Y11, data!C11:L11, data!B11)  / data!O11 -1</f>
        <v>0</v>
      </c>
      <c r="L12" s="7">
        <f>AVERAGE(data!AB11:AK11)</f>
        <v>76.884399999999999</v>
      </c>
    </row>
    <row r="13" spans="1:12" x14ac:dyDescent="0.3">
      <c r="A13" s="15" t="s">
        <v>113</v>
      </c>
      <c r="B13" s="4">
        <v>107</v>
      </c>
      <c r="C13" s="2">
        <f t="shared" si="0"/>
        <v>5350</v>
      </c>
      <c r="D13" s="2">
        <f>data!B12</f>
        <v>11</v>
      </c>
      <c r="E13" s="21">
        <f>MIN(data!C12:L12) - data!B12</f>
        <v>0</v>
      </c>
      <c r="F13" s="7">
        <f>AVERAGE(data!C12:L12) - data!B12</f>
        <v>0</v>
      </c>
      <c r="G13" s="7">
        <f>MAX(data!C12:L12) - data!B12</f>
        <v>0</v>
      </c>
      <c r="H13" s="22">
        <f>data!O12</f>
        <v>1424.73</v>
      </c>
      <c r="I13" s="6">
        <f>_xlfn.MINIFS(data!P12:Y12, data!C12:L12, data!B12) / data!O12 -1</f>
        <v>0</v>
      </c>
      <c r="J13" s="6">
        <f>AVERAGEIFS(data!P12:Y12, data!C12:L12, data!B12) / data!O12 -1</f>
        <v>0</v>
      </c>
      <c r="K13" s="6">
        <f>_xlfn.MAXIFS(data!P12:Y12, data!C12:L12, data!B12)  / data!O12 -1</f>
        <v>0</v>
      </c>
      <c r="L13" s="7">
        <f>AVERAGE(data!AB12:AK12)</f>
        <v>93.132900000000006</v>
      </c>
    </row>
    <row r="14" spans="1:12" x14ac:dyDescent="0.3">
      <c r="A14" s="15" t="s">
        <v>111</v>
      </c>
      <c r="B14" s="4">
        <v>105</v>
      </c>
      <c r="C14" s="2">
        <f t="shared" si="0"/>
        <v>5250</v>
      </c>
      <c r="D14" s="2">
        <f>data!B13</f>
        <v>10</v>
      </c>
      <c r="E14" s="21">
        <f>MIN(data!C13:L13) - data!B13</f>
        <v>0</v>
      </c>
      <c r="F14" s="7">
        <f>AVERAGE(data!C13:L13) - data!B13</f>
        <v>0.59999999999999964</v>
      </c>
      <c r="G14" s="7">
        <f>MAX(data!C13:L13) - data!B13</f>
        <v>1</v>
      </c>
      <c r="H14" s="22">
        <f>data!O13</f>
        <v>1147.43</v>
      </c>
      <c r="I14" s="6">
        <f>_xlfn.MINIFS(data!P13:Y13, data!C13:L13, data!B13) / data!O13 -1</f>
        <v>0</v>
      </c>
      <c r="J14" s="6">
        <f>AVERAGEIFS(data!P13:Y13, data!C13:L13, data!B13) / data!O13 -1</f>
        <v>0</v>
      </c>
      <c r="K14" s="6">
        <f>_xlfn.MAXIFS(data!P13:Y13, data!C13:L13, data!B13)  / data!O13 -1</f>
        <v>0</v>
      </c>
      <c r="L14" s="7">
        <f>AVERAGE(data!AB13:AK13)</f>
        <v>94.470400000000012</v>
      </c>
    </row>
    <row r="15" spans="1:12" x14ac:dyDescent="0.3">
      <c r="A15" s="15"/>
      <c r="B15" s="4"/>
      <c r="C15" s="2"/>
      <c r="D15" s="18"/>
      <c r="E15" s="21"/>
      <c r="F15" s="7"/>
      <c r="G15" s="7"/>
      <c r="H15" s="22"/>
      <c r="I15" s="6"/>
      <c r="J15" s="6"/>
      <c r="K15" s="6"/>
      <c r="L15" s="7"/>
    </row>
    <row r="16" spans="1:12" x14ac:dyDescent="0.3">
      <c r="A16" s="20" t="s">
        <v>90</v>
      </c>
      <c r="B16" s="4"/>
      <c r="D16" s="18"/>
      <c r="E16" s="21"/>
      <c r="F16" s="7"/>
      <c r="G16" s="7"/>
      <c r="H16" s="22"/>
      <c r="I16" s="6"/>
      <c r="J16" s="6"/>
      <c r="K16" s="6"/>
      <c r="L16" s="7"/>
    </row>
    <row r="17" spans="1:12" x14ac:dyDescent="0.3">
      <c r="A17" s="15" t="s">
        <v>93</v>
      </c>
      <c r="B17" s="5">
        <v>103</v>
      </c>
      <c r="C17" s="2">
        <f>INT(MAX(B17, 100) / 4) * 50</f>
        <v>1250</v>
      </c>
      <c r="D17" s="2">
        <f>data!B16</f>
        <v>3</v>
      </c>
      <c r="E17" s="21">
        <f>MIN(data!C16:L16) - data!B16</f>
        <v>0</v>
      </c>
      <c r="F17" s="7">
        <f>AVERAGE(data!C16:L16) - data!B16</f>
        <v>0</v>
      </c>
      <c r="G17" s="7">
        <f>MAX(data!C16:L16) - data!B16</f>
        <v>0</v>
      </c>
      <c r="H17" s="22">
        <f>data!O16</f>
        <v>591.55999999999995</v>
      </c>
      <c r="I17" s="6">
        <f>_xlfn.MINIFS(data!P16:Y16, data!C16:L16, data!B16) / data!O16 -1</f>
        <v>-5.0713368042742957E-6</v>
      </c>
      <c r="J17" s="6">
        <f>AVERAGEIFS(data!P16:Y16, data!C16:L16, data!B16) / data!O16 -1</f>
        <v>-5.0713368044963403E-6</v>
      </c>
      <c r="K17" s="6">
        <f>_xlfn.MAXIFS(data!P16:Y16, data!C16:L16, data!B16)  / data!O16 -1</f>
        <v>-5.0713368042742957E-6</v>
      </c>
      <c r="L17" s="7">
        <f>AVERAGE(data!AB16:AK16)</f>
        <v>205.1216</v>
      </c>
    </row>
    <row r="18" spans="1:12" x14ac:dyDescent="0.3">
      <c r="A18" s="15" t="s">
        <v>118</v>
      </c>
      <c r="B18" s="5">
        <v>103</v>
      </c>
      <c r="C18" s="2">
        <f>INT(MAX(B18, 100) / 4) * 50</f>
        <v>1250</v>
      </c>
      <c r="D18" s="2">
        <f>data!B17</f>
        <v>3</v>
      </c>
      <c r="E18" s="21">
        <f>MIN(data!C17:L17) - data!B17</f>
        <v>0</v>
      </c>
      <c r="F18" s="7">
        <f>AVERAGE(data!C17:L17) - data!B17</f>
        <v>0</v>
      </c>
      <c r="G18" s="7">
        <f>MAX(data!C17:L17) - data!B17</f>
        <v>0</v>
      </c>
      <c r="H18" s="22">
        <f>data!O17</f>
        <v>590.6</v>
      </c>
      <c r="I18" s="6">
        <f>_xlfn.MINIFS(data!P17:Y17, data!C17:L17, data!B17) / data!O17 -1</f>
        <v>-1.69319336262852E-6</v>
      </c>
      <c r="J18" s="6">
        <f>AVERAGEIFS(data!P17:Y17, data!C17:L17, data!B17) / data!O17 -1</f>
        <v>8.5408059600404762E-3</v>
      </c>
      <c r="K18" s="6">
        <f>_xlfn.MAXIFS(data!P17:Y17, data!C17:L17, data!B17)  / data!O17 -1</f>
        <v>8.0563833389773132E-2</v>
      </c>
      <c r="L18" s="7">
        <f>AVERAGE(data!AB17:AK17)</f>
        <v>198.68760000000003</v>
      </c>
    </row>
    <row r="19" spans="1:12" x14ac:dyDescent="0.3">
      <c r="A19" s="15" t="s">
        <v>117</v>
      </c>
      <c r="B19" s="5">
        <v>103</v>
      </c>
      <c r="C19" s="2">
        <f t="shared" ref="C19:C25" si="1">INT(MAX(B19, 100) / 4) * 50</f>
        <v>1250</v>
      </c>
      <c r="D19" s="2">
        <f>data!B18</f>
        <v>3</v>
      </c>
      <c r="E19" s="21">
        <f>MIN(data!C18:L18) - data!B18</f>
        <v>0</v>
      </c>
      <c r="F19" s="7">
        <f>AVERAGE(data!C18:L18) - data!B18</f>
        <v>0</v>
      </c>
      <c r="G19" s="7">
        <f>MAX(data!C18:L18) - data!B18</f>
        <v>0</v>
      </c>
      <c r="H19" s="22">
        <f>data!O18</f>
        <v>588.29</v>
      </c>
      <c r="I19" s="6">
        <f>_xlfn.MINIFS(data!P18:Y18, data!C18:L18, data!B18) / data!O18 -1</f>
        <v>-6.7993676587940755E-6</v>
      </c>
      <c r="J19" s="6">
        <f>AVERAGEIFS(data!P18:Y18, data!C18:L18, data!B18) / data!O18 -1</f>
        <v>-6.7993676587940755E-6</v>
      </c>
      <c r="K19" s="6">
        <f>_xlfn.MAXIFS(data!P18:Y18, data!C18:L18, data!B18)  / data!O18 -1</f>
        <v>-6.7993676587940755E-6</v>
      </c>
      <c r="L19" s="7">
        <f>AVERAGE(data!AB18:AK18)</f>
        <v>199.02690000000001</v>
      </c>
    </row>
    <row r="20" spans="1:12" x14ac:dyDescent="0.3">
      <c r="A20" s="15" t="s">
        <v>95</v>
      </c>
      <c r="B20" s="5">
        <v>103</v>
      </c>
      <c r="C20" s="2">
        <f t="shared" si="1"/>
        <v>1250</v>
      </c>
      <c r="D20" s="2">
        <f>data!B19</f>
        <v>4</v>
      </c>
      <c r="E20" s="21">
        <f>MIN(data!C19:L19) - data!B19</f>
        <v>0</v>
      </c>
      <c r="F20" s="7">
        <f>AVERAGE(data!C19:L19) - data!B19</f>
        <v>0</v>
      </c>
      <c r="G20" s="7">
        <f>MAX(data!C19:L19) - data!B19</f>
        <v>0</v>
      </c>
      <c r="H20" s="22">
        <f>data!O19</f>
        <v>1253.23</v>
      </c>
      <c r="I20" s="6">
        <f>_xlfn.MINIFS(data!P19:Y19, data!C19:L19, data!B19) / data!O19 -1</f>
        <v>0</v>
      </c>
      <c r="J20" s="6">
        <f>AVERAGEIFS(data!P19:Y19, data!C19:L19, data!B19) / data!O19 -1</f>
        <v>0</v>
      </c>
      <c r="K20" s="6">
        <f>_xlfn.MAXIFS(data!P19:Y19, data!C19:L19, data!B19)  / data!O19 -1</f>
        <v>0</v>
      </c>
      <c r="L20" s="7">
        <f>AVERAGE(data!AB19:AK19)</f>
        <v>115.30640000000001</v>
      </c>
    </row>
    <row r="21" spans="1:12" x14ac:dyDescent="0.3">
      <c r="A21" s="15" t="s">
        <v>115</v>
      </c>
      <c r="B21" s="5">
        <v>101</v>
      </c>
      <c r="C21" s="2">
        <f>INT(MAX(B21, 100) / 4) * 50</f>
        <v>1250</v>
      </c>
      <c r="D21" s="2">
        <f>data!B20</f>
        <v>3</v>
      </c>
      <c r="E21" s="21">
        <f>MIN(data!C20:L20) - data!B20</f>
        <v>0</v>
      </c>
      <c r="F21" s="7">
        <f>AVERAGE(data!C20:L20) - data!B20</f>
        <v>0.39999999999999991</v>
      </c>
      <c r="G21" s="7">
        <f>MAX(data!C20:L20) - data!B20</f>
        <v>1</v>
      </c>
      <c r="H21" s="22">
        <f>data!O20</f>
        <v>1197.67</v>
      </c>
      <c r="I21" s="6">
        <f>_xlfn.MINIFS(data!P20:Y20, data!C20:L20, data!B20) / data!O20 -1</f>
        <v>0</v>
      </c>
      <c r="J21" s="6">
        <f>AVERAGEIFS(data!P20:Y20, data!C20:L20, data!B20) / data!O20 -1</f>
        <v>0</v>
      </c>
      <c r="K21" s="6">
        <f>_xlfn.MAXIFS(data!P20:Y20, data!C20:L20, data!B20)  / data!O20 -1</f>
        <v>0</v>
      </c>
      <c r="L21" s="7">
        <f>AVERAGE(data!AB20:AK20)</f>
        <v>158.11080000000001</v>
      </c>
    </row>
    <row r="22" spans="1:12" x14ac:dyDescent="0.3">
      <c r="A22" s="15" t="s">
        <v>116</v>
      </c>
      <c r="B22" s="5">
        <v>101</v>
      </c>
      <c r="C22" s="2">
        <f>INT(MAX(B22, 100) / 4) * 50</f>
        <v>1250</v>
      </c>
      <c r="D22" s="2">
        <f>data!B21</f>
        <v>2</v>
      </c>
      <c r="E22" s="21">
        <f>MIN(data!C21:L21) - data!B21</f>
        <v>0</v>
      </c>
      <c r="F22" s="7">
        <f>AVERAGE(data!C21:L21) - data!B21</f>
        <v>0</v>
      </c>
      <c r="G22" s="7">
        <f>MAX(data!C21:L21) - data!B21</f>
        <v>0</v>
      </c>
      <c r="H22" s="22">
        <f>data!O21</f>
        <v>734.85</v>
      </c>
      <c r="I22" s="6">
        <f>_xlfn.MINIFS(data!P21:Y21, data!C21:L21, data!B21) / data!O21 -1</f>
        <v>-2.721643872938273E-6</v>
      </c>
      <c r="J22" s="6">
        <f>AVERAGEIFS(data!P21:Y21, data!C21:L21, data!B21) / data!O21 -1</f>
        <v>1.0911070286452329E-3</v>
      </c>
      <c r="K22" s="6">
        <f>_xlfn.MAXIFS(data!P21:Y21, data!C21:L21, data!B21)  / data!O21 -1</f>
        <v>5.4664217187179176E-3</v>
      </c>
      <c r="L22" s="7">
        <f>AVERAGE(data!AB21:AK21)</f>
        <v>496.41369999999995</v>
      </c>
    </row>
    <row r="23" spans="1:12" x14ac:dyDescent="0.3">
      <c r="A23" s="15" t="s">
        <v>97</v>
      </c>
      <c r="B23" s="5">
        <v>103</v>
      </c>
      <c r="C23" s="2">
        <f t="shared" si="1"/>
        <v>1250</v>
      </c>
      <c r="D23" s="2">
        <f>data!B22</f>
        <v>4</v>
      </c>
      <c r="E23" s="21">
        <f>MIN(data!C22:L22) - data!B22</f>
        <v>0</v>
      </c>
      <c r="F23" s="7">
        <f>AVERAGE(data!C22:L22) - data!B22</f>
        <v>0</v>
      </c>
      <c r="G23" s="7">
        <f>MAX(data!C22:L22) - data!B22</f>
        <v>0</v>
      </c>
      <c r="H23" s="22">
        <f>data!O22</f>
        <v>1406.94</v>
      </c>
      <c r="I23" s="6">
        <f>_xlfn.MINIFS(data!P22:Y22, data!C22:L22, data!B22) / data!O22 -1</f>
        <v>0</v>
      </c>
      <c r="J23" s="6">
        <f>AVERAGEIFS(data!P22:Y22, data!C22:L22, data!B22) / data!O22 -1</f>
        <v>3.4543050876372217E-3</v>
      </c>
      <c r="K23" s="6">
        <f>_xlfn.MAXIFS(data!P22:Y22, data!C22:L22, data!B22)  / data!O22 -1</f>
        <v>3.4543050876369996E-2</v>
      </c>
      <c r="L23" s="7">
        <f>AVERAGE(data!AB22:AK22)</f>
        <v>109.78129999999999</v>
      </c>
    </row>
    <row r="24" spans="1:12" x14ac:dyDescent="0.3">
      <c r="A24" s="15" t="s">
        <v>114</v>
      </c>
      <c r="B24" s="5">
        <v>103</v>
      </c>
      <c r="C24" s="2">
        <f t="shared" si="1"/>
        <v>1250</v>
      </c>
      <c r="D24" s="2">
        <f>data!B23</f>
        <v>3</v>
      </c>
      <c r="E24" s="21">
        <f>MIN(data!C23:L23) - data!B23</f>
        <v>0</v>
      </c>
      <c r="F24" s="7">
        <f>AVERAGE(data!C23:L23) - data!B23</f>
        <v>0.10000000000000009</v>
      </c>
      <c r="G24" s="7">
        <f>MAX(data!C23:L23) - data!B23</f>
        <v>1</v>
      </c>
      <c r="H24" s="22">
        <f>data!O23</f>
        <v>1089.07</v>
      </c>
      <c r="I24" s="6">
        <f>_xlfn.MINIFS(data!P23:Y23, data!C23:L23, data!B23) / data!O23 -1</f>
        <v>0</v>
      </c>
      <c r="J24" s="6">
        <f>AVERAGEIFS(data!P23:Y23, data!C23:L23, data!B23) / data!O23 -1</f>
        <v>3.0229665882102186E-3</v>
      </c>
      <c r="K24" s="6">
        <f>_xlfn.MAXIFS(data!P23:Y23, data!C23:L23, data!B23)  / data!O23 -1</f>
        <v>2.7206699293893077E-2</v>
      </c>
      <c r="L24" s="7">
        <f>AVERAGE(data!AB23:AK23)</f>
        <v>199.36089999999999</v>
      </c>
    </row>
    <row r="25" spans="1:12" x14ac:dyDescent="0.3">
      <c r="A25" s="15" t="s">
        <v>119</v>
      </c>
      <c r="B25" s="5">
        <v>103</v>
      </c>
      <c r="C25" s="2">
        <f t="shared" si="1"/>
        <v>1250</v>
      </c>
      <c r="D25" s="2">
        <f>data!B24</f>
        <v>4</v>
      </c>
      <c r="E25" s="21">
        <f>MIN(data!C24:L24) - data!B24</f>
        <v>0</v>
      </c>
      <c r="F25" s="7">
        <f>AVERAGE(data!C24:L24) - data!B24</f>
        <v>0</v>
      </c>
      <c r="G25" s="7">
        <f>MAX(data!C24:L24) - data!B24</f>
        <v>0</v>
      </c>
      <c r="H25" s="22">
        <f>data!O24</f>
        <v>1302.2</v>
      </c>
      <c r="I25" s="6">
        <f>_xlfn.MINIFS(data!P24:Y24, data!C24:L24, data!B24) / data!O24 -1</f>
        <v>0</v>
      </c>
      <c r="J25" s="6">
        <f>AVERAGEIFS(data!P24:Y24, data!C24:L24, data!B24) / data!O24 -1</f>
        <v>5.9629857164800182E-3</v>
      </c>
      <c r="K25" s="6">
        <f>_xlfn.MAXIFS(data!P24:Y24, data!C24:L24, data!B24)  / data!O24 -1</f>
        <v>5.9629857164797961E-2</v>
      </c>
      <c r="L25" s="7">
        <f>AVERAGE(data!AB24:AK24)</f>
        <v>113.32339999999999</v>
      </c>
    </row>
  </sheetData>
  <mergeCells count="11">
    <mergeCell ref="A1:L1"/>
    <mergeCell ref="E3:G3"/>
    <mergeCell ref="D3:D4"/>
    <mergeCell ref="H3:H4"/>
    <mergeCell ref="I3:K3"/>
    <mergeCell ref="C2:C4"/>
    <mergeCell ref="A2:A4"/>
    <mergeCell ref="B2:B4"/>
    <mergeCell ref="D2:G2"/>
    <mergeCell ref="H2:K2"/>
    <mergeCell ref="L2:L4"/>
  </mergeCells>
  <pageMargins left="0.7" right="0.7" top="0.75" bottom="0.75" header="0.3" footer="0.3"/>
  <ignoredErrors>
    <ignoredError sqref="E15 G15" formulaRange="1"/>
    <ignoredError sqref="F15" evalError="1" formulaRange="1"/>
    <ignoredError sqref="F16 J6:J12 L6:L12 J14:J25 L14:L2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2024-02-15T00:45:55Z</dcterms:modified>
</cp:coreProperties>
</file>