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20" windowWidth="19035" windowHeight="11760"/>
  </bookViews>
  <sheets>
    <sheet name="Payoff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V28" i="1"/>
  <c r="U28"/>
  <c r="T28"/>
  <c r="P28"/>
  <c r="L28"/>
  <c r="I28"/>
  <c r="H28"/>
  <c r="G28"/>
  <c r="J28" l="1"/>
  <c r="G24"/>
  <c r="W24"/>
  <c r="I24" l="1"/>
  <c r="H24"/>
  <c r="J24" l="1"/>
  <c r="Q24"/>
  <c r="R24" s="1"/>
  <c r="N24"/>
  <c r="O24" s="1"/>
  <c r="K24"/>
  <c r="H36"/>
  <c r="I29"/>
  <c r="Q29" s="1"/>
  <c r="Q28"/>
  <c r="I27"/>
  <c r="Q27" s="1"/>
  <c r="I26"/>
  <c r="Q26" s="1"/>
  <c r="I25"/>
  <c r="Q25" s="1"/>
  <c r="G36"/>
  <c r="L24"/>
  <c r="I36"/>
  <c r="I33"/>
  <c r="I45" s="1"/>
  <c r="I32"/>
  <c r="I44" s="1"/>
  <c r="I31"/>
  <c r="I43" s="1"/>
  <c r="I30"/>
  <c r="I42" s="1"/>
  <c r="I14"/>
  <c r="H14"/>
  <c r="M36" l="1"/>
  <c r="S24"/>
  <c r="M24"/>
  <c r="P24"/>
  <c r="L36"/>
  <c r="K36"/>
  <c r="I38"/>
  <c r="I37"/>
  <c r="I39"/>
  <c r="I41"/>
  <c r="I40"/>
  <c r="Q31"/>
  <c r="I34"/>
  <c r="Q33"/>
  <c r="Q30"/>
  <c r="Q32"/>
  <c r="G32"/>
  <c r="K32" s="1"/>
  <c r="G31"/>
  <c r="K31" s="1"/>
  <c r="G30"/>
  <c r="K30" s="1"/>
  <c r="G29"/>
  <c r="K29" s="1"/>
  <c r="G27"/>
  <c r="G26"/>
  <c r="G33"/>
  <c r="K33" s="1"/>
  <c r="G25"/>
  <c r="Q36" l="1"/>
  <c r="V24"/>
  <c r="O36"/>
  <c r="T24"/>
  <c r="P36"/>
  <c r="U24"/>
  <c r="G38"/>
  <c r="K26"/>
  <c r="G37"/>
  <c r="K25"/>
  <c r="G40"/>
  <c r="K28"/>
  <c r="G39"/>
  <c r="K27"/>
  <c r="G34"/>
  <c r="G45"/>
  <c r="G44"/>
  <c r="G43"/>
  <c r="G41"/>
  <c r="G42"/>
  <c r="A22"/>
  <c r="A21"/>
  <c r="P17"/>
  <c r="P16"/>
  <c r="L16"/>
  <c r="H17"/>
  <c r="H16"/>
  <c r="O17"/>
  <c r="L17"/>
  <c r="K17"/>
  <c r="G17"/>
  <c r="G16"/>
  <c r="K16"/>
  <c r="K19" s="1"/>
  <c r="O16"/>
  <c r="P14"/>
  <c r="O14"/>
  <c r="H33"/>
  <c r="R33" s="1"/>
  <c r="H32"/>
  <c r="H44" s="1"/>
  <c r="H31"/>
  <c r="H30"/>
  <c r="H42" s="1"/>
  <c r="H29"/>
  <c r="H40"/>
  <c r="H27"/>
  <c r="H26"/>
  <c r="H38" s="1"/>
  <c r="H25"/>
  <c r="H37" s="1"/>
  <c r="G14"/>
  <c r="K18" l="1"/>
  <c r="R31"/>
  <c r="M43" s="1"/>
  <c r="H43"/>
  <c r="R29"/>
  <c r="H41"/>
  <c r="R27"/>
  <c r="M39" s="1"/>
  <c r="H39"/>
  <c r="R25"/>
  <c r="M37" s="1"/>
  <c r="R32"/>
  <c r="M44" s="1"/>
  <c r="R30"/>
  <c r="R28"/>
  <c r="N27"/>
  <c r="O27" s="1"/>
  <c r="L39" s="1"/>
  <c r="J26"/>
  <c r="H34"/>
  <c r="H45"/>
  <c r="J31"/>
  <c r="N29"/>
  <c r="O29" s="1"/>
  <c r="L41" s="1"/>
  <c r="R26"/>
  <c r="M45"/>
  <c r="J33"/>
  <c r="S33" s="1"/>
  <c r="Q45" s="1"/>
  <c r="L26"/>
  <c r="L27"/>
  <c r="K39" s="1"/>
  <c r="N26"/>
  <c r="O26" s="1"/>
  <c r="L38" s="1"/>
  <c r="N32"/>
  <c r="O32" s="1"/>
  <c r="L44" s="1"/>
  <c r="J27"/>
  <c r="L33"/>
  <c r="K45" s="1"/>
  <c r="G19"/>
  <c r="N33"/>
  <c r="O33" s="1"/>
  <c r="L45" s="1"/>
  <c r="N28"/>
  <c r="O28" s="1"/>
  <c r="L40" s="1"/>
  <c r="L32"/>
  <c r="K44" s="1"/>
  <c r="L31"/>
  <c r="J29"/>
  <c r="J32"/>
  <c r="L30"/>
  <c r="K42" s="1"/>
  <c r="N25"/>
  <c r="O25" s="1"/>
  <c r="L37" s="1"/>
  <c r="L25"/>
  <c r="K37" s="1"/>
  <c r="J25"/>
  <c r="L29"/>
  <c r="K41" s="1"/>
  <c r="K40"/>
  <c r="N30"/>
  <c r="O30" s="1"/>
  <c r="L42" s="1"/>
  <c r="J30"/>
  <c r="O19"/>
  <c r="G18"/>
  <c r="O18"/>
  <c r="N31"/>
  <c r="O31" s="1"/>
  <c r="L43" s="1"/>
  <c r="M42" l="1"/>
  <c r="S30"/>
  <c r="Q42" s="1"/>
  <c r="M41"/>
  <c r="S29"/>
  <c r="Q41" s="1"/>
  <c r="S27"/>
  <c r="Q39" s="1"/>
  <c r="S26"/>
  <c r="V26" s="1"/>
  <c r="P26"/>
  <c r="P38" s="1"/>
  <c r="S31"/>
  <c r="Q43" s="1"/>
  <c r="S25"/>
  <c r="Q37" s="1"/>
  <c r="S28"/>
  <c r="Q40" s="1"/>
  <c r="S32"/>
  <c r="Q44" s="1"/>
  <c r="M38"/>
  <c r="M40"/>
  <c r="P29"/>
  <c r="P41" s="1"/>
  <c r="M33"/>
  <c r="O45" s="1"/>
  <c r="M31"/>
  <c r="K43"/>
  <c r="M26"/>
  <c r="O38" s="1"/>
  <c r="K38"/>
  <c r="M27"/>
  <c r="O39" s="1"/>
  <c r="P30"/>
  <c r="V33"/>
  <c r="F20"/>
  <c r="F22" s="1"/>
  <c r="P32"/>
  <c r="M30"/>
  <c r="M32"/>
  <c r="M29"/>
  <c r="M25"/>
  <c r="O37" s="1"/>
  <c r="M28"/>
  <c r="F18"/>
  <c r="P33"/>
  <c r="P31"/>
  <c r="P27"/>
  <c r="P25"/>
  <c r="V27" l="1"/>
  <c r="Q38"/>
  <c r="U26"/>
  <c r="V31"/>
  <c r="U29"/>
  <c r="V25"/>
  <c r="V32"/>
  <c r="V30"/>
  <c r="T27"/>
  <c r="T29"/>
  <c r="O41"/>
  <c r="U30"/>
  <c r="P42"/>
  <c r="P40"/>
  <c r="O43"/>
  <c r="T31"/>
  <c r="O40"/>
  <c r="U32"/>
  <c r="P44"/>
  <c r="U33"/>
  <c r="P45"/>
  <c r="U31"/>
  <c r="P43"/>
  <c r="U27"/>
  <c r="P39"/>
  <c r="V29"/>
  <c r="U25"/>
  <c r="P37"/>
  <c r="T30"/>
  <c r="O42"/>
  <c r="T32"/>
  <c r="O44"/>
  <c r="T33"/>
  <c r="T25"/>
  <c r="T26"/>
  <c r="W29" l="1"/>
  <c r="W32"/>
  <c r="W28"/>
  <c r="W25"/>
  <c r="W30"/>
  <c r="W31"/>
  <c r="W27"/>
  <c r="W26"/>
  <c r="W34" l="1"/>
</calcChain>
</file>

<file path=xl/sharedStrings.xml><?xml version="1.0" encoding="utf-8"?>
<sst xmlns="http://schemas.openxmlformats.org/spreadsheetml/2006/main" count="58" uniqueCount="46">
  <si>
    <t>Sim 1</t>
  </si>
  <si>
    <t>Asset 1</t>
  </si>
  <si>
    <t>Asset 2</t>
  </si>
  <si>
    <t>Sim 2</t>
  </si>
  <si>
    <t>Sim3</t>
  </si>
  <si>
    <t>Table 2</t>
  </si>
  <si>
    <t>Table 3</t>
  </si>
  <si>
    <t>Payoff of Option</t>
  </si>
  <si>
    <t>Strike =</t>
  </si>
  <si>
    <t>New Payoff of Option</t>
  </si>
  <si>
    <t>New Sim 1</t>
  </si>
  <si>
    <t>Actual</t>
  </si>
  <si>
    <t>Hedge</t>
  </si>
  <si>
    <t>1X1</t>
  </si>
  <si>
    <t>WOC Payoff</t>
  </si>
  <si>
    <t>Delta1</t>
  </si>
  <si>
    <t>WoC Payoff1</t>
  </si>
  <si>
    <t>Delta2</t>
  </si>
  <si>
    <t>Woc Payoff</t>
  </si>
  <si>
    <t>Average 1</t>
  </si>
  <si>
    <t>Average 2</t>
  </si>
  <si>
    <t>delta</t>
  </si>
  <si>
    <t>For sim 1, Day 2</t>
  </si>
  <si>
    <t>Payoff</t>
  </si>
  <si>
    <t>Under1</t>
  </si>
  <si>
    <t>Under2</t>
  </si>
  <si>
    <t>Hedging PnL</t>
  </si>
  <si>
    <t>x</t>
  </si>
  <si>
    <t>for 95, 96</t>
  </si>
  <si>
    <t>%1 underlying 1 + underlying 1</t>
  </si>
  <si>
    <t>%1 underlying 2 + underlying 2</t>
  </si>
  <si>
    <t>Asset 3</t>
  </si>
  <si>
    <t>%1 underlying 3 + underlying 3</t>
  </si>
  <si>
    <t>Delta3</t>
  </si>
  <si>
    <t>Under3</t>
  </si>
  <si>
    <t>total</t>
  </si>
  <si>
    <t>newpayoff</t>
  </si>
  <si>
    <t>Nw</t>
  </si>
  <si>
    <t>1x1</t>
  </si>
  <si>
    <t>1x2</t>
  </si>
  <si>
    <t>1x3</t>
  </si>
  <si>
    <t>1x4</t>
  </si>
  <si>
    <t>1x5000</t>
  </si>
  <si>
    <t>2x1</t>
  </si>
  <si>
    <t>2x2</t>
  </si>
  <si>
    <t>2x3</t>
  </si>
</sst>
</file>

<file path=xl/styles.xml><?xml version="1.0" encoding="utf-8"?>
<styleSheet xmlns="http://schemas.openxmlformats.org/spreadsheetml/2006/main">
  <numFmts count="5">
    <numFmt numFmtId="164" formatCode="0.0"/>
    <numFmt numFmtId="165" formatCode="0.000"/>
    <numFmt numFmtId="166" formatCode="0.0000"/>
    <numFmt numFmtId="167" formatCode="0.000000"/>
    <numFmt numFmtId="168" formatCode="0.00000000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10" fontId="0" fillId="0" borderId="1" xfId="0" applyNumberFormat="1" applyBorder="1"/>
    <xf numFmtId="0" fontId="0" fillId="0" borderId="1" xfId="0" applyBorder="1"/>
    <xf numFmtId="10" fontId="0" fillId="3" borderId="1" xfId="0" applyNumberFormat="1" applyFill="1" applyBorder="1"/>
    <xf numFmtId="10" fontId="0" fillId="3" borderId="0" xfId="0" applyNumberFormat="1" applyFill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0" xfId="0" applyFill="1"/>
    <xf numFmtId="0" fontId="0" fillId="4" borderId="1" xfId="0" applyFill="1" applyBorder="1"/>
    <xf numFmtId="0" fontId="0" fillId="4" borderId="0" xfId="0" applyFill="1"/>
    <xf numFmtId="164" fontId="0" fillId="4" borderId="0" xfId="0" applyNumberFormat="1" applyFill="1"/>
    <xf numFmtId="2" fontId="0" fillId="4" borderId="0" xfId="0" applyNumberFormat="1" applyFill="1"/>
    <xf numFmtId="0" fontId="0" fillId="0" borderId="0" xfId="0" applyAlignme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0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Z58"/>
  <sheetViews>
    <sheetView tabSelected="1" topLeftCell="D4" workbookViewId="0">
      <selection activeCell="F12" sqref="F12"/>
    </sheetView>
  </sheetViews>
  <sheetFormatPr defaultRowHeight="15"/>
  <cols>
    <col min="3" max="3" width="9.7109375" bestFit="1" customWidth="1"/>
    <col min="4" max="4" width="9.7109375" customWidth="1"/>
    <col min="6" max="6" width="8.140625" customWidth="1"/>
    <col min="9" max="9" width="10.5703125" bestFit="1" customWidth="1"/>
    <col min="10" max="10" width="7.7109375" bestFit="1" customWidth="1"/>
    <col min="11" max="11" width="12.42578125" bestFit="1" customWidth="1"/>
    <col min="12" max="12" width="10.5703125" customWidth="1"/>
    <col min="13" max="13" width="9.5703125" bestFit="1" customWidth="1"/>
    <col min="14" max="14" width="11.140625" bestFit="1" customWidth="1"/>
    <col min="15" max="15" width="9.5703125" bestFit="1" customWidth="1"/>
    <col min="16" max="16" width="9.42578125" customWidth="1"/>
    <col min="17" max="17" width="10.28515625" customWidth="1"/>
    <col min="18" max="18" width="16.140625" customWidth="1"/>
    <col min="19" max="19" width="10.5703125" bestFit="1" customWidth="1"/>
    <col min="23" max="23" width="13.42578125" bestFit="1" customWidth="1"/>
  </cols>
  <sheetData>
    <row r="1" spans="1:26">
      <c r="A1" t="s">
        <v>11</v>
      </c>
      <c r="B1" t="s">
        <v>5</v>
      </c>
      <c r="C1" s="4" t="s">
        <v>8</v>
      </c>
      <c r="D1" s="4">
        <v>95</v>
      </c>
      <c r="F1" s="19" t="s">
        <v>6</v>
      </c>
      <c r="G1" s="24">
        <v>0.10150000000000001</v>
      </c>
      <c r="H1" s="24">
        <v>0.10879999999999999</v>
      </c>
      <c r="I1" s="24">
        <v>0.1055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t="s">
        <v>12</v>
      </c>
    </row>
    <row r="2" spans="1:26">
      <c r="B2" t="s">
        <v>0</v>
      </c>
      <c r="G2" t="s">
        <v>0</v>
      </c>
      <c r="K2" t="s">
        <v>3</v>
      </c>
      <c r="N2" t="s">
        <v>4</v>
      </c>
    </row>
    <row r="3" spans="1:26">
      <c r="A3" s="5"/>
      <c r="B3" s="7" t="s">
        <v>1</v>
      </c>
      <c r="C3" s="7" t="s">
        <v>2</v>
      </c>
      <c r="D3" s="7" t="s">
        <v>31</v>
      </c>
      <c r="F3" s="1"/>
      <c r="G3" s="7" t="s">
        <v>1</v>
      </c>
      <c r="H3" s="7" t="s">
        <v>2</v>
      </c>
      <c r="I3" s="7" t="s">
        <v>31</v>
      </c>
      <c r="J3" s="1"/>
      <c r="K3" s="8" t="s">
        <v>1</v>
      </c>
      <c r="L3" s="8" t="s">
        <v>2</v>
      </c>
      <c r="M3" s="8" t="s">
        <v>31</v>
      </c>
      <c r="N3" s="1"/>
      <c r="O3" s="8" t="s">
        <v>1</v>
      </c>
      <c r="P3" s="8" t="s">
        <v>2</v>
      </c>
      <c r="Q3" s="8" t="s">
        <v>31</v>
      </c>
    </row>
    <row r="4" spans="1:26">
      <c r="A4" s="6">
        <v>1</v>
      </c>
      <c r="B4">
        <v>100</v>
      </c>
      <c r="C4">
        <v>100</v>
      </c>
      <c r="D4">
        <v>100</v>
      </c>
      <c r="F4">
        <v>1</v>
      </c>
      <c r="G4">
        <v>100</v>
      </c>
      <c r="H4">
        <v>100</v>
      </c>
      <c r="I4">
        <v>100</v>
      </c>
      <c r="J4">
        <v>1</v>
      </c>
      <c r="K4">
        <v>100</v>
      </c>
      <c r="L4">
        <v>100</v>
      </c>
      <c r="M4">
        <v>100</v>
      </c>
      <c r="N4">
        <v>1</v>
      </c>
      <c r="O4">
        <v>100</v>
      </c>
      <c r="P4">
        <v>100</v>
      </c>
    </row>
    <row r="5" spans="1:26">
      <c r="A5" s="6">
        <v>2</v>
      </c>
      <c r="B5">
        <v>100.413061776917</v>
      </c>
      <c r="C5">
        <v>99.290113536814204</v>
      </c>
      <c r="D5">
        <v>99.521627991120795</v>
      </c>
      <c r="F5">
        <v>2</v>
      </c>
      <c r="G5">
        <v>100.879644686373</v>
      </c>
      <c r="H5">
        <v>99.402699563205502</v>
      </c>
      <c r="I5">
        <v>100.483654861894</v>
      </c>
      <c r="J5">
        <v>2</v>
      </c>
      <c r="K5">
        <v>100.37481514133501</v>
      </c>
      <c r="L5">
        <v>100.63912675188</v>
      </c>
      <c r="M5">
        <v>100.328672266678</v>
      </c>
      <c r="N5">
        <v>2</v>
      </c>
      <c r="O5">
        <v>100</v>
      </c>
      <c r="P5">
        <v>99</v>
      </c>
    </row>
    <row r="6" spans="1:26">
      <c r="A6" s="6">
        <v>3</v>
      </c>
      <c r="B6">
        <v>101.102635871156</v>
      </c>
      <c r="C6">
        <v>100.820453704524</v>
      </c>
      <c r="D6">
        <v>100.545198660224</v>
      </c>
      <c r="F6">
        <v>3</v>
      </c>
      <c r="G6">
        <v>100.616725531974</v>
      </c>
      <c r="H6">
        <v>99.857741547931496</v>
      </c>
      <c r="I6">
        <v>100.24926428498701</v>
      </c>
      <c r="J6">
        <v>3</v>
      </c>
      <c r="K6">
        <v>99.590990723348796</v>
      </c>
      <c r="L6">
        <v>99.241631734737993</v>
      </c>
      <c r="M6">
        <v>100.275378296711</v>
      </c>
      <c r="N6">
        <v>3</v>
      </c>
      <c r="O6">
        <v>95</v>
      </c>
      <c r="P6">
        <v>105</v>
      </c>
    </row>
    <row r="7" spans="1:26">
      <c r="A7" s="6">
        <v>4</v>
      </c>
      <c r="B7">
        <v>100.53031949563599</v>
      </c>
      <c r="C7">
        <v>100.428985607911</v>
      </c>
      <c r="D7">
        <v>100.267858784879</v>
      </c>
      <c r="F7">
        <v>4</v>
      </c>
      <c r="G7">
        <v>100.406222184931</v>
      </c>
      <c r="H7">
        <v>98.952239076492006</v>
      </c>
      <c r="I7">
        <v>100.431350664193</v>
      </c>
      <c r="J7">
        <v>4</v>
      </c>
      <c r="K7">
        <v>100.988715791891</v>
      </c>
      <c r="L7">
        <v>100.14788276118399</v>
      </c>
      <c r="M7">
        <v>101.22534035337</v>
      </c>
      <c r="N7">
        <v>4</v>
      </c>
      <c r="O7">
        <v>95</v>
      </c>
      <c r="P7">
        <v>99</v>
      </c>
    </row>
    <row r="8" spans="1:26">
      <c r="A8" s="15">
        <v>5</v>
      </c>
      <c r="B8">
        <v>101.135169366699</v>
      </c>
      <c r="C8">
        <v>100.05694719541501</v>
      </c>
      <c r="D8">
        <v>99.526767192728201</v>
      </c>
      <c r="E8" s="16"/>
      <c r="F8" s="16">
        <v>5</v>
      </c>
      <c r="G8">
        <v>100.38570924172301</v>
      </c>
      <c r="H8">
        <v>98.657021704417701</v>
      </c>
      <c r="I8">
        <v>99.641781431729697</v>
      </c>
      <c r="J8" s="16">
        <v>5</v>
      </c>
      <c r="K8">
        <v>101.83120655635</v>
      </c>
      <c r="L8">
        <v>99.368554796831503</v>
      </c>
      <c r="M8">
        <v>100.98904960759</v>
      </c>
      <c r="N8" s="16">
        <v>5</v>
      </c>
      <c r="O8" s="16">
        <v>101</v>
      </c>
      <c r="P8" s="16">
        <v>98</v>
      </c>
      <c r="Q8" s="16"/>
    </row>
    <row r="9" spans="1:26">
      <c r="A9" s="6">
        <v>6</v>
      </c>
      <c r="B9">
        <v>99.6697808972838</v>
      </c>
      <c r="C9">
        <v>99.559940573270396</v>
      </c>
      <c r="D9">
        <v>97.340450962416895</v>
      </c>
      <c r="F9">
        <v>6</v>
      </c>
      <c r="G9">
        <v>100.47819961290899</v>
      </c>
      <c r="H9">
        <v>99.030670119720796</v>
      </c>
      <c r="I9">
        <v>99.417997935223298</v>
      </c>
      <c r="J9">
        <v>6</v>
      </c>
      <c r="K9">
        <v>100.50709215804901</v>
      </c>
      <c r="L9">
        <v>99.750211140712906</v>
      </c>
      <c r="M9">
        <v>101.36345132327401</v>
      </c>
      <c r="N9">
        <v>6</v>
      </c>
      <c r="O9">
        <v>95</v>
      </c>
      <c r="P9">
        <v>102</v>
      </c>
    </row>
    <row r="10" spans="1:26">
      <c r="A10" s="6">
        <v>7</v>
      </c>
      <c r="B10">
        <v>98.377749421709694</v>
      </c>
      <c r="C10">
        <v>99.488030788106002</v>
      </c>
      <c r="D10">
        <v>95.871764893655396</v>
      </c>
      <c r="F10">
        <v>7</v>
      </c>
      <c r="G10">
        <v>99.371604345694607</v>
      </c>
      <c r="H10">
        <v>97.236083077192703</v>
      </c>
      <c r="I10">
        <v>98.219690523551407</v>
      </c>
      <c r="J10">
        <v>7</v>
      </c>
      <c r="K10">
        <v>99.892128932109998</v>
      </c>
      <c r="L10">
        <v>100.509663608986</v>
      </c>
      <c r="M10">
        <v>101.258645149955</v>
      </c>
      <c r="N10">
        <v>7</v>
      </c>
      <c r="O10">
        <v>103</v>
      </c>
      <c r="P10">
        <v>100</v>
      </c>
    </row>
    <row r="11" spans="1:26">
      <c r="A11" s="6">
        <v>8</v>
      </c>
      <c r="B11">
        <v>98.588156016853603</v>
      </c>
      <c r="C11">
        <v>100.22199272979501</v>
      </c>
      <c r="D11">
        <v>94.905160440075903</v>
      </c>
      <c r="F11">
        <v>8</v>
      </c>
      <c r="G11">
        <v>97.896682360052793</v>
      </c>
      <c r="H11">
        <v>97.855673857435505</v>
      </c>
      <c r="I11">
        <v>97.144146191978507</v>
      </c>
      <c r="J11">
        <v>8</v>
      </c>
      <c r="K11">
        <v>100.50026822332001</v>
      </c>
      <c r="L11">
        <v>101.834798253527</v>
      </c>
      <c r="M11">
        <v>101.717082715324</v>
      </c>
      <c r="N11">
        <v>8</v>
      </c>
      <c r="O11">
        <v>97</v>
      </c>
      <c r="P11">
        <v>98</v>
      </c>
    </row>
    <row r="12" spans="1:26">
      <c r="A12" s="6">
        <v>9</v>
      </c>
      <c r="B12">
        <v>96.266411375878107</v>
      </c>
      <c r="C12">
        <v>100.013148941034</v>
      </c>
      <c r="D12">
        <v>94.430262569900805</v>
      </c>
      <c r="F12">
        <v>9</v>
      </c>
      <c r="G12">
        <v>96.463110981564796</v>
      </c>
      <c r="H12">
        <v>97.410194387974897</v>
      </c>
      <c r="I12">
        <v>96.283496197946306</v>
      </c>
      <c r="J12">
        <v>9</v>
      </c>
      <c r="K12">
        <v>101.492602461163</v>
      </c>
      <c r="L12">
        <v>103.422738868417</v>
      </c>
      <c r="M12">
        <v>102.41771935069001</v>
      </c>
      <c r="N12">
        <v>9</v>
      </c>
      <c r="O12">
        <v>100</v>
      </c>
      <c r="P12">
        <v>95</v>
      </c>
    </row>
    <row r="13" spans="1:26">
      <c r="A13" s="6">
        <v>10</v>
      </c>
      <c r="B13">
        <v>96.960123035442507</v>
      </c>
      <c r="C13">
        <v>100.419482013885</v>
      </c>
      <c r="D13">
        <v>95.4140761416663</v>
      </c>
      <c r="F13">
        <v>10</v>
      </c>
      <c r="G13">
        <v>96.758474299992997</v>
      </c>
      <c r="H13">
        <v>97.614090628361396</v>
      </c>
      <c r="I13">
        <v>96.646332843268794</v>
      </c>
      <c r="J13">
        <v>10</v>
      </c>
      <c r="K13">
        <v>101.61964573974301</v>
      </c>
      <c r="L13">
        <v>103.85738189308201</v>
      </c>
      <c r="M13">
        <v>102.02101603109899</v>
      </c>
      <c r="N13">
        <v>10</v>
      </c>
      <c r="O13">
        <v>102</v>
      </c>
      <c r="P13">
        <v>100</v>
      </c>
    </row>
    <row r="14" spans="1:26">
      <c r="B14" s="1">
        <v>8.1500000000000003E-2</v>
      </c>
      <c r="C14" s="1">
        <v>8.8800000000000004E-2</v>
      </c>
      <c r="D14" s="1">
        <v>8.5500000000000007E-2</v>
      </c>
      <c r="F14" s="9" t="s">
        <v>7</v>
      </c>
      <c r="G14" s="9">
        <f>(IF(G13&gt;$D$1,(G13-$D$1),0))</f>
        <v>1.7584742999929972</v>
      </c>
      <c r="H14" s="9">
        <f>(IF(H13&gt;$D$1,(H13-$D$1),0))</f>
        <v>2.6140906283613958</v>
      </c>
      <c r="I14" s="9">
        <f>(IF(I13&gt;$D$1,(I13-$D$1),0))</f>
        <v>1.6463328432687945</v>
      </c>
      <c r="O14" s="9">
        <f>(IF(O13&gt;$D$1,(O13-$D$1),0))</f>
        <v>7</v>
      </c>
      <c r="P14" s="9">
        <f>(IF(P13&gt;$D$1,(P13-$D$1),0))</f>
        <v>5</v>
      </c>
    </row>
    <row r="15" spans="1:26">
      <c r="I15" t="s">
        <v>13</v>
      </c>
    </row>
    <row r="16" spans="1:26">
      <c r="B16" t="s">
        <v>22</v>
      </c>
      <c r="G16">
        <f>$B5*G$13/G5</f>
        <v>96.310952398089299</v>
      </c>
      <c r="H16">
        <f>$C5*H$13/H5</f>
        <v>97.503530425953016</v>
      </c>
      <c r="K16">
        <f>$B5*K$13/K5</f>
        <v>101.65836670329455</v>
      </c>
      <c r="L16">
        <f>$C5*L$13/L5</f>
        <v>102.46522970359288</v>
      </c>
      <c r="O16">
        <f>$B5*O$13/O5</f>
        <v>102.42132301245535</v>
      </c>
      <c r="P16">
        <f>$C5*P$13/P5</f>
        <v>100.29304397658001</v>
      </c>
    </row>
    <row r="17" spans="1:23">
      <c r="G17">
        <f>$B6*G$13/G6</f>
        <v>97.225751910323311</v>
      </c>
      <c r="H17">
        <f>$C6*H$13/H6</f>
        <v>98.555172113341087</v>
      </c>
      <c r="K17">
        <f>$B6*K$13/K6</f>
        <v>103.16208289483754</v>
      </c>
      <c r="L17">
        <f>$C6*L$13/L6</f>
        <v>105.5096352205518</v>
      </c>
      <c r="O17">
        <f>$B6*O$13/O6</f>
        <v>108.55230377745171</v>
      </c>
      <c r="P17">
        <f>$C6*P$13/P6</f>
        <v>96.019479718594297</v>
      </c>
    </row>
    <row r="18" spans="1:23">
      <c r="A18">
        <v>4.1566294376718487</v>
      </c>
      <c r="B18">
        <v>4.1566294376718487</v>
      </c>
      <c r="F18">
        <f>AVERAGE(G18:O18)</f>
        <v>3.8024381745850491</v>
      </c>
      <c r="G18">
        <f>MAX(0,MIN(G17:H17)-95)</f>
        <v>2.2257519103233108</v>
      </c>
      <c r="K18">
        <f>MAX(0,MIN(K17:L17)-95)</f>
        <v>8.162082894837539</v>
      </c>
      <c r="O18">
        <f>MAX(0,MIN(O17:P17)-95)</f>
        <v>1.0194797185942974</v>
      </c>
    </row>
    <row r="19" spans="1:23">
      <c r="C19" t="s">
        <v>23</v>
      </c>
      <c r="G19">
        <f>MAX(0,MIN(G16:H16)-95)</f>
        <v>1.3109523980892988</v>
      </c>
      <c r="K19">
        <f>MAX(0,MIN(K16:L16)-95)</f>
        <v>6.6583667032945471</v>
      </c>
      <c r="O19">
        <f>MAX(0,MIN(O16:P16)-95)</f>
        <v>5.2930439765800088</v>
      </c>
    </row>
    <row r="20" spans="1:23">
      <c r="A20">
        <v>0.63333333333333519</v>
      </c>
      <c r="B20">
        <v>0.97323232323232867</v>
      </c>
      <c r="C20" t="s">
        <v>19</v>
      </c>
      <c r="F20">
        <f>AVERAGE(G19:O19)</f>
        <v>4.4207876926546179</v>
      </c>
    </row>
    <row r="21" spans="1:23">
      <c r="A21">
        <f>(B18-A18)/0.95</f>
        <v>0</v>
      </c>
      <c r="C21" t="s">
        <v>20</v>
      </c>
      <c r="F21">
        <v>0.63333333333333519</v>
      </c>
    </row>
    <row r="22" spans="1:23" ht="15.75" thickBot="1">
      <c r="A22">
        <f>(B20-A20)/0.95</f>
        <v>0.35778841041999315</v>
      </c>
      <c r="C22" t="s">
        <v>21</v>
      </c>
      <c r="F22">
        <f>(F20-F21)/0.95</f>
        <v>3.9867940624434559</v>
      </c>
      <c r="G22">
        <v>0.45</v>
      </c>
    </row>
    <row r="23" spans="1:23" ht="15.75" thickBot="1">
      <c r="G23" t="s">
        <v>38</v>
      </c>
      <c r="J23" t="s">
        <v>14</v>
      </c>
      <c r="K23" s="10" t="s">
        <v>29</v>
      </c>
      <c r="L23" s="11" t="s">
        <v>16</v>
      </c>
      <c r="M23" s="12" t="s">
        <v>15</v>
      </c>
      <c r="N23" s="10" t="s">
        <v>30</v>
      </c>
      <c r="O23" s="11" t="s">
        <v>18</v>
      </c>
      <c r="P23" s="12" t="s">
        <v>17</v>
      </c>
      <c r="Q23" s="10" t="s">
        <v>32</v>
      </c>
      <c r="R23" s="11" t="s">
        <v>18</v>
      </c>
      <c r="S23" s="12" t="s">
        <v>33</v>
      </c>
      <c r="T23" s="13" t="s">
        <v>24</v>
      </c>
      <c r="U23" s="13" t="s">
        <v>25</v>
      </c>
      <c r="V23" s="13" t="s">
        <v>34</v>
      </c>
      <c r="W23" s="13" t="s">
        <v>26</v>
      </c>
    </row>
    <row r="24" spans="1:23">
      <c r="E24" t="s">
        <v>28</v>
      </c>
      <c r="F24" t="s">
        <v>10</v>
      </c>
      <c r="G24" s="2">
        <f>$B4*G$13/G4</f>
        <v>96.758474299992997</v>
      </c>
      <c r="H24" s="2">
        <f t="shared" ref="H24:H33" si="0">$C4*H$13/H4</f>
        <v>97.614090628361396</v>
      </c>
      <c r="I24" s="2">
        <f t="shared" ref="I24:I29" si="1">$D4*I$13/I4</f>
        <v>96.646332843268794</v>
      </c>
      <c r="J24" s="3">
        <f>MAX(0,MIN(G24:I24)-95)</f>
        <v>1.6463328432687945</v>
      </c>
      <c r="K24" s="2">
        <f t="shared" ref="K24:K33" si="2">G24*1.01</f>
        <v>97.726059042992929</v>
      </c>
      <c r="L24" s="2">
        <f>MAX(0,MIN(H24,K24,I24)-95)</f>
        <v>1.6463328432687945</v>
      </c>
      <c r="M24" s="3">
        <f>(L24-J24)/(1%*B4)</f>
        <v>0</v>
      </c>
      <c r="N24" s="3">
        <f>H24*1.01</f>
        <v>98.590231534645014</v>
      </c>
      <c r="O24" s="3">
        <f>MAX(0,MIN(G24,N24,I24)-95)</f>
        <v>1.6463328432687945</v>
      </c>
      <c r="P24" s="3">
        <f>(O24-J24)/(1%*C4)</f>
        <v>0</v>
      </c>
      <c r="Q24" s="3">
        <f>I24*1.01</f>
        <v>97.61279617170149</v>
      </c>
      <c r="R24" s="3">
        <f t="shared" ref="R24:R33" si="3">MAX(0,MIN(G24,Q24,H24)-95)</f>
        <v>1.7584742999929972</v>
      </c>
      <c r="S24" s="3">
        <f>(R24-J24)/(1%*D4)</f>
        <v>0.11214145672420273</v>
      </c>
      <c r="T24" s="3">
        <f t="shared" ref="T24" si="4">-M24</f>
        <v>0</v>
      </c>
      <c r="U24" s="3">
        <f t="shared" ref="U24" si="5">-P24</f>
        <v>0</v>
      </c>
      <c r="V24">
        <f>S24*-1</f>
        <v>-0.11214145672420273</v>
      </c>
      <c r="W24" s="22">
        <f>T24*(B5-B4)+U24*(C5-C4)+V24*(D5-D4)</f>
        <v>5.3645333931797309E-2</v>
      </c>
    </row>
    <row r="25" spans="1:23">
      <c r="G25" s="2">
        <f t="shared" ref="G24:G33" si="6">$B5*G$13/G5</f>
        <v>96.310952398089299</v>
      </c>
      <c r="H25" s="2">
        <f t="shared" si="0"/>
        <v>97.503530425953016</v>
      </c>
      <c r="I25" s="2">
        <f t="shared" si="1"/>
        <v>95.721044354462308</v>
      </c>
      <c r="J25" s="3">
        <f>MAX(0,MIN(G25:I25)-95)</f>
        <v>0.72104435446230752</v>
      </c>
      <c r="K25" s="2">
        <f t="shared" si="2"/>
        <v>97.274061922070189</v>
      </c>
      <c r="L25" s="2">
        <f>MAX(0,MIN(H25,K25,I25)-95)</f>
        <v>0.72104435446230752</v>
      </c>
      <c r="M25" s="3">
        <f t="shared" ref="M25:M33" si="7">(L25-J25)/(1%*B5)</f>
        <v>0</v>
      </c>
      <c r="N25" s="3">
        <f t="shared" ref="N25:N33" si="8">H25*1.01</f>
        <v>98.478565730212551</v>
      </c>
      <c r="O25" s="3">
        <f>MAX(0,MIN(G25,N25,I25)-95)</f>
        <v>0.72104435446230752</v>
      </c>
      <c r="P25" s="3">
        <f t="shared" ref="P25:P33" si="9">(O25-J25)/(1%*C5)</f>
        <v>0</v>
      </c>
      <c r="Q25" s="3">
        <f t="shared" ref="Q25:Q33" si="10">I25*1.01</f>
        <v>96.678254798006932</v>
      </c>
      <c r="R25" s="3">
        <f t="shared" si="3"/>
        <v>1.3109523980892988</v>
      </c>
      <c r="S25" s="3">
        <f t="shared" ref="S25:S32" si="11">(R25-J25)/(1%*D5)</f>
        <v>0.59274356291641661</v>
      </c>
      <c r="T25" s="3">
        <f t="shared" ref="T25:T33" si="12">-M25</f>
        <v>0</v>
      </c>
      <c r="U25" s="3">
        <f t="shared" ref="U25:U33" si="13">-P25</f>
        <v>0</v>
      </c>
      <c r="V25">
        <f>S25*-1</f>
        <v>-0.59274356291641661</v>
      </c>
      <c r="W25" s="22">
        <f t="shared" ref="W25:W32" si="14">T25*(B6-B5)+U25*(C6-C5)+V25*(D6-D5)</f>
        <v>-0.60671492530097593</v>
      </c>
    </row>
    <row r="26" spans="1:23">
      <c r="E26" t="s">
        <v>43</v>
      </c>
      <c r="G26" s="2">
        <f t="shared" si="6"/>
        <v>97.225751910323311</v>
      </c>
      <c r="H26" s="2">
        <f t="shared" si="0"/>
        <v>98.555172113341087</v>
      </c>
      <c r="I26" s="2">
        <f t="shared" si="1"/>
        <v>96.931631417107837</v>
      </c>
      <c r="J26" s="3">
        <f t="shared" ref="J26:J33" si="15">MAX(0,MIN(G26:I26)-95)</f>
        <v>1.9316314171078375</v>
      </c>
      <c r="K26" s="2">
        <f t="shared" si="2"/>
        <v>98.198009429426548</v>
      </c>
      <c r="L26" s="2">
        <f t="shared" ref="L26:L33" si="16">MAX(0,MIN(H26,K26,I26)-95)</f>
        <v>1.9316314171078375</v>
      </c>
      <c r="M26" s="3">
        <f t="shared" si="7"/>
        <v>0</v>
      </c>
      <c r="N26" s="3">
        <f t="shared" si="8"/>
        <v>99.540723834474505</v>
      </c>
      <c r="O26" s="3">
        <f t="shared" ref="O26:O33" si="17">MAX(0,MIN(G26,N26,I26)-95)</f>
        <v>1.9316314171078375</v>
      </c>
      <c r="P26" s="3">
        <f t="shared" si="9"/>
        <v>0</v>
      </c>
      <c r="Q26" s="3">
        <f t="shared" si="10"/>
        <v>97.900947731278919</v>
      </c>
      <c r="R26" s="3">
        <f t="shared" si="3"/>
        <v>2.2257519103233108</v>
      </c>
      <c r="S26" s="3">
        <f t="shared" si="11"/>
        <v>0.29252564730555186</v>
      </c>
      <c r="T26" s="3">
        <f t="shared" si="12"/>
        <v>0</v>
      </c>
      <c r="U26" s="3">
        <f t="shared" si="13"/>
        <v>0</v>
      </c>
      <c r="V26">
        <f t="shared" ref="V26:V33" si="18">S26*-1</f>
        <v>-0.29252564730555186</v>
      </c>
      <c r="W26" s="22">
        <f t="shared" si="14"/>
        <v>8.1129026558939152E-2</v>
      </c>
    </row>
    <row r="27" spans="1:23">
      <c r="D27" t="s">
        <v>39</v>
      </c>
      <c r="E27" t="s">
        <v>44</v>
      </c>
      <c r="G27" s="2">
        <f t="shared" si="6"/>
        <v>96.878063167966047</v>
      </c>
      <c r="H27" s="2">
        <f t="shared" si="0"/>
        <v>99.07086685796871</v>
      </c>
      <c r="I27" s="2">
        <f t="shared" si="1"/>
        <v>96.489002582539896</v>
      </c>
      <c r="J27" s="3">
        <f t="shared" si="15"/>
        <v>1.4890025825398965</v>
      </c>
      <c r="K27" s="2">
        <f t="shared" si="2"/>
        <v>97.846843799645711</v>
      </c>
      <c r="L27" s="2">
        <f t="shared" si="16"/>
        <v>1.4890025825398965</v>
      </c>
      <c r="M27" s="3">
        <f t="shared" si="7"/>
        <v>0</v>
      </c>
      <c r="N27" s="3">
        <f t="shared" si="8"/>
        <v>100.0615755265484</v>
      </c>
      <c r="O27" s="3">
        <f t="shared" si="17"/>
        <v>1.4890025825398965</v>
      </c>
      <c r="P27" s="3">
        <f t="shared" si="9"/>
        <v>0</v>
      </c>
      <c r="Q27" s="3">
        <f t="shared" si="10"/>
        <v>97.453892608365294</v>
      </c>
      <c r="R27" s="3">
        <f t="shared" si="3"/>
        <v>1.8780631679660473</v>
      </c>
      <c r="S27" s="3">
        <f t="shared" si="11"/>
        <v>0.38802123645710435</v>
      </c>
      <c r="T27" s="3">
        <f t="shared" si="12"/>
        <v>0</v>
      </c>
      <c r="U27" s="3">
        <f t="shared" si="13"/>
        <v>0</v>
      </c>
      <c r="V27">
        <f t="shared" si="18"/>
        <v>-0.38802123645710435</v>
      </c>
      <c r="W27" s="22">
        <f t="shared" si="14"/>
        <v>0.28755927591431557</v>
      </c>
    </row>
    <row r="28" spans="1:23">
      <c r="D28" t="s">
        <v>40</v>
      </c>
      <c r="E28" t="s">
        <v>45</v>
      </c>
      <c r="G28" s="17">
        <f>$B8*G$13/G8</f>
        <v>97.480854196385863</v>
      </c>
      <c r="H28" s="17">
        <f>$C8*H$13/H8</f>
        <v>98.99921711394073</v>
      </c>
      <c r="I28" s="3">
        <f>$D8*I$13/I8</f>
        <v>96.534776182352715</v>
      </c>
      <c r="J28" s="3">
        <f>MAX(0,MIN(G28:I28)-95)</f>
        <v>1.5347761823527151</v>
      </c>
      <c r="K28" s="17">
        <f t="shared" si="2"/>
        <v>98.455662738349716</v>
      </c>
      <c r="L28" s="3">
        <f>MAX(0,MIN(H28,K28,I28)-95)</f>
        <v>1.5347761823527151</v>
      </c>
      <c r="M28" s="18">
        <f t="shared" si="7"/>
        <v>0</v>
      </c>
      <c r="N28" s="18">
        <f t="shared" si="8"/>
        <v>99.989209285080136</v>
      </c>
      <c r="O28" s="3">
        <f t="shared" si="17"/>
        <v>1.5347761823527151</v>
      </c>
      <c r="P28" s="18">
        <f>(O28-J28)/(1%*C8)</f>
        <v>0</v>
      </c>
      <c r="Q28" s="3">
        <f t="shared" si="10"/>
        <v>97.500123944176238</v>
      </c>
      <c r="R28" s="3">
        <f t="shared" si="3"/>
        <v>2.480854196385863</v>
      </c>
      <c r="S28" s="3">
        <f t="shared" si="11"/>
        <v>0.95057645367011567</v>
      </c>
      <c r="T28" s="18">
        <f>-M28</f>
        <v>0</v>
      </c>
      <c r="U28" s="18">
        <f>-P28</f>
        <v>0</v>
      </c>
      <c r="V28">
        <f>S28*-1</f>
        <v>-0.95057645367011567</v>
      </c>
      <c r="W28" s="22">
        <f t="shared" si="14"/>
        <v>2.0782607288107369</v>
      </c>
    </row>
    <row r="29" spans="1:23">
      <c r="D29" t="s">
        <v>41</v>
      </c>
      <c r="G29" s="2">
        <f t="shared" si="6"/>
        <v>95.979983425148504</v>
      </c>
      <c r="H29" s="2">
        <f t="shared" si="0"/>
        <v>98.13579015798436</v>
      </c>
      <c r="I29" s="2">
        <f t="shared" si="1"/>
        <v>94.626705608749361</v>
      </c>
      <c r="J29" s="3">
        <f t="shared" si="15"/>
        <v>0</v>
      </c>
      <c r="K29" s="2">
        <f t="shared" si="2"/>
        <v>96.939783259399988</v>
      </c>
      <c r="L29" s="2">
        <f t="shared" si="16"/>
        <v>0</v>
      </c>
      <c r="M29" s="3">
        <f t="shared" si="7"/>
        <v>0</v>
      </c>
      <c r="N29" s="3">
        <f t="shared" si="8"/>
        <v>99.117148059564201</v>
      </c>
      <c r="O29" s="3">
        <f t="shared" si="17"/>
        <v>0</v>
      </c>
      <c r="P29" s="3">
        <f t="shared" si="9"/>
        <v>0</v>
      </c>
      <c r="Q29" s="3">
        <f t="shared" si="10"/>
        <v>95.572972664836854</v>
      </c>
      <c r="R29" s="22">
        <f t="shared" si="3"/>
        <v>0.57297266483685405</v>
      </c>
      <c r="S29" s="23">
        <f>(R29-J29)/(1%*D9)</f>
        <v>0.58862750189854629</v>
      </c>
      <c r="T29" s="3">
        <f t="shared" si="12"/>
        <v>0</v>
      </c>
      <c r="U29" s="3">
        <f t="shared" si="13"/>
        <v>0</v>
      </c>
      <c r="V29">
        <f t="shared" si="18"/>
        <v>-0.58862750189854629</v>
      </c>
      <c r="W29" s="22">
        <f t="shared" si="14"/>
        <v>0.8645090117282781</v>
      </c>
    </row>
    <row r="30" spans="1:23">
      <c r="D30" t="s">
        <v>42</v>
      </c>
      <c r="G30" s="2">
        <f t="shared" si="6"/>
        <v>95.7907543285434</v>
      </c>
      <c r="H30" s="2">
        <f t="shared" si="0"/>
        <v>99.874792838763184</v>
      </c>
      <c r="I30" s="2">
        <f t="shared" ref="I30:I33" si="19">$D10*I$13/I10</f>
        <v>94.3360180712653</v>
      </c>
      <c r="J30" s="3">
        <f t="shared" si="15"/>
        <v>0</v>
      </c>
      <c r="K30" s="2">
        <f t="shared" si="2"/>
        <v>96.74866187182883</v>
      </c>
      <c r="L30" s="2">
        <f t="shared" si="16"/>
        <v>0</v>
      </c>
      <c r="M30" s="3">
        <f t="shared" si="7"/>
        <v>0</v>
      </c>
      <c r="N30" s="3">
        <f t="shared" si="8"/>
        <v>100.87354076715081</v>
      </c>
      <c r="O30" s="3">
        <f t="shared" si="17"/>
        <v>0</v>
      </c>
      <c r="P30" s="3">
        <f t="shared" si="9"/>
        <v>0</v>
      </c>
      <c r="Q30" s="3">
        <f t="shared" si="10"/>
        <v>95.27937825197796</v>
      </c>
      <c r="R30" s="3">
        <f t="shared" si="3"/>
        <v>0.27937825197795974</v>
      </c>
      <c r="S30" s="3">
        <f>(R30-J30)/(1%*D10)</f>
        <v>0.29140827050368445</v>
      </c>
      <c r="T30" s="3">
        <f t="shared" si="12"/>
        <v>0</v>
      </c>
      <c r="U30" s="3">
        <f t="shared" si="13"/>
        <v>0</v>
      </c>
      <c r="V30">
        <f t="shared" si="18"/>
        <v>-0.29140827050368445</v>
      </c>
      <c r="W30" s="22">
        <f t="shared" si="14"/>
        <v>0.28167653207875881</v>
      </c>
    </row>
    <row r="31" spans="1:23">
      <c r="G31" s="2">
        <f t="shared" si="6"/>
        <v>97.441908451567315</v>
      </c>
      <c r="H31" s="2">
        <f t="shared" si="0"/>
        <v>99.974567601813348</v>
      </c>
      <c r="I31" s="2">
        <f t="shared" si="19"/>
        <v>94.418820731709545</v>
      </c>
      <c r="J31" s="3">
        <f t="shared" si="15"/>
        <v>0</v>
      </c>
      <c r="K31" s="2">
        <f t="shared" si="2"/>
        <v>98.416327536082989</v>
      </c>
      <c r="L31" s="2">
        <f t="shared" si="16"/>
        <v>0</v>
      </c>
      <c r="M31" s="3">
        <f t="shared" si="7"/>
        <v>0</v>
      </c>
      <c r="N31" s="3">
        <f t="shared" si="8"/>
        <v>100.97431327783148</v>
      </c>
      <c r="O31" s="3">
        <f t="shared" si="17"/>
        <v>0</v>
      </c>
      <c r="P31" s="3">
        <f t="shared" si="9"/>
        <v>0</v>
      </c>
      <c r="Q31" s="3">
        <f t="shared" si="10"/>
        <v>95.363008939026642</v>
      </c>
      <c r="R31" s="3">
        <f t="shared" si="3"/>
        <v>0.363008939026642</v>
      </c>
      <c r="S31" s="3">
        <f t="shared" si="11"/>
        <v>0.3824965232062903</v>
      </c>
      <c r="T31" s="3">
        <f t="shared" si="12"/>
        <v>0</v>
      </c>
      <c r="U31" s="3">
        <f t="shared" si="13"/>
        <v>0</v>
      </c>
      <c r="V31">
        <f t="shared" si="18"/>
        <v>-0.3824965232062903</v>
      </c>
      <c r="W31" s="22">
        <f t="shared" si="14"/>
        <v>0.18164678422004743</v>
      </c>
    </row>
    <row r="32" spans="1:23">
      <c r="G32" s="2">
        <f t="shared" si="6"/>
        <v>96.561172413831642</v>
      </c>
      <c r="H32" s="2">
        <f t="shared" si="0"/>
        <v>100.22249361164488</v>
      </c>
      <c r="I32" s="2">
        <f t="shared" si="19"/>
        <v>94.786115452697516</v>
      </c>
      <c r="J32" s="3">
        <f t="shared" si="15"/>
        <v>0</v>
      </c>
      <c r="K32" s="2">
        <f t="shared" si="2"/>
        <v>97.526784137969955</v>
      </c>
      <c r="L32" s="2">
        <f t="shared" si="16"/>
        <v>0</v>
      </c>
      <c r="M32" s="3">
        <f t="shared" si="7"/>
        <v>0</v>
      </c>
      <c r="N32" s="3">
        <f t="shared" si="8"/>
        <v>101.22471854776133</v>
      </c>
      <c r="O32" s="3">
        <f t="shared" si="17"/>
        <v>0</v>
      </c>
      <c r="P32" s="3">
        <f t="shared" si="9"/>
        <v>0</v>
      </c>
      <c r="Q32" s="3">
        <f t="shared" si="10"/>
        <v>95.733976607224491</v>
      </c>
      <c r="R32" s="3">
        <f t="shared" si="3"/>
        <v>0.73397660722449132</v>
      </c>
      <c r="S32" s="3">
        <f t="shared" si="11"/>
        <v>0.77726841718900708</v>
      </c>
      <c r="T32" s="3">
        <f t="shared" si="12"/>
        <v>0</v>
      </c>
      <c r="U32" s="3">
        <f t="shared" si="13"/>
        <v>0</v>
      </c>
      <c r="V32">
        <f t="shared" si="18"/>
        <v>-0.77726841718900708</v>
      </c>
      <c r="W32" s="22">
        <f t="shared" si="14"/>
        <v>-0.76468721773522996</v>
      </c>
    </row>
    <row r="33" spans="1:23">
      <c r="A33" s="1"/>
      <c r="G33" s="2">
        <f t="shared" si="6"/>
        <v>96.960123035442507</v>
      </c>
      <c r="H33" s="2">
        <f t="shared" si="0"/>
        <v>100.419482013885</v>
      </c>
      <c r="I33" s="2">
        <f t="shared" si="19"/>
        <v>95.4140761416663</v>
      </c>
      <c r="J33" s="3">
        <f t="shared" si="15"/>
        <v>0.41407614166629969</v>
      </c>
      <c r="K33" s="2">
        <f t="shared" si="2"/>
        <v>97.929724265796935</v>
      </c>
      <c r="L33" s="2">
        <f t="shared" si="16"/>
        <v>0.41407614166629969</v>
      </c>
      <c r="M33" s="3">
        <f t="shared" si="7"/>
        <v>0</v>
      </c>
      <c r="N33" s="3">
        <f t="shared" si="8"/>
        <v>101.42367683402385</v>
      </c>
      <c r="O33" s="3">
        <f t="shared" si="17"/>
        <v>0.41407614166629969</v>
      </c>
      <c r="P33" s="3">
        <f t="shared" si="9"/>
        <v>0</v>
      </c>
      <c r="Q33" s="3">
        <f t="shared" si="10"/>
        <v>96.368216903082967</v>
      </c>
      <c r="R33" s="3">
        <f t="shared" si="3"/>
        <v>1.368216903082967</v>
      </c>
      <c r="S33" s="3">
        <f>(R33-J33)/(1%*D13)</f>
        <v>1.0000000000000044</v>
      </c>
      <c r="T33" s="3">
        <f t="shared" si="12"/>
        <v>0</v>
      </c>
      <c r="U33" s="3">
        <f t="shared" si="13"/>
        <v>0</v>
      </c>
      <c r="V33">
        <f t="shared" si="18"/>
        <v>-1.0000000000000044</v>
      </c>
      <c r="W33" s="20"/>
    </row>
    <row r="34" spans="1:23">
      <c r="F34" t="s">
        <v>9</v>
      </c>
      <c r="G34" s="9">
        <f>(IF(G33&gt;$D$1,(G33-$D$1),0))</f>
        <v>1.960123035442507</v>
      </c>
      <c r="H34" s="9">
        <f>(IF(H33&gt;$D$1,(H33-$D$1),0))</f>
        <v>5.4194820138850019</v>
      </c>
      <c r="I34" s="9">
        <f>(IF(I33&gt;$D$1,(I33-$D$1),0))</f>
        <v>0.41407614166629969</v>
      </c>
      <c r="R34" t="s">
        <v>27</v>
      </c>
      <c r="T34" s="14"/>
      <c r="U34" s="14"/>
      <c r="V34" t="s">
        <v>35</v>
      </c>
      <c r="W34" s="21">
        <f>SUM(W24:W33)</f>
        <v>2.4570245502066674</v>
      </c>
    </row>
    <row r="35" spans="1:23">
      <c r="G35" t="s">
        <v>37</v>
      </c>
      <c r="K35" t="s">
        <v>36</v>
      </c>
      <c r="O35" t="s">
        <v>15</v>
      </c>
    </row>
    <row r="36" spans="1:23">
      <c r="B36">
        <v>100</v>
      </c>
      <c r="C36">
        <v>100</v>
      </c>
      <c r="G36" s="2">
        <f t="shared" ref="G36:H40" si="20">G24</f>
        <v>96.758474299992997</v>
      </c>
      <c r="H36" s="2">
        <f t="shared" si="20"/>
        <v>97.614090628361396</v>
      </c>
      <c r="I36" s="2">
        <f t="shared" ref="I36" si="21">I24</f>
        <v>96.646332843268794</v>
      </c>
      <c r="J36" s="2"/>
      <c r="K36" s="3">
        <f t="shared" ref="K36:K45" si="22">L24</f>
        <v>1.6463328432687945</v>
      </c>
      <c r="L36" s="3">
        <f t="shared" ref="L36:L45" si="23">O24</f>
        <v>1.6463328432687945</v>
      </c>
      <c r="M36" s="3">
        <f t="shared" ref="M36:M45" si="24">R24</f>
        <v>1.7584742999929972</v>
      </c>
      <c r="O36" s="20">
        <f>M24</f>
        <v>0</v>
      </c>
      <c r="P36" s="20">
        <f>P24</f>
        <v>0</v>
      </c>
      <c r="Q36" s="20">
        <f>S24</f>
        <v>0.11214145672420273</v>
      </c>
    </row>
    <row r="37" spans="1:23">
      <c r="B37">
        <v>104</v>
      </c>
      <c r="C37">
        <v>108</v>
      </c>
      <c r="G37" s="2">
        <f t="shared" si="20"/>
        <v>96.310952398089299</v>
      </c>
      <c r="H37" s="2">
        <f t="shared" si="20"/>
        <v>97.503530425953016</v>
      </c>
      <c r="I37" s="2">
        <f t="shared" ref="I37" si="25">I25</f>
        <v>95.721044354462308</v>
      </c>
      <c r="J37" s="2"/>
      <c r="K37" s="3">
        <f t="shared" si="22"/>
        <v>0.72104435446230752</v>
      </c>
      <c r="L37" s="3">
        <f t="shared" si="23"/>
        <v>0.72104435446230752</v>
      </c>
      <c r="M37" s="3">
        <f t="shared" si="24"/>
        <v>1.3109523980892988</v>
      </c>
      <c r="O37" s="20">
        <f t="shared" ref="O37:O45" si="26">M25</f>
        <v>0</v>
      </c>
      <c r="P37" s="20">
        <f t="shared" ref="P37:P45" si="27">P25</f>
        <v>0</v>
      </c>
      <c r="Q37" s="20">
        <f t="shared" ref="Q37:Q45" si="28">S25</f>
        <v>0.59274356291641661</v>
      </c>
    </row>
    <row r="38" spans="1:23">
      <c r="B38">
        <v>93</v>
      </c>
      <c r="C38">
        <v>90</v>
      </c>
      <c r="G38" s="2">
        <f t="shared" si="20"/>
        <v>97.225751910323311</v>
      </c>
      <c r="H38" s="2">
        <f t="shared" si="20"/>
        <v>98.555172113341087</v>
      </c>
      <c r="I38" s="2">
        <f t="shared" ref="I38" si="29">I26</f>
        <v>96.931631417107837</v>
      </c>
      <c r="J38" s="2"/>
      <c r="K38" s="3">
        <f t="shared" si="22"/>
        <v>1.9316314171078375</v>
      </c>
      <c r="L38" s="3">
        <f t="shared" si="23"/>
        <v>1.9316314171078375</v>
      </c>
      <c r="M38" s="3">
        <f t="shared" si="24"/>
        <v>2.2257519103233108</v>
      </c>
      <c r="O38" s="20">
        <f t="shared" si="26"/>
        <v>0</v>
      </c>
      <c r="P38" s="20">
        <f t="shared" si="27"/>
        <v>0</v>
      </c>
      <c r="Q38" s="20">
        <f t="shared" si="28"/>
        <v>0.29252564730555186</v>
      </c>
    </row>
    <row r="39" spans="1:23">
      <c r="B39">
        <v>109</v>
      </c>
      <c r="C39">
        <v>109</v>
      </c>
      <c r="G39" s="2">
        <f t="shared" si="20"/>
        <v>96.878063167966047</v>
      </c>
      <c r="H39" s="2">
        <f t="shared" si="20"/>
        <v>99.07086685796871</v>
      </c>
      <c r="I39" s="2">
        <f t="shared" ref="I39" si="30">I27</f>
        <v>96.489002582539896</v>
      </c>
      <c r="J39" s="2"/>
      <c r="K39" s="3">
        <f t="shared" si="22"/>
        <v>1.4890025825398965</v>
      </c>
      <c r="L39" s="3">
        <f t="shared" si="23"/>
        <v>1.4890025825398965</v>
      </c>
      <c r="M39" s="3">
        <f t="shared" si="24"/>
        <v>1.8780631679660473</v>
      </c>
      <c r="O39" s="20">
        <f t="shared" si="26"/>
        <v>0</v>
      </c>
      <c r="P39" s="20">
        <f t="shared" si="27"/>
        <v>0</v>
      </c>
      <c r="Q39" s="20">
        <f t="shared" si="28"/>
        <v>0.38802123645710435</v>
      </c>
    </row>
    <row r="40" spans="1:23">
      <c r="B40">
        <v>96</v>
      </c>
      <c r="C40">
        <v>103</v>
      </c>
      <c r="G40" s="2">
        <f t="shared" si="20"/>
        <v>97.480854196385863</v>
      </c>
      <c r="H40" s="2">
        <f t="shared" si="20"/>
        <v>98.99921711394073</v>
      </c>
      <c r="I40" s="2">
        <f t="shared" ref="I40" si="31">I28</f>
        <v>96.534776182352715</v>
      </c>
      <c r="J40" s="2"/>
      <c r="K40" s="3">
        <f t="shared" si="22"/>
        <v>1.5347761823527151</v>
      </c>
      <c r="L40" s="3">
        <f t="shared" si="23"/>
        <v>1.5347761823527151</v>
      </c>
      <c r="M40" s="3">
        <f t="shared" si="24"/>
        <v>2.480854196385863</v>
      </c>
      <c r="O40" s="20">
        <f t="shared" si="26"/>
        <v>0</v>
      </c>
      <c r="P40" s="20">
        <f t="shared" si="27"/>
        <v>0</v>
      </c>
      <c r="Q40" s="20">
        <f t="shared" si="28"/>
        <v>0.95057645367011567</v>
      </c>
    </row>
    <row r="41" spans="1:23">
      <c r="B41">
        <v>104</v>
      </c>
      <c r="C41">
        <v>108</v>
      </c>
      <c r="G41" s="2">
        <f t="shared" ref="G41:I41" si="32">G29</f>
        <v>95.979983425148504</v>
      </c>
      <c r="H41" s="2">
        <f>H29</f>
        <v>98.13579015798436</v>
      </c>
      <c r="I41" s="2">
        <f t="shared" si="32"/>
        <v>94.626705608749361</v>
      </c>
      <c r="J41" s="2"/>
      <c r="K41" s="3">
        <f t="shared" si="22"/>
        <v>0</v>
      </c>
      <c r="L41" s="3">
        <f t="shared" si="23"/>
        <v>0</v>
      </c>
      <c r="M41" s="3">
        <f t="shared" si="24"/>
        <v>0.57297266483685405</v>
      </c>
      <c r="O41" s="20">
        <f t="shared" si="26"/>
        <v>0</v>
      </c>
      <c r="P41" s="20">
        <f t="shared" si="27"/>
        <v>0</v>
      </c>
      <c r="Q41" s="20">
        <f>S29</f>
        <v>0.58862750189854629</v>
      </c>
    </row>
    <row r="42" spans="1:23">
      <c r="B42">
        <v>107</v>
      </c>
      <c r="C42">
        <v>95</v>
      </c>
      <c r="G42" s="2">
        <f t="shared" ref="G42:I42" si="33">G30</f>
        <v>95.7907543285434</v>
      </c>
      <c r="H42" s="2">
        <f>H30</f>
        <v>99.874792838763184</v>
      </c>
      <c r="I42" s="2">
        <f t="shared" si="33"/>
        <v>94.3360180712653</v>
      </c>
      <c r="J42" s="2"/>
      <c r="K42" s="3">
        <f t="shared" si="22"/>
        <v>0</v>
      </c>
      <c r="L42" s="3">
        <f t="shared" si="23"/>
        <v>0</v>
      </c>
      <c r="M42" s="3">
        <f t="shared" si="24"/>
        <v>0.27937825197795974</v>
      </c>
      <c r="O42" s="20">
        <f t="shared" si="26"/>
        <v>0</v>
      </c>
      <c r="P42" s="20">
        <f t="shared" si="27"/>
        <v>0</v>
      </c>
      <c r="Q42" s="20">
        <f t="shared" si="28"/>
        <v>0.29140827050368445</v>
      </c>
    </row>
    <row r="43" spans="1:23">
      <c r="B43">
        <v>102</v>
      </c>
      <c r="C43">
        <v>95</v>
      </c>
      <c r="G43" s="2">
        <f t="shared" ref="G43:I43" si="34">G31</f>
        <v>97.441908451567315</v>
      </c>
      <c r="H43" s="2">
        <f>H31</f>
        <v>99.974567601813348</v>
      </c>
      <c r="I43" s="2">
        <f t="shared" si="34"/>
        <v>94.418820731709545</v>
      </c>
      <c r="J43" s="2"/>
      <c r="K43" s="3">
        <f t="shared" si="22"/>
        <v>0</v>
      </c>
      <c r="L43" s="3">
        <f t="shared" si="23"/>
        <v>0</v>
      </c>
      <c r="M43" s="3">
        <f t="shared" si="24"/>
        <v>0.363008939026642</v>
      </c>
      <c r="O43" s="20">
        <f t="shared" si="26"/>
        <v>0</v>
      </c>
      <c r="P43" s="20">
        <f t="shared" si="27"/>
        <v>0</v>
      </c>
      <c r="Q43" s="20">
        <f t="shared" si="28"/>
        <v>0.3824965232062903</v>
      </c>
    </row>
    <row r="44" spans="1:23">
      <c r="B44">
        <v>105</v>
      </c>
      <c r="C44">
        <v>102</v>
      </c>
      <c r="G44" s="2">
        <f t="shared" ref="G44:I45" si="35">G32</f>
        <v>96.561172413831642</v>
      </c>
      <c r="H44" s="2">
        <f>H32</f>
        <v>100.22249361164488</v>
      </c>
      <c r="I44" s="2">
        <f t="shared" si="35"/>
        <v>94.786115452697516</v>
      </c>
      <c r="J44" s="2"/>
      <c r="K44" s="3">
        <f t="shared" si="22"/>
        <v>0</v>
      </c>
      <c r="L44" s="3">
        <f t="shared" si="23"/>
        <v>0</v>
      </c>
      <c r="M44" s="3">
        <f t="shared" si="24"/>
        <v>0.73397660722449132</v>
      </c>
      <c r="O44" s="20">
        <f t="shared" si="26"/>
        <v>0</v>
      </c>
      <c r="P44" s="20">
        <f t="shared" si="27"/>
        <v>0</v>
      </c>
      <c r="Q44" s="20">
        <f t="shared" si="28"/>
        <v>0.77726841718900708</v>
      </c>
    </row>
    <row r="45" spans="1:23">
      <c r="B45">
        <v>110</v>
      </c>
      <c r="C45">
        <v>95</v>
      </c>
      <c r="G45" s="2">
        <f t="shared" si="35"/>
        <v>96.960123035442507</v>
      </c>
      <c r="H45" s="2">
        <f t="shared" si="35"/>
        <v>100.419482013885</v>
      </c>
      <c r="I45" s="2">
        <f t="shared" si="35"/>
        <v>95.4140761416663</v>
      </c>
      <c r="K45" s="3">
        <f t="shared" si="22"/>
        <v>0.41407614166629969</v>
      </c>
      <c r="L45" s="3">
        <f t="shared" si="23"/>
        <v>0.41407614166629969</v>
      </c>
      <c r="M45" s="3">
        <f t="shared" si="24"/>
        <v>1.368216903082967</v>
      </c>
      <c r="O45" s="20">
        <f t="shared" si="26"/>
        <v>0</v>
      </c>
      <c r="P45" s="20">
        <f t="shared" si="27"/>
        <v>0</v>
      </c>
      <c r="Q45" s="20">
        <f t="shared" si="28"/>
        <v>1.0000000000000044</v>
      </c>
    </row>
    <row r="49" spans="7:17">
      <c r="G49" s="2">
        <v>101.61964573974301</v>
      </c>
      <c r="H49" s="2">
        <v>103.85738189308201</v>
      </c>
      <c r="I49" s="2">
        <v>103.04122619141</v>
      </c>
      <c r="K49" s="2">
        <v>7.0210160310989904</v>
      </c>
      <c r="L49" s="3">
        <v>6.6196457397430102</v>
      </c>
      <c r="M49" s="3">
        <v>6.6196457397430102</v>
      </c>
      <c r="O49" s="3">
        <v>0.40137029135598801</v>
      </c>
      <c r="P49" s="3">
        <v>0</v>
      </c>
      <c r="Q49" s="3">
        <v>0</v>
      </c>
    </row>
    <row r="50" spans="7:17">
      <c r="G50" s="2">
        <v>100.70941656835301</v>
      </c>
      <c r="H50" s="2">
        <v>105.605582161505</v>
      </c>
      <c r="I50" s="2">
        <v>103.459495333456</v>
      </c>
      <c r="K50" s="2">
        <v>6.7165107340363503</v>
      </c>
      <c r="L50" s="3">
        <v>5.70941656835282</v>
      </c>
      <c r="M50" s="3">
        <v>5.70941656835282</v>
      </c>
      <c r="O50" s="3">
        <v>1.01240182207713</v>
      </c>
      <c r="P50" s="3">
        <v>0</v>
      </c>
      <c r="Q50" s="3">
        <v>0</v>
      </c>
    </row>
    <row r="51" spans="7:17">
      <c r="G51" s="2">
        <v>102.114536431242</v>
      </c>
      <c r="H51" s="2">
        <v>107.328360096233</v>
      </c>
      <c r="I51" s="2">
        <v>103.27019650531</v>
      </c>
      <c r="K51" s="2">
        <v>7.2477193121881101</v>
      </c>
      <c r="L51" s="3">
        <v>7.1145364312420201</v>
      </c>
      <c r="M51" s="3">
        <v>7.1145364312420201</v>
      </c>
      <c r="O51" s="3">
        <v>0.13308173642469401</v>
      </c>
      <c r="P51" s="3">
        <v>0</v>
      </c>
      <c r="Q51" s="3">
        <v>0</v>
      </c>
    </row>
    <row r="52" spans="7:17">
      <c r="G52" s="2">
        <v>100.606723644582</v>
      </c>
      <c r="H52" s="2">
        <v>104.73338589132101</v>
      </c>
      <c r="I52" s="2">
        <v>101.864283675845</v>
      </c>
      <c r="K52" s="2">
        <v>5.8557264117275301</v>
      </c>
      <c r="L52" s="3">
        <v>5.6067236445818098</v>
      </c>
      <c r="M52" s="3">
        <v>5.6067236445818098</v>
      </c>
      <c r="O52" s="3">
        <v>0.24904738979701699</v>
      </c>
      <c r="P52" s="3">
        <v>0</v>
      </c>
      <c r="Q52" s="3">
        <v>0</v>
      </c>
    </row>
    <row r="53" spans="7:17">
      <c r="G53" s="2">
        <v>100.496349845536</v>
      </c>
      <c r="H53" s="2">
        <v>105.785614601582</v>
      </c>
      <c r="I53" s="2">
        <v>102.356813727497</v>
      </c>
      <c r="K53" s="2">
        <v>6.3433799282149002</v>
      </c>
      <c r="L53" s="3">
        <v>5.4963498455361002</v>
      </c>
      <c r="M53" s="3">
        <v>5.4963498455361002</v>
      </c>
      <c r="O53" s="3">
        <v>0.84109554729025304</v>
      </c>
      <c r="P53" s="3">
        <v>0</v>
      </c>
      <c r="Q53" s="3">
        <v>0</v>
      </c>
    </row>
    <row r="54" spans="7:17">
      <c r="G54" s="2">
        <v>100.973341468234</v>
      </c>
      <c r="H54" s="2">
        <v>103.749668903987</v>
      </c>
      <c r="I54" s="2">
        <v>101.406816095605</v>
      </c>
      <c r="K54" s="2">
        <v>5.4027882134703704</v>
      </c>
      <c r="L54" s="3">
        <v>5.4027882134703704</v>
      </c>
      <c r="M54" s="3">
        <v>5.9733414682340502</v>
      </c>
      <c r="O54" s="3">
        <v>0</v>
      </c>
      <c r="P54" s="3">
        <v>0</v>
      </c>
      <c r="Q54" s="3">
        <v>0.57195079590519504</v>
      </c>
    </row>
    <row r="55" spans="7:17">
      <c r="G55" s="2">
        <v>100.447261985438</v>
      </c>
      <c r="H55" s="2">
        <v>102.169317766867</v>
      </c>
      <c r="I55" s="2">
        <v>101.592719336711</v>
      </c>
      <c r="K55" s="2">
        <v>5.5868508284265896</v>
      </c>
      <c r="L55" s="3">
        <v>5.44726198543822</v>
      </c>
      <c r="M55" s="3">
        <v>5.44726198543822</v>
      </c>
      <c r="O55" s="3">
        <v>0.14137057092452199</v>
      </c>
      <c r="P55" s="3">
        <v>0</v>
      </c>
      <c r="Q55" s="3">
        <v>0</v>
      </c>
    </row>
    <row r="56" spans="7:17">
      <c r="G56" s="2">
        <v>100.990099884027</v>
      </c>
      <c r="H56" s="2">
        <v>102.49363153843601</v>
      </c>
      <c r="I56" s="2">
        <v>101.022927524848</v>
      </c>
      <c r="K56" s="2">
        <v>5.0227005196511199</v>
      </c>
      <c r="L56" s="3">
        <v>5.0227005196511199</v>
      </c>
      <c r="M56" s="3">
        <v>5.9900998840271296</v>
      </c>
      <c r="O56" s="3">
        <v>0</v>
      </c>
      <c r="P56" s="3">
        <v>0</v>
      </c>
      <c r="Q56" s="3">
        <v>0.97006976821686697</v>
      </c>
    </row>
    <row r="57" spans="7:17">
      <c r="G57" s="2">
        <v>101.279210935569</v>
      </c>
      <c r="H57" s="2">
        <v>101.859098114932</v>
      </c>
      <c r="I57" s="2">
        <v>100.845530877653</v>
      </c>
      <c r="K57" s="2">
        <v>4.8470602749043401</v>
      </c>
      <c r="L57" s="3">
        <v>4.8470602749043401</v>
      </c>
      <c r="M57" s="3">
        <v>5.8455308776533697</v>
      </c>
      <c r="O57" s="3">
        <v>0</v>
      </c>
      <c r="P57" s="3">
        <v>0</v>
      </c>
      <c r="Q57" s="3">
        <v>0.99612661439732697</v>
      </c>
    </row>
    <row r="58" spans="7:17">
      <c r="G58" s="2">
        <v>102.577225445943</v>
      </c>
      <c r="H58" s="2">
        <v>101.621501602024</v>
      </c>
      <c r="I58" s="2">
        <v>102.260275200766</v>
      </c>
      <c r="K58" s="2">
        <v>6.24779722848099</v>
      </c>
      <c r="L58" s="3">
        <v>6.24779722848099</v>
      </c>
      <c r="M58" s="3">
        <v>6.6215016020240096</v>
      </c>
      <c r="O58" s="3">
        <v>0</v>
      </c>
      <c r="P58" s="3">
        <v>0</v>
      </c>
      <c r="Q58" s="3">
        <v>0.36909876932897601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Payoff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prachitn</dc:creator>
  <cp:lastModifiedBy>KunalKumar</cp:lastModifiedBy>
  <dcterms:created xsi:type="dcterms:W3CDTF">2016-10-06T05:48:06Z</dcterms:created>
  <dcterms:modified xsi:type="dcterms:W3CDTF">2016-12-01T10:04:06Z</dcterms:modified>
</cp:coreProperties>
</file>