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RCSA/Case assignment/DHL/"/>
    </mc:Choice>
  </mc:AlternateContent>
  <xr:revisionPtr revIDLastSave="1981" documentId="13_ncr:1_{C4B403D4-8CC2-124D-BA83-8AC18BDE268D}" xr6:coauthVersionLast="45" xr6:coauthVersionMax="45" xr10:uidLastSave="{378983C3-9246-E845-B6A4-08301E85E4DA}"/>
  <bookViews>
    <workbookView xWindow="0" yWindow="460" windowWidth="33600" windowHeight="19660" activeTab="1" xr2:uid="{3DA490F5-B9CC-8A41-8BE8-D54CF7CC6091}"/>
  </bookViews>
  <sheets>
    <sheet name="Minimize Cost" sheetId="4" r:id="rId1"/>
    <sheet name="Minimize CO2" sheetId="3" r:id="rId2"/>
    <sheet name="Minimize CO2 with extend budget" sheetId="2" r:id="rId3"/>
  </sheets>
  <definedNames>
    <definedName name="solver_adj" localSheetId="1" hidden="1">'Minimize CO2'!$D$36:$J$44</definedName>
    <definedName name="solver_adj" localSheetId="2" hidden="1">'Minimize CO2 with extend budget'!$D$36:$J$44</definedName>
    <definedName name="solver_adj" localSheetId="0" hidden="1">'Minimize Cost'!$D$36:$J$44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'Minimize CO2'!$D$36:$J$44</definedName>
    <definedName name="solver_lhs1" localSheetId="2" hidden="1">'Minimize CO2 with extend budget'!$D$36:$J$44</definedName>
    <definedName name="solver_lhs1" localSheetId="0" hidden="1">'Minimize Cost'!$D$36:$J$44</definedName>
    <definedName name="solver_lhs2" localSheetId="1" hidden="1">'Minimize CO2'!$K$36:$K$44</definedName>
    <definedName name="solver_lhs2" localSheetId="2" hidden="1">'Minimize CO2 with extend budget'!$E$48</definedName>
    <definedName name="solver_lhs2" localSheetId="0" hidden="1">'Minimize Cost'!$K$36:$K$44</definedName>
    <definedName name="solver_lhs3" localSheetId="1" hidden="1">'Minimize CO2'!$N$36:$N$41</definedName>
    <definedName name="solver_lhs3" localSheetId="2" hidden="1">'Minimize CO2 with extend budget'!$K$36:$K$44</definedName>
    <definedName name="solver_lhs3" localSheetId="0" hidden="1">'Minimize Cost'!$N$36:$N$41</definedName>
    <definedName name="solver_lhs4" localSheetId="1" hidden="1">'Minimize CO2'!$N$46:$N$47</definedName>
    <definedName name="solver_lhs4" localSheetId="2" hidden="1">'Minimize CO2 with extend budget'!$N$36:$N$41</definedName>
    <definedName name="solver_lhs4" localSheetId="0" hidden="1">'Minimize Cost'!$N$44:$N$45</definedName>
    <definedName name="solver_lhs5" localSheetId="1" hidden="1">'Minimize CO2'!$N$46:$N$47</definedName>
    <definedName name="solver_lhs5" localSheetId="2" hidden="1">'Minimize CO2 with extend budget'!$N$46:$N$47</definedName>
    <definedName name="solver_lhs5" localSheetId="0" hidden="1">'Minimize Cost'!$N$44:$N$45</definedName>
    <definedName name="solver_lhs6" localSheetId="1" hidden="1">'Minimize CO2'!$N$46:$N$47</definedName>
    <definedName name="solver_lhs6" localSheetId="2" hidden="1">'Minimize CO2 with extend budget'!$N$46:$N$47</definedName>
    <definedName name="solver_lhs6" localSheetId="0" hidden="1">'Minimize Cost'!$N$44:$N$45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4</definedName>
    <definedName name="solver_num" localSheetId="2" hidden="1">5</definedName>
    <definedName name="solver_num" localSheetId="0" hidden="1">4</definedName>
    <definedName name="solver_opt" localSheetId="1" hidden="1">'Minimize CO2'!$E$49</definedName>
    <definedName name="solver_opt" localSheetId="2" hidden="1">'Minimize CO2 with extend budget'!$E$49</definedName>
    <definedName name="solver_opt" localSheetId="0" hidden="1">'Minimize Cost'!$K$46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4</definedName>
    <definedName name="solver_rel1" localSheetId="2" hidden="1">4</definedName>
    <definedName name="solver_rel1" localSheetId="0" hidden="1">4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el3" localSheetId="1" hidden="1">3</definedName>
    <definedName name="solver_rel3" localSheetId="2" hidden="1">1</definedName>
    <definedName name="solver_rel3" localSheetId="0" hidden="1">3</definedName>
    <definedName name="solver_rel4" localSheetId="1" hidden="1">3</definedName>
    <definedName name="solver_rel4" localSheetId="2" hidden="1">3</definedName>
    <definedName name="solver_rel4" localSheetId="0" hidden="1">3</definedName>
    <definedName name="solver_rel5" localSheetId="1" hidden="1">3</definedName>
    <definedName name="solver_rel5" localSheetId="2" hidden="1">3</definedName>
    <definedName name="solver_rel5" localSheetId="0" hidden="1">3</definedName>
    <definedName name="solver_rel6" localSheetId="1" hidden="1">3</definedName>
    <definedName name="solver_rel6" localSheetId="2" hidden="1">3</definedName>
    <definedName name="solver_rel6" localSheetId="0" hidden="1">3</definedName>
    <definedName name="solver_rhs1" localSheetId="1" hidden="1">integer</definedName>
    <definedName name="solver_rhs1" localSheetId="2" hidden="1">integer</definedName>
    <definedName name="solver_rhs1" localSheetId="0" hidden="1">integer</definedName>
    <definedName name="solver_rhs2" localSheetId="1" hidden="1">600000</definedName>
    <definedName name="solver_rhs2" localSheetId="2" hidden="1">3300000000</definedName>
    <definedName name="solver_rhs2" localSheetId="0" hidden="1">600000</definedName>
    <definedName name="solver_rhs3" localSheetId="1" hidden="1">'Minimize CO2'!$P$36:$P$41</definedName>
    <definedName name="solver_rhs3" localSheetId="2" hidden="1">600000</definedName>
    <definedName name="solver_rhs3" localSheetId="0" hidden="1">'Minimize Cost'!$P$36:$P$41</definedName>
    <definedName name="solver_rhs4" localSheetId="1" hidden="1">'Minimize CO2'!$P$46:$P$47</definedName>
    <definedName name="solver_rhs4" localSheetId="2" hidden="1">'Minimize CO2 with extend budget'!$P$36:$P$41</definedName>
    <definedName name="solver_rhs4" localSheetId="0" hidden="1">'Minimize Cost'!$P$44:$P$45</definedName>
    <definedName name="solver_rhs5" localSheetId="1" hidden="1">'Minimize CO2'!$P$46:$P$47</definedName>
    <definedName name="solver_rhs5" localSheetId="2" hidden="1">'Minimize CO2 with extend budget'!$P$46:$P$47</definedName>
    <definedName name="solver_rhs5" localSheetId="0" hidden="1">'Minimize Cost'!$P$44:$P$45</definedName>
    <definedName name="solver_rhs6" localSheetId="1" hidden="1">'Minimize CO2'!$P$46:$P$47</definedName>
    <definedName name="solver_rhs6" localSheetId="2" hidden="1">'Minimize CO2 with extend budget'!$P$46:$P$47</definedName>
    <definedName name="solver_rhs6" localSheetId="0" hidden="1">'Minimize Cost'!$P$44:$P$45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3" l="1"/>
  <c r="K47" i="4"/>
  <c r="N44" i="4"/>
  <c r="E48" i="2"/>
  <c r="E49" i="2"/>
  <c r="E48" i="3"/>
  <c r="N45" i="4"/>
  <c r="K44" i="4"/>
  <c r="K43" i="4"/>
  <c r="K42" i="4"/>
  <c r="N41" i="4"/>
  <c r="K41" i="4"/>
  <c r="N40" i="4"/>
  <c r="K40" i="4"/>
  <c r="N39" i="4"/>
  <c r="K39" i="4"/>
  <c r="N38" i="4"/>
  <c r="K38" i="4"/>
  <c r="N37" i="4"/>
  <c r="K37" i="4"/>
  <c r="N36" i="4"/>
  <c r="K36" i="4"/>
  <c r="R33" i="4"/>
  <c r="Q33" i="4"/>
  <c r="P33" i="4"/>
  <c r="O33" i="4"/>
  <c r="N33" i="4"/>
  <c r="M33" i="4"/>
  <c r="L33" i="4"/>
  <c r="J33" i="4"/>
  <c r="I33" i="4"/>
  <c r="H33" i="4"/>
  <c r="G33" i="4"/>
  <c r="F33" i="4"/>
  <c r="E33" i="4"/>
  <c r="D33" i="4"/>
  <c r="R32" i="4"/>
  <c r="Q32" i="4"/>
  <c r="P32" i="4"/>
  <c r="O32" i="4"/>
  <c r="N32" i="4"/>
  <c r="M32" i="4"/>
  <c r="L32" i="4"/>
  <c r="J32" i="4"/>
  <c r="I32" i="4"/>
  <c r="H32" i="4"/>
  <c r="G32" i="4"/>
  <c r="F32" i="4"/>
  <c r="E32" i="4"/>
  <c r="D32" i="4"/>
  <c r="R31" i="4"/>
  <c r="Q31" i="4"/>
  <c r="P31" i="4"/>
  <c r="O31" i="4"/>
  <c r="N31" i="4"/>
  <c r="M31" i="4"/>
  <c r="L31" i="4"/>
  <c r="J31" i="4"/>
  <c r="I31" i="4"/>
  <c r="H31" i="4"/>
  <c r="G31" i="4"/>
  <c r="F31" i="4"/>
  <c r="E31" i="4"/>
  <c r="D31" i="4"/>
  <c r="R30" i="4"/>
  <c r="Q30" i="4"/>
  <c r="P30" i="4"/>
  <c r="O30" i="4"/>
  <c r="N30" i="4"/>
  <c r="M30" i="4"/>
  <c r="L30" i="4"/>
  <c r="J30" i="4"/>
  <c r="I30" i="4"/>
  <c r="H30" i="4"/>
  <c r="G30" i="4"/>
  <c r="F30" i="4"/>
  <c r="E30" i="4"/>
  <c r="D30" i="4"/>
  <c r="R29" i="4"/>
  <c r="Q29" i="4"/>
  <c r="P29" i="4"/>
  <c r="O29" i="4"/>
  <c r="N29" i="4"/>
  <c r="M29" i="4"/>
  <c r="L29" i="4"/>
  <c r="J29" i="4"/>
  <c r="I29" i="4"/>
  <c r="H29" i="4"/>
  <c r="G29" i="4"/>
  <c r="F29" i="4"/>
  <c r="E29" i="4"/>
  <c r="D29" i="4"/>
  <c r="R28" i="4"/>
  <c r="Q28" i="4"/>
  <c r="P28" i="4"/>
  <c r="O28" i="4"/>
  <c r="N28" i="4"/>
  <c r="M28" i="4"/>
  <c r="L28" i="4"/>
  <c r="J28" i="4"/>
  <c r="I28" i="4"/>
  <c r="H28" i="4"/>
  <c r="G28" i="4"/>
  <c r="F28" i="4"/>
  <c r="E28" i="4"/>
  <c r="D28" i="4"/>
  <c r="R27" i="4"/>
  <c r="Q27" i="4"/>
  <c r="P27" i="4"/>
  <c r="O27" i="4"/>
  <c r="N27" i="4"/>
  <c r="M27" i="4"/>
  <c r="L27" i="4"/>
  <c r="J27" i="4"/>
  <c r="I27" i="4"/>
  <c r="H27" i="4"/>
  <c r="G27" i="4"/>
  <c r="F27" i="4"/>
  <c r="E27" i="4"/>
  <c r="D27" i="4"/>
  <c r="R26" i="4"/>
  <c r="Q26" i="4"/>
  <c r="P26" i="4"/>
  <c r="O26" i="4"/>
  <c r="N26" i="4"/>
  <c r="M26" i="4"/>
  <c r="L26" i="4"/>
  <c r="J26" i="4"/>
  <c r="I26" i="4"/>
  <c r="H26" i="4"/>
  <c r="G26" i="4"/>
  <c r="F26" i="4"/>
  <c r="E26" i="4"/>
  <c r="D26" i="4"/>
  <c r="R25" i="4"/>
  <c r="Q25" i="4"/>
  <c r="P25" i="4"/>
  <c r="O25" i="4"/>
  <c r="N25" i="4"/>
  <c r="M25" i="4"/>
  <c r="L25" i="4"/>
  <c r="J25" i="4"/>
  <c r="I25" i="4"/>
  <c r="H25" i="4"/>
  <c r="G25" i="4"/>
  <c r="F25" i="4"/>
  <c r="K46" i="4" s="1"/>
  <c r="E25" i="4"/>
  <c r="D25" i="4"/>
  <c r="N47" i="3"/>
  <c r="N46" i="3"/>
  <c r="K44" i="3"/>
  <c r="K43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R33" i="3"/>
  <c r="Q33" i="3"/>
  <c r="P33" i="3"/>
  <c r="O33" i="3"/>
  <c r="N33" i="3"/>
  <c r="M33" i="3"/>
  <c r="L33" i="3"/>
  <c r="J33" i="3"/>
  <c r="I33" i="3"/>
  <c r="H33" i="3"/>
  <c r="G33" i="3"/>
  <c r="F33" i="3"/>
  <c r="E33" i="3"/>
  <c r="D33" i="3"/>
  <c r="R32" i="3"/>
  <c r="Q32" i="3"/>
  <c r="P32" i="3"/>
  <c r="O32" i="3"/>
  <c r="N32" i="3"/>
  <c r="M32" i="3"/>
  <c r="L32" i="3"/>
  <c r="J32" i="3"/>
  <c r="I32" i="3"/>
  <c r="H32" i="3"/>
  <c r="G32" i="3"/>
  <c r="F32" i="3"/>
  <c r="E32" i="3"/>
  <c r="D32" i="3"/>
  <c r="R31" i="3"/>
  <c r="Q31" i="3"/>
  <c r="P31" i="3"/>
  <c r="O31" i="3"/>
  <c r="N31" i="3"/>
  <c r="M31" i="3"/>
  <c r="L31" i="3"/>
  <c r="J31" i="3"/>
  <c r="I31" i="3"/>
  <c r="H31" i="3"/>
  <c r="G31" i="3"/>
  <c r="F31" i="3"/>
  <c r="E31" i="3"/>
  <c r="D31" i="3"/>
  <c r="R30" i="3"/>
  <c r="Q30" i="3"/>
  <c r="P30" i="3"/>
  <c r="O30" i="3"/>
  <c r="N30" i="3"/>
  <c r="M30" i="3"/>
  <c r="L30" i="3"/>
  <c r="J30" i="3"/>
  <c r="I30" i="3"/>
  <c r="H30" i="3"/>
  <c r="G30" i="3"/>
  <c r="F30" i="3"/>
  <c r="E30" i="3"/>
  <c r="D30" i="3"/>
  <c r="R29" i="3"/>
  <c r="Q29" i="3"/>
  <c r="P29" i="3"/>
  <c r="O29" i="3"/>
  <c r="N29" i="3"/>
  <c r="M29" i="3"/>
  <c r="L29" i="3"/>
  <c r="J29" i="3"/>
  <c r="I29" i="3"/>
  <c r="H29" i="3"/>
  <c r="G29" i="3"/>
  <c r="F29" i="3"/>
  <c r="E29" i="3"/>
  <c r="D29" i="3"/>
  <c r="R28" i="3"/>
  <c r="Q28" i="3"/>
  <c r="P28" i="3"/>
  <c r="O28" i="3"/>
  <c r="N28" i="3"/>
  <c r="M28" i="3"/>
  <c r="L28" i="3"/>
  <c r="J28" i="3"/>
  <c r="I28" i="3"/>
  <c r="H28" i="3"/>
  <c r="G28" i="3"/>
  <c r="F28" i="3"/>
  <c r="E28" i="3"/>
  <c r="D28" i="3"/>
  <c r="R27" i="3"/>
  <c r="Q27" i="3"/>
  <c r="P27" i="3"/>
  <c r="O27" i="3"/>
  <c r="N27" i="3"/>
  <c r="M27" i="3"/>
  <c r="L27" i="3"/>
  <c r="J27" i="3"/>
  <c r="I27" i="3"/>
  <c r="H27" i="3"/>
  <c r="G27" i="3"/>
  <c r="F27" i="3"/>
  <c r="E27" i="3"/>
  <c r="D27" i="3"/>
  <c r="R26" i="3"/>
  <c r="Q26" i="3"/>
  <c r="P26" i="3"/>
  <c r="O26" i="3"/>
  <c r="N26" i="3"/>
  <c r="M26" i="3"/>
  <c r="L26" i="3"/>
  <c r="J26" i="3"/>
  <c r="I26" i="3"/>
  <c r="H26" i="3"/>
  <c r="G26" i="3"/>
  <c r="F26" i="3"/>
  <c r="E26" i="3"/>
  <c r="D26" i="3"/>
  <c r="R25" i="3"/>
  <c r="Q25" i="3"/>
  <c r="P25" i="3"/>
  <c r="O25" i="3"/>
  <c r="N25" i="3"/>
  <c r="M25" i="3"/>
  <c r="L25" i="3"/>
  <c r="J25" i="3"/>
  <c r="I25" i="3"/>
  <c r="H25" i="3"/>
  <c r="G25" i="3"/>
  <c r="F25" i="3"/>
  <c r="E25" i="3"/>
  <c r="D25" i="3"/>
  <c r="N38" i="2"/>
  <c r="N40" i="2"/>
  <c r="N39" i="2"/>
  <c r="N37" i="2"/>
  <c r="N36" i="2"/>
  <c r="N41" i="2"/>
  <c r="R32" i="2"/>
  <c r="N46" i="2"/>
  <c r="N47" i="2"/>
  <c r="K43" i="2"/>
  <c r="K36" i="2"/>
  <c r="K44" i="2"/>
  <c r="K37" i="2"/>
  <c r="K38" i="2"/>
  <c r="K39" i="2"/>
  <c r="K40" i="2"/>
  <c r="K41" i="2"/>
  <c r="K42" i="2"/>
  <c r="J29" i="2"/>
  <c r="J28" i="2"/>
  <c r="I29" i="2"/>
  <c r="I30" i="2"/>
  <c r="H30" i="2"/>
  <c r="G30" i="2"/>
  <c r="F30" i="2"/>
  <c r="E29" i="2"/>
  <c r="D29" i="2"/>
  <c r="D25" i="2"/>
  <c r="D26" i="2"/>
  <c r="D27" i="2"/>
  <c r="D28" i="2"/>
  <c r="D30" i="2"/>
  <c r="D31" i="2"/>
  <c r="D32" i="2"/>
  <c r="D33" i="2"/>
  <c r="E26" i="2"/>
  <c r="E27" i="2"/>
  <c r="E28" i="2"/>
  <c r="E30" i="2"/>
  <c r="E31" i="2"/>
  <c r="E32" i="2"/>
  <c r="E33" i="2"/>
  <c r="F26" i="2"/>
  <c r="F27" i="2"/>
  <c r="F28" i="2"/>
  <c r="F29" i="2"/>
  <c r="F31" i="2"/>
  <c r="F32" i="2"/>
  <c r="F33" i="2"/>
  <c r="L29" i="2"/>
  <c r="R33" i="2"/>
  <c r="Q33" i="2"/>
  <c r="P33" i="2"/>
  <c r="O33" i="2"/>
  <c r="N33" i="2"/>
  <c r="M33" i="2"/>
  <c r="L33" i="2"/>
  <c r="J33" i="2"/>
  <c r="I33" i="2"/>
  <c r="H33" i="2"/>
  <c r="G33" i="2"/>
  <c r="Q32" i="2"/>
  <c r="P32" i="2"/>
  <c r="O32" i="2"/>
  <c r="N32" i="2"/>
  <c r="M32" i="2"/>
  <c r="L32" i="2"/>
  <c r="J32" i="2"/>
  <c r="I32" i="2"/>
  <c r="H32" i="2"/>
  <c r="G32" i="2"/>
  <c r="R31" i="2"/>
  <c r="Q31" i="2"/>
  <c r="P31" i="2"/>
  <c r="O31" i="2"/>
  <c r="N31" i="2"/>
  <c r="M31" i="2"/>
  <c r="L31" i="2"/>
  <c r="J31" i="2"/>
  <c r="I31" i="2"/>
  <c r="H31" i="2"/>
  <c r="G31" i="2"/>
  <c r="R30" i="2"/>
  <c r="Q30" i="2"/>
  <c r="P30" i="2"/>
  <c r="O30" i="2"/>
  <c r="N30" i="2"/>
  <c r="M30" i="2"/>
  <c r="L30" i="2"/>
  <c r="J30" i="2"/>
  <c r="R29" i="2"/>
  <c r="Q29" i="2"/>
  <c r="P29" i="2"/>
  <c r="O29" i="2"/>
  <c r="N29" i="2"/>
  <c r="M29" i="2"/>
  <c r="H29" i="2"/>
  <c r="G29" i="2"/>
  <c r="R28" i="2"/>
  <c r="Q28" i="2"/>
  <c r="P28" i="2"/>
  <c r="O28" i="2"/>
  <c r="N28" i="2"/>
  <c r="M28" i="2"/>
  <c r="L28" i="2"/>
  <c r="I28" i="2"/>
  <c r="H28" i="2"/>
  <c r="G28" i="2"/>
  <c r="R27" i="2"/>
  <c r="Q27" i="2"/>
  <c r="P27" i="2"/>
  <c r="O27" i="2"/>
  <c r="N27" i="2"/>
  <c r="M27" i="2"/>
  <c r="L27" i="2"/>
  <c r="J27" i="2"/>
  <c r="I27" i="2"/>
  <c r="H27" i="2"/>
  <c r="G27" i="2"/>
  <c r="R26" i="2"/>
  <c r="Q26" i="2"/>
  <c r="P26" i="2"/>
  <c r="O26" i="2"/>
  <c r="N26" i="2"/>
  <c r="M26" i="2"/>
  <c r="L26" i="2"/>
  <c r="J26" i="2"/>
  <c r="I26" i="2"/>
  <c r="H26" i="2"/>
  <c r="G26" i="2"/>
  <c r="R25" i="2"/>
  <c r="Q25" i="2"/>
  <c r="P25" i="2"/>
  <c r="O25" i="2"/>
  <c r="N25" i="2"/>
  <c r="M25" i="2"/>
  <c r="L25" i="2"/>
  <c r="J25" i="2"/>
  <c r="I25" i="2"/>
  <c r="H25" i="2"/>
  <c r="G25" i="2"/>
  <c r="F25" i="2"/>
  <c r="E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singfat</author>
  </authors>
  <commentList>
    <comment ref="B3" authorId="0" shapeId="0" xr:uid="{DABEA534-8A66-7841-9640-590954AB02D7}">
      <text>
        <r>
          <rPr>
            <sz val="9"/>
            <color indexed="81"/>
            <rFont val="Tahoma"/>
            <family val="2"/>
          </rPr>
          <t xml:space="preserve">1 42" LCD weighs 22 kg
</t>
        </r>
      </text>
    </comment>
    <comment ref="B7" authorId="0" shapeId="0" xr:uid="{BD1D60C1-4C76-E34B-A1A5-A9EA08477D45}">
      <text>
        <r>
          <rPr>
            <sz val="9"/>
            <color indexed="81"/>
            <rFont val="Tahoma"/>
            <family val="2"/>
          </rPr>
          <t xml:space="preserve">1 ton per KM emits 1.44 kg of Carbon.
Thus, 10 tons over 100 KMs emits 1.44*10*100=1440kgs of Carbon
</t>
        </r>
      </text>
    </comment>
    <comment ref="B11" authorId="0" shapeId="0" xr:uid="{3349AFF5-A5D8-174B-AA64-9BCAEA687453}">
      <text>
        <r>
          <rPr>
            <sz val="9"/>
            <color indexed="81"/>
            <rFont val="Tahoma"/>
            <family val="2"/>
          </rPr>
          <t xml:space="preserve">Production cost of one  42" LCD at OEM1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singfat</author>
  </authors>
  <commentList>
    <comment ref="B3" authorId="0" shapeId="0" xr:uid="{C76AEDEA-D534-D448-83E7-711185EFE5C9}">
      <text>
        <r>
          <rPr>
            <sz val="9"/>
            <color indexed="81"/>
            <rFont val="Tahoma"/>
            <family val="2"/>
          </rPr>
          <t xml:space="preserve">1 42" LCD weighs 22 kg
</t>
        </r>
      </text>
    </comment>
    <comment ref="B7" authorId="0" shapeId="0" xr:uid="{6026F5CE-8F82-9147-B559-72BBB6614949}">
      <text>
        <r>
          <rPr>
            <sz val="9"/>
            <color indexed="81"/>
            <rFont val="Tahoma"/>
            <family val="2"/>
          </rPr>
          <t xml:space="preserve">1 ton per KM emits 1.44 kg of Carbon.
Thus, 10 tons over 100 KMs emits 1.44*10*100=1440kgs of Carbon
</t>
        </r>
      </text>
    </comment>
    <comment ref="B11" authorId="0" shapeId="0" xr:uid="{2959153D-CEB0-364E-BE49-E4067ABF0DF2}">
      <text>
        <r>
          <rPr>
            <sz val="9"/>
            <color indexed="81"/>
            <rFont val="Tahoma"/>
            <family val="2"/>
          </rPr>
          <t xml:space="preserve">Production cost of one  42" LCD at OEM1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singfat</author>
  </authors>
  <commentList>
    <comment ref="B3" authorId="0" shapeId="0" xr:uid="{964A4F09-D0C8-3F4B-8F39-424AA1A39A43}">
      <text>
        <r>
          <rPr>
            <sz val="9"/>
            <color indexed="81"/>
            <rFont val="Tahoma"/>
            <family val="2"/>
          </rPr>
          <t xml:space="preserve">1 42" LCD weighs 22 kg
</t>
        </r>
      </text>
    </comment>
    <comment ref="B7" authorId="0" shapeId="0" xr:uid="{353699CF-FF70-3C4C-8E75-7AD31A456732}">
      <text>
        <r>
          <rPr>
            <sz val="9"/>
            <color indexed="81"/>
            <rFont val="Tahoma"/>
            <family val="2"/>
          </rPr>
          <t xml:space="preserve">1 ton per KM emits 1.44 kg of Carbon.
Thus, 10 tons over 100 KMs emits 1.44*10*100=1440kgs of Carbon
</t>
        </r>
      </text>
    </comment>
    <comment ref="B11" authorId="0" shapeId="0" xr:uid="{E97A7409-1174-4842-A69F-22DF5F016627}">
      <text>
        <r>
          <rPr>
            <sz val="9"/>
            <color indexed="81"/>
            <rFont val="Tahoma"/>
            <family val="2"/>
          </rPr>
          <t xml:space="preserve">Production cost of one  42" LCD at OEM1 
</t>
        </r>
      </text>
    </comment>
  </commentList>
</comments>
</file>

<file path=xl/sharedStrings.xml><?xml version="1.0" encoding="utf-8"?>
<sst xmlns="http://schemas.openxmlformats.org/spreadsheetml/2006/main" count="305" uniqueCount="43">
  <si>
    <t>Product - OEM</t>
  </si>
  <si>
    <t>Unit Production Cost</t>
  </si>
  <si>
    <t>LCD 42" ODM1</t>
  </si>
  <si>
    <t>LCD 42" ODM2</t>
  </si>
  <si>
    <t>LCD 42" ODM3</t>
  </si>
  <si>
    <t>LCD 42" ODM4</t>
  </si>
  <si>
    <t>LCD 42" ODM5</t>
  </si>
  <si>
    <t>LCD 42" ODM6</t>
  </si>
  <si>
    <t>LCD 42" ODM7</t>
  </si>
  <si>
    <t>LCD 32" ODM1</t>
  </si>
  <si>
    <t>LCD 32" ODM2</t>
  </si>
  <si>
    <t>&gt;=</t>
  </si>
  <si>
    <t>Air</t>
  </si>
  <si>
    <t>Express</t>
  </si>
  <si>
    <t xml:space="preserve">Road </t>
  </si>
  <si>
    <t>Road  LTL</t>
  </si>
  <si>
    <t>Road-Network</t>
  </si>
  <si>
    <t>Rail</t>
  </si>
  <si>
    <t>Water</t>
  </si>
  <si>
    <t>Product Weight</t>
  </si>
  <si>
    <t>Metric Ton</t>
  </si>
  <si>
    <t>Units to be shipped</t>
  </si>
  <si>
    <t>LCD 42"</t>
  </si>
  <si>
    <t>LCD 32"</t>
  </si>
  <si>
    <t>Carbon Emission in Kg per Ton per KM</t>
  </si>
  <si>
    <t>Shipping Cost per Metric Ton</t>
  </si>
  <si>
    <t>Distance from OEM to Customer Warehouse in KM</t>
  </si>
  <si>
    <t>Comment for Students: The matrices below indicate (1) the combined production and shipping cost and (2) CO2 emission for each LCD unit from ODM to DC. Use them to complete the optimization template.</t>
  </si>
  <si>
    <t>Production + Shipping Cost per Unit</t>
  </si>
  <si>
    <t>Carbon Emission per Unit</t>
  </si>
  <si>
    <t>Total Cost</t>
  </si>
  <si>
    <t>Total</t>
  </si>
  <si>
    <t>Min Air 42"</t>
  </si>
  <si>
    <t>Constraints</t>
  </si>
  <si>
    <t>Production</t>
  </si>
  <si>
    <t>Min Air 32"</t>
  </si>
  <si>
    <t>Min Roads 42"</t>
  </si>
  <si>
    <t>Min Roads 32"</t>
  </si>
  <si>
    <t>Min Rail 42"</t>
  </si>
  <si>
    <t>Min Rail 32"</t>
  </si>
  <si>
    <t>CO2 Emission</t>
  </si>
  <si>
    <t>42" Min</t>
  </si>
  <si>
    <t>32"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</si>
</sst>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804]#,##0.00"/>
  </numFmts>
  <fonts count="5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3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2" fillId="0" borderId="0" xfId="0" applyFont="1"/>
    <xf numFmtId="0" fontId="2" fillId="6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AA0E-4D44-184E-8A99-7620269C259C}">
  <dimension ref="A2:R50"/>
  <sheetViews>
    <sheetView topLeftCell="A6" workbookViewId="0">
      <selection activeCell="H45" sqref="G45:H45"/>
    </sheetView>
  </sheetViews>
  <sheetFormatPr baseColWidth="10" defaultColWidth="8.83203125" defaultRowHeight="16"/>
  <cols>
    <col min="1" max="1" width="21.1640625" customWidth="1"/>
    <col min="2" max="2" width="10.83203125" customWidth="1"/>
    <col min="3" max="3" width="8.1640625" customWidth="1"/>
    <col min="4" max="4" width="17.1640625" customWidth="1"/>
    <col min="5" max="5" width="17" customWidth="1"/>
    <col min="6" max="6" width="18.5" customWidth="1"/>
    <col min="7" max="7" width="17.1640625" customWidth="1"/>
    <col min="8" max="8" width="16.33203125" customWidth="1"/>
    <col min="9" max="9" width="18.83203125" customWidth="1"/>
    <col min="10" max="10" width="17.1640625" customWidth="1"/>
    <col min="11" max="11" width="12.33203125" customWidth="1"/>
    <col min="12" max="12" width="9.1640625" customWidth="1"/>
    <col min="13" max="13" width="14" customWidth="1"/>
    <col min="14" max="15" width="9.1640625" customWidth="1"/>
    <col min="16" max="16" width="14" customWidth="1"/>
    <col min="17" max="17" width="9.1640625" customWidth="1"/>
  </cols>
  <sheetData>
    <row r="2" spans="1:18">
      <c r="A2" t="s">
        <v>19</v>
      </c>
      <c r="B2" t="s">
        <v>20</v>
      </c>
      <c r="D2" t="s">
        <v>21</v>
      </c>
    </row>
    <row r="3" spans="1:18">
      <c r="A3" t="s">
        <v>22</v>
      </c>
      <c r="B3">
        <v>2.1999999999999999E-2</v>
      </c>
      <c r="D3" s="4">
        <v>920000</v>
      </c>
    </row>
    <row r="4" spans="1:18">
      <c r="A4" t="s">
        <v>23</v>
      </c>
      <c r="B4">
        <v>1.6500000000000001E-2</v>
      </c>
      <c r="D4" s="4">
        <v>530000</v>
      </c>
    </row>
    <row r="6" spans="1:18"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</row>
    <row r="7" spans="1:18">
      <c r="A7" t="s">
        <v>24</v>
      </c>
      <c r="B7">
        <v>1.44</v>
      </c>
      <c r="C7">
        <v>1.44</v>
      </c>
      <c r="D7">
        <v>6.13E-2</v>
      </c>
      <c r="E7">
        <v>6.13E-2</v>
      </c>
      <c r="F7">
        <v>6.13E-2</v>
      </c>
      <c r="G7">
        <v>2.8500000000000001E-2</v>
      </c>
      <c r="H7">
        <v>7.0000000000000001E-3</v>
      </c>
    </row>
    <row r="9" spans="1:18">
      <c r="E9" s="5" t="s">
        <v>25</v>
      </c>
      <c r="M9" s="5" t="s">
        <v>26</v>
      </c>
    </row>
    <row r="10" spans="1:18">
      <c r="A10" t="s">
        <v>0</v>
      </c>
      <c r="B10" s="5" t="s">
        <v>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</row>
    <row r="11" spans="1:18">
      <c r="A11" t="s">
        <v>2</v>
      </c>
      <c r="B11" s="6">
        <v>1983.4</v>
      </c>
      <c r="D11" s="6">
        <v>64400.000000000007</v>
      </c>
      <c r="E11" s="6">
        <v>70840</v>
      </c>
      <c r="F11" s="6">
        <v>6182.4000000000005</v>
      </c>
      <c r="G11" s="6">
        <v>5216.4000000000015</v>
      </c>
      <c r="H11" s="6">
        <v>4830</v>
      </c>
      <c r="I11" s="6">
        <v>4250.4000000000005</v>
      </c>
      <c r="J11" s="6">
        <v>3091.2000000000003</v>
      </c>
      <c r="L11">
        <v>2508</v>
      </c>
      <c r="M11">
        <v>2508</v>
      </c>
      <c r="N11">
        <v>2508</v>
      </c>
      <c r="O11">
        <v>2508</v>
      </c>
      <c r="P11">
        <v>2508</v>
      </c>
      <c r="Q11">
        <v>2508</v>
      </c>
      <c r="R11">
        <v>2508</v>
      </c>
    </row>
    <row r="12" spans="1:18">
      <c r="A12" t="s">
        <v>3</v>
      </c>
      <c r="B12" s="6">
        <v>2254</v>
      </c>
      <c r="D12" s="6">
        <v>115920</v>
      </c>
      <c r="E12" s="6">
        <v>127512.00000000001</v>
      </c>
      <c r="F12" s="6">
        <v>7084.0000000000018</v>
      </c>
      <c r="G12" s="6">
        <v>5796</v>
      </c>
      <c r="H12" s="6">
        <v>5667.2</v>
      </c>
      <c r="I12" s="6">
        <v>5796</v>
      </c>
      <c r="J12" s="6">
        <v>2704.8</v>
      </c>
      <c r="L12">
        <v>1553</v>
      </c>
      <c r="M12">
        <v>1553</v>
      </c>
      <c r="N12">
        <v>1553</v>
      </c>
      <c r="O12">
        <v>1553</v>
      </c>
      <c r="P12">
        <v>1553</v>
      </c>
      <c r="Q12">
        <v>1553</v>
      </c>
      <c r="R12">
        <v>1553</v>
      </c>
    </row>
    <row r="13" spans="1:18">
      <c r="A13" t="s">
        <v>4</v>
      </c>
      <c r="B13" s="6">
        <v>2582.4</v>
      </c>
      <c r="D13" s="6">
        <v>103040</v>
      </c>
      <c r="E13" s="6">
        <v>113344.00000000003</v>
      </c>
      <c r="F13" s="6">
        <v>7084.0000000000018</v>
      </c>
      <c r="G13" s="6">
        <v>5796</v>
      </c>
      <c r="H13" s="6">
        <v>5667.2</v>
      </c>
      <c r="I13" s="6">
        <v>5796</v>
      </c>
      <c r="J13" s="6">
        <v>3284.4</v>
      </c>
      <c r="L13">
        <v>1380</v>
      </c>
      <c r="M13">
        <v>1380</v>
      </c>
      <c r="N13">
        <v>1380</v>
      </c>
      <c r="O13">
        <v>1380</v>
      </c>
      <c r="P13">
        <v>1380</v>
      </c>
      <c r="Q13">
        <v>1380</v>
      </c>
      <c r="R13">
        <v>1380</v>
      </c>
    </row>
    <row r="14" spans="1:18">
      <c r="A14" t="s">
        <v>5</v>
      </c>
      <c r="B14" s="6">
        <v>1976.1</v>
      </c>
      <c r="D14" s="6">
        <v>64400.000000000007</v>
      </c>
      <c r="E14" s="6">
        <v>70840</v>
      </c>
      <c r="F14" s="6">
        <v>6182.4000000000005</v>
      </c>
      <c r="G14" s="6">
        <v>5280.8</v>
      </c>
      <c r="H14" s="6">
        <v>5216.4000000000015</v>
      </c>
      <c r="I14" s="6">
        <v>4250.4000000000005</v>
      </c>
      <c r="J14" s="6">
        <v>3091.2000000000003</v>
      </c>
      <c r="L14">
        <v>2150</v>
      </c>
      <c r="M14">
        <v>2150</v>
      </c>
      <c r="N14">
        <v>2150</v>
      </c>
      <c r="O14">
        <v>2150</v>
      </c>
      <c r="P14">
        <v>2150</v>
      </c>
      <c r="Q14">
        <v>2150</v>
      </c>
      <c r="R14">
        <v>2150</v>
      </c>
    </row>
    <row r="15" spans="1:18">
      <c r="A15" t="s">
        <v>6</v>
      </c>
      <c r="B15" s="6">
        <v>2711.3</v>
      </c>
      <c r="D15" s="6">
        <v>3000000000</v>
      </c>
      <c r="E15" s="6">
        <v>3000000000</v>
      </c>
      <c r="F15" s="6">
        <v>9660</v>
      </c>
      <c r="G15" s="6">
        <v>9016</v>
      </c>
      <c r="H15" s="6">
        <v>8694</v>
      </c>
      <c r="I15" s="6">
        <v>3000000000</v>
      </c>
      <c r="J15" s="6">
        <v>3000000000</v>
      </c>
      <c r="L15" s="7">
        <v>1000000</v>
      </c>
      <c r="M15" s="7">
        <v>1000000</v>
      </c>
      <c r="N15">
        <v>30</v>
      </c>
      <c r="O15">
        <v>30</v>
      </c>
      <c r="P15">
        <v>30</v>
      </c>
      <c r="Q15" s="7">
        <v>1000000</v>
      </c>
      <c r="R15" s="7">
        <v>1000000</v>
      </c>
    </row>
    <row r="16" spans="1:18">
      <c r="A16" t="s">
        <v>7</v>
      </c>
      <c r="B16" s="6">
        <v>2704.8</v>
      </c>
      <c r="D16" s="6">
        <v>135240</v>
      </c>
      <c r="E16" s="6">
        <v>148120</v>
      </c>
      <c r="F16" s="6">
        <v>3000000000</v>
      </c>
      <c r="G16" s="6">
        <v>3000000000</v>
      </c>
      <c r="H16" s="6">
        <v>3000000000</v>
      </c>
      <c r="I16" s="6">
        <v>3000000000</v>
      </c>
      <c r="J16" s="6">
        <v>3413.2000000000003</v>
      </c>
      <c r="L16">
        <v>690</v>
      </c>
      <c r="M16">
        <v>690</v>
      </c>
      <c r="N16" s="7">
        <v>1000000</v>
      </c>
      <c r="O16" s="7">
        <v>1000000</v>
      </c>
      <c r="P16" s="7">
        <v>1000000</v>
      </c>
      <c r="Q16" s="7">
        <v>1000000</v>
      </c>
      <c r="R16">
        <v>690</v>
      </c>
    </row>
    <row r="17" spans="1:18">
      <c r="A17" t="s">
        <v>8</v>
      </c>
      <c r="B17" s="6">
        <v>2125.2000000000003</v>
      </c>
      <c r="D17" s="6">
        <v>103040</v>
      </c>
      <c r="E17" s="6">
        <v>112700</v>
      </c>
      <c r="F17" s="6">
        <v>7084.0000000000018</v>
      </c>
      <c r="G17" s="6">
        <v>5796</v>
      </c>
      <c r="H17" s="6">
        <v>5538.4000000000005</v>
      </c>
      <c r="I17" s="6">
        <v>5860.4000000000005</v>
      </c>
      <c r="J17" s="6">
        <v>2769.2000000000003</v>
      </c>
      <c r="L17">
        <v>686</v>
      </c>
      <c r="M17">
        <v>686</v>
      </c>
      <c r="N17">
        <v>686</v>
      </c>
      <c r="O17">
        <v>686</v>
      </c>
      <c r="P17">
        <v>686</v>
      </c>
      <c r="Q17">
        <v>686</v>
      </c>
      <c r="R17">
        <v>686</v>
      </c>
    </row>
    <row r="18" spans="1:18">
      <c r="A18" t="s">
        <v>9</v>
      </c>
      <c r="B18" s="6">
        <v>1818</v>
      </c>
      <c r="D18" s="6">
        <v>64400.000000000007</v>
      </c>
      <c r="E18" s="6">
        <v>70840</v>
      </c>
      <c r="F18" s="6">
        <v>6182.4000000000005</v>
      </c>
      <c r="G18" s="6">
        <v>5216.4000000000015</v>
      </c>
      <c r="H18" s="6">
        <v>4830</v>
      </c>
      <c r="I18" s="6">
        <v>4250.4000000000005</v>
      </c>
      <c r="J18" s="6">
        <v>3091.2000000000003</v>
      </c>
      <c r="L18">
        <v>2508</v>
      </c>
      <c r="M18">
        <v>2508</v>
      </c>
      <c r="N18">
        <v>2508</v>
      </c>
      <c r="O18">
        <v>2508</v>
      </c>
      <c r="P18">
        <v>2508</v>
      </c>
      <c r="Q18">
        <v>2508</v>
      </c>
      <c r="R18">
        <v>2508</v>
      </c>
    </row>
    <row r="19" spans="1:18">
      <c r="A19" t="s">
        <v>10</v>
      </c>
      <c r="B19" s="6">
        <v>1996.4</v>
      </c>
      <c r="D19" s="6">
        <v>115920</v>
      </c>
      <c r="E19" s="6">
        <v>127512.00000000001</v>
      </c>
      <c r="F19" s="6">
        <v>7084.0000000000018</v>
      </c>
      <c r="G19" s="6">
        <v>5796</v>
      </c>
      <c r="H19" s="6">
        <v>5667.2</v>
      </c>
      <c r="I19" s="6">
        <v>5796</v>
      </c>
      <c r="J19" s="6">
        <v>2704.8</v>
      </c>
      <c r="L19">
        <v>1553</v>
      </c>
      <c r="M19">
        <v>1553</v>
      </c>
      <c r="N19">
        <v>1553</v>
      </c>
      <c r="O19">
        <v>1553</v>
      </c>
      <c r="P19">
        <v>1553</v>
      </c>
      <c r="Q19">
        <v>1553</v>
      </c>
      <c r="R19">
        <v>1553</v>
      </c>
    </row>
    <row r="20" spans="1:18">
      <c r="B20" s="6"/>
      <c r="D20" s="6"/>
      <c r="E20" s="6"/>
      <c r="F20" s="6"/>
      <c r="G20" s="6"/>
      <c r="H20" s="6"/>
      <c r="I20" s="6"/>
      <c r="J20" s="6"/>
    </row>
    <row r="21" spans="1:18">
      <c r="A21" s="8" t="s">
        <v>27</v>
      </c>
    </row>
    <row r="23" spans="1:18">
      <c r="E23" s="5" t="s">
        <v>28</v>
      </c>
      <c r="M23" s="5" t="s">
        <v>29</v>
      </c>
    </row>
    <row r="24" spans="1:18">
      <c r="A24" s="1"/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  <c r="I24" s="1" t="s">
        <v>17</v>
      </c>
      <c r="J24" s="1" t="s">
        <v>18</v>
      </c>
      <c r="L24" s="1" t="s">
        <v>12</v>
      </c>
      <c r="M24" s="1" t="s">
        <v>13</v>
      </c>
      <c r="N24" s="1" t="s">
        <v>14</v>
      </c>
      <c r="O24" s="1" t="s">
        <v>15</v>
      </c>
      <c r="P24" s="1" t="s">
        <v>16</v>
      </c>
      <c r="Q24" s="1" t="s">
        <v>17</v>
      </c>
      <c r="R24" s="1" t="s">
        <v>18</v>
      </c>
    </row>
    <row r="25" spans="1:18">
      <c r="A25" t="s">
        <v>2</v>
      </c>
      <c r="D25" s="2">
        <f>B11+(D11*$B$3)</f>
        <v>3400.2000000000003</v>
      </c>
      <c r="E25" s="2">
        <f>B11+(E11*$B$3)</f>
        <v>3541.88</v>
      </c>
      <c r="F25" s="2">
        <f>B11+(F11*$B$3)</f>
        <v>2119.4128000000001</v>
      </c>
      <c r="G25" s="2">
        <f>B11+(G11*$B$3)</f>
        <v>2098.1608000000001</v>
      </c>
      <c r="H25" s="2">
        <f>B11+(H11*$B$3)</f>
        <v>2089.66</v>
      </c>
      <c r="I25" s="2">
        <f>B11+(I11*$B$3)</f>
        <v>2076.9088000000002</v>
      </c>
      <c r="J25" s="2">
        <f>B11+(J11*$B$3)</f>
        <v>2051.4064000000003</v>
      </c>
      <c r="L25" s="1">
        <f t="shared" ref="L25:L31" si="0">$B$3*$B$7*L11</f>
        <v>79.453440000000001</v>
      </c>
      <c r="M25" s="1">
        <f t="shared" ref="M25:M31" si="1">$B$3*$C$7*M11</f>
        <v>79.453440000000001</v>
      </c>
      <c r="N25" s="1">
        <f t="shared" ref="N25:N31" si="2">$B$3*$D$7*N11</f>
        <v>3.3822888</v>
      </c>
      <c r="O25" s="1">
        <f t="shared" ref="O25:O31" si="3">$B$3*$E$7*O11</f>
        <v>3.3822888</v>
      </c>
      <c r="P25" s="1">
        <f t="shared" ref="P25:P31" si="4">$B$3*$F$7*P11</f>
        <v>3.3822888</v>
      </c>
      <c r="Q25" s="1">
        <f t="shared" ref="Q25:Q31" si="5">$B$3*$G$7*Q11</f>
        <v>1.5725159999999998</v>
      </c>
      <c r="R25" s="1">
        <f t="shared" ref="R25:R31" si="6">$B$3*$H$7*R11</f>
        <v>0.38623200000000002</v>
      </c>
    </row>
    <row r="26" spans="1:18">
      <c r="A26" t="s">
        <v>3</v>
      </c>
      <c r="D26" s="2">
        <f>B12+(D12*$B$3)</f>
        <v>4804.24</v>
      </c>
      <c r="E26" s="2">
        <f>B12+(E12*$B$3)</f>
        <v>5059.2640000000001</v>
      </c>
      <c r="F26" s="2">
        <f>B12+(F12*$B$3)</f>
        <v>2409.848</v>
      </c>
      <c r="G26" s="2">
        <f>B12+(G12*$B$3)</f>
        <v>2381.5120000000002</v>
      </c>
      <c r="H26" s="2">
        <f>B12+(H12*$B$3)</f>
        <v>2378.6783999999998</v>
      </c>
      <c r="I26" s="2">
        <f>B12+(I12*$B$3)</f>
        <v>2381.5120000000002</v>
      </c>
      <c r="J26" s="2">
        <f>B12+(J12*$B$3)</f>
        <v>2313.5056</v>
      </c>
      <c r="L26" s="1">
        <f t="shared" si="0"/>
        <v>49.199039999999997</v>
      </c>
      <c r="M26" s="1">
        <f t="shared" si="1"/>
        <v>49.199039999999997</v>
      </c>
      <c r="N26" s="1">
        <f t="shared" si="2"/>
        <v>2.0943757999999999</v>
      </c>
      <c r="O26" s="1">
        <f t="shared" si="3"/>
        <v>2.0943757999999999</v>
      </c>
      <c r="P26" s="1">
        <f t="shared" si="4"/>
        <v>2.0943757999999999</v>
      </c>
      <c r="Q26" s="1">
        <f t="shared" si="5"/>
        <v>0.9737309999999999</v>
      </c>
      <c r="R26" s="1">
        <f t="shared" si="6"/>
        <v>0.23916200000000001</v>
      </c>
    </row>
    <row r="27" spans="1:18">
      <c r="A27" t="s">
        <v>4</v>
      </c>
      <c r="D27" s="2">
        <f>B13+(D13*$B$3)</f>
        <v>4849.28</v>
      </c>
      <c r="E27" s="2">
        <f>B13+(E13*$B$3)</f>
        <v>5075.9680000000008</v>
      </c>
      <c r="F27" s="2">
        <f>B13+(F13*$B$3)</f>
        <v>2738.248</v>
      </c>
      <c r="G27" s="2">
        <f>B13+(G13*$B$3)</f>
        <v>2709.9120000000003</v>
      </c>
      <c r="H27" s="2">
        <f>B13+(H13*$B$3)</f>
        <v>2707.0783999999999</v>
      </c>
      <c r="I27" s="2">
        <f>B13+(I13*$B$3)</f>
        <v>2709.9120000000003</v>
      </c>
      <c r="J27" s="2">
        <f>B13+(J13*$B$3)</f>
        <v>2654.6568000000002</v>
      </c>
      <c r="L27" s="1">
        <f t="shared" si="0"/>
        <v>43.718400000000003</v>
      </c>
      <c r="M27" s="1">
        <f t="shared" si="1"/>
        <v>43.718400000000003</v>
      </c>
      <c r="N27" s="1">
        <f t="shared" si="2"/>
        <v>1.8610679999999999</v>
      </c>
      <c r="O27" s="1">
        <f t="shared" si="3"/>
        <v>1.8610679999999999</v>
      </c>
      <c r="P27" s="1">
        <f t="shared" si="4"/>
        <v>1.8610679999999999</v>
      </c>
      <c r="Q27" s="1">
        <f t="shared" si="5"/>
        <v>0.86525999999999992</v>
      </c>
      <c r="R27" s="1">
        <f t="shared" si="6"/>
        <v>0.21252000000000001</v>
      </c>
    </row>
    <row r="28" spans="1:18">
      <c r="A28" t="s">
        <v>5</v>
      </c>
      <c r="D28" s="2">
        <f>B14+(D14*$B$3)</f>
        <v>3392.9</v>
      </c>
      <c r="E28" s="2">
        <f>B14+(E14*$B$3)</f>
        <v>3534.58</v>
      </c>
      <c r="F28" s="2">
        <f>B14+(F14*$B$3)</f>
        <v>2112.1127999999999</v>
      </c>
      <c r="G28" s="2">
        <f>B14+(G14*$B$3)</f>
        <v>2092.2775999999999</v>
      </c>
      <c r="H28" s="2">
        <f>B14+(H14*$B$3)</f>
        <v>2090.8607999999999</v>
      </c>
      <c r="I28" s="2">
        <f>B14+(I14*$B$3)</f>
        <v>2069.6088</v>
      </c>
      <c r="J28" s="2">
        <f>B14+(J14*$B$3)</f>
        <v>2044.1063999999999</v>
      </c>
      <c r="L28" s="1">
        <f t="shared" si="0"/>
        <v>68.111999999999995</v>
      </c>
      <c r="M28" s="1">
        <f t="shared" si="1"/>
        <v>68.111999999999995</v>
      </c>
      <c r="N28" s="1">
        <f t="shared" si="2"/>
        <v>2.8994899999999997</v>
      </c>
      <c r="O28" s="1">
        <f t="shared" si="3"/>
        <v>2.8994899999999997</v>
      </c>
      <c r="P28" s="1">
        <f t="shared" si="4"/>
        <v>2.8994899999999997</v>
      </c>
      <c r="Q28" s="1">
        <f t="shared" si="5"/>
        <v>1.34805</v>
      </c>
      <c r="R28" s="1">
        <f t="shared" si="6"/>
        <v>0.33110000000000001</v>
      </c>
    </row>
    <row r="29" spans="1:18">
      <c r="A29" t="s">
        <v>6</v>
      </c>
      <c r="D29" s="3">
        <f>B15+(D15*$B$3)</f>
        <v>66002711.29999999</v>
      </c>
      <c r="E29" s="3">
        <f>B15+(E15*$B$3)</f>
        <v>66002711.29999999</v>
      </c>
      <c r="F29" s="2">
        <f>B15+(F15*$B$3)</f>
        <v>2923.82</v>
      </c>
      <c r="G29" s="2">
        <f>B15+(G15*$B$3)</f>
        <v>2909.652</v>
      </c>
      <c r="H29" s="2">
        <f>B15+(H15*$B$3)</f>
        <v>2902.5680000000002</v>
      </c>
      <c r="I29" s="3">
        <f t="shared" ref="I29:I30" si="7">B15+(I15*$B$3)</f>
        <v>66002711.29999999</v>
      </c>
      <c r="J29" s="3">
        <f>B15+(J15*$B$3)</f>
        <v>66002711.29999999</v>
      </c>
      <c r="L29" s="7">
        <f>$B$3*$B$7*L15</f>
        <v>31680</v>
      </c>
      <c r="M29" s="7">
        <f t="shared" si="1"/>
        <v>31680</v>
      </c>
      <c r="N29" s="1">
        <f t="shared" si="2"/>
        <v>4.0458000000000001E-2</v>
      </c>
      <c r="O29" s="1">
        <f t="shared" si="3"/>
        <v>4.0458000000000001E-2</v>
      </c>
      <c r="P29" s="1">
        <f t="shared" si="4"/>
        <v>4.0458000000000001E-2</v>
      </c>
      <c r="Q29" s="7">
        <f t="shared" si="5"/>
        <v>627</v>
      </c>
      <c r="R29" s="7">
        <f t="shared" si="6"/>
        <v>154</v>
      </c>
    </row>
    <row r="30" spans="1:18">
      <c r="A30" t="s">
        <v>7</v>
      </c>
      <c r="D30" s="2">
        <f>B16+(D16*$B$3)</f>
        <v>5680.08</v>
      </c>
      <c r="E30" s="2">
        <f>B16+(E16*$B$3)</f>
        <v>5963.4400000000005</v>
      </c>
      <c r="F30" s="3">
        <f>B16+(F16*$B$3)</f>
        <v>66002704.79999999</v>
      </c>
      <c r="G30" s="3">
        <f>B16+(G16*$B$3)</f>
        <v>66002704.79999999</v>
      </c>
      <c r="H30" s="3">
        <f>B16+(H16*$B$3)</f>
        <v>66002704.79999999</v>
      </c>
      <c r="I30" s="3">
        <f t="shared" si="7"/>
        <v>66002704.79999999</v>
      </c>
      <c r="J30" s="2">
        <f>B16+(J16*$B$3)</f>
        <v>2779.8904000000002</v>
      </c>
      <c r="L30" s="1">
        <f t="shared" si="0"/>
        <v>21.859200000000001</v>
      </c>
      <c r="M30" s="1">
        <f t="shared" si="1"/>
        <v>21.859200000000001</v>
      </c>
      <c r="N30" s="7">
        <f t="shared" si="2"/>
        <v>1348.6</v>
      </c>
      <c r="O30" s="7">
        <f t="shared" si="3"/>
        <v>1348.6</v>
      </c>
      <c r="P30" s="7">
        <f t="shared" si="4"/>
        <v>1348.6</v>
      </c>
      <c r="Q30" s="7">
        <f t="shared" si="5"/>
        <v>627</v>
      </c>
      <c r="R30" s="1">
        <f t="shared" si="6"/>
        <v>0.10626000000000001</v>
      </c>
    </row>
    <row r="31" spans="1:18">
      <c r="A31" t="s">
        <v>8</v>
      </c>
      <c r="D31" s="2">
        <f>B17+(D17*$B$3)</f>
        <v>4392.08</v>
      </c>
      <c r="E31" s="2">
        <f>B17+(E17*$B$3)</f>
        <v>4604.6000000000004</v>
      </c>
      <c r="F31" s="2">
        <f>B17+(F17*$B$3)</f>
        <v>2281.0480000000002</v>
      </c>
      <c r="G31" s="2">
        <f>B17+(G17*$B$3)</f>
        <v>2252.7120000000004</v>
      </c>
      <c r="H31" s="2">
        <f>B17+(H17*$B$3)</f>
        <v>2247.0448000000001</v>
      </c>
      <c r="I31" s="2">
        <f>B17+(I17*$B$3)</f>
        <v>2254.1288000000004</v>
      </c>
      <c r="J31" s="2">
        <f>B17+(J17*$B$3)</f>
        <v>2186.1224000000002</v>
      </c>
      <c r="L31" s="1">
        <f t="shared" si="0"/>
        <v>21.732479999999999</v>
      </c>
      <c r="M31" s="1">
        <f t="shared" si="1"/>
        <v>21.732479999999999</v>
      </c>
      <c r="N31" s="1">
        <f t="shared" si="2"/>
        <v>0.92513959999999995</v>
      </c>
      <c r="O31" s="1">
        <f t="shared" si="3"/>
        <v>0.92513959999999995</v>
      </c>
      <c r="P31" s="1">
        <f t="shared" si="4"/>
        <v>0.92513959999999995</v>
      </c>
      <c r="Q31" s="1">
        <f t="shared" si="5"/>
        <v>0.43012199999999995</v>
      </c>
      <c r="R31" s="1">
        <f t="shared" si="6"/>
        <v>0.105644</v>
      </c>
    </row>
    <row r="32" spans="1:18">
      <c r="A32" t="s">
        <v>9</v>
      </c>
      <c r="D32" s="2">
        <f>B18+(D18*$B$4)</f>
        <v>2880.6000000000004</v>
      </c>
      <c r="E32" s="2">
        <f>B18+(E18*$B$4)</f>
        <v>2986.86</v>
      </c>
      <c r="F32" s="2">
        <f>B18+(F18*$B$4)</f>
        <v>1920.0096000000001</v>
      </c>
      <c r="G32" s="2">
        <f>B18+(G18*$B$4)</f>
        <v>1904.0706</v>
      </c>
      <c r="H32" s="2">
        <f>B18+(H18*$B$4)</f>
        <v>1897.6949999999999</v>
      </c>
      <c r="I32" s="2">
        <f>B18+(I18*$B$4)</f>
        <v>1888.1315999999999</v>
      </c>
      <c r="J32" s="2">
        <f>B18+(J18*$B$4)</f>
        <v>1869.0047999999999</v>
      </c>
      <c r="L32" s="1">
        <f>$B$4*$B$7*L18</f>
        <v>59.59008</v>
      </c>
      <c r="M32" s="1">
        <f>$B$4*$C$7*M18</f>
        <v>59.59008</v>
      </c>
      <c r="N32" s="1">
        <f>$B$4*$D$7*N18</f>
        <v>2.5367166000000001</v>
      </c>
      <c r="O32" s="1">
        <f>$B$4*$E$7*O18</f>
        <v>2.5367166000000001</v>
      </c>
      <c r="P32" s="1">
        <f>$B$4*$F$7*P18</f>
        <v>2.5367166000000001</v>
      </c>
      <c r="Q32" s="1">
        <f>$B$4*$G$7*Q18</f>
        <v>1.179387</v>
      </c>
      <c r="R32" s="1">
        <f>$B$4*$H$7*R18</f>
        <v>0.28967399999999999</v>
      </c>
    </row>
    <row r="33" spans="1:18">
      <c r="A33" t="s">
        <v>10</v>
      </c>
      <c r="D33" s="2">
        <f>B19+(D19*$B$4)</f>
        <v>3909.08</v>
      </c>
      <c r="E33" s="2">
        <f>B19+(E19*$B$4)</f>
        <v>4100.348</v>
      </c>
      <c r="F33" s="2">
        <f>B19+(F19*$B$4)</f>
        <v>2113.2860000000001</v>
      </c>
      <c r="G33" s="2">
        <f>B19+(G19*$B$4)</f>
        <v>2092.0340000000001</v>
      </c>
      <c r="H33" s="2">
        <f>B19+(H19*$B$4)</f>
        <v>2089.9088000000002</v>
      </c>
      <c r="I33" s="2">
        <f>B19+(I19*$B$4)</f>
        <v>2092.0340000000001</v>
      </c>
      <c r="J33" s="2">
        <f>B19+(J19*$B$4)</f>
        <v>2041.0292000000002</v>
      </c>
      <c r="L33" s="1">
        <f>$B$4*$B$7*L19</f>
        <v>36.899279999999997</v>
      </c>
      <c r="M33" s="1">
        <f>$B$4*$C$7*M19</f>
        <v>36.899279999999997</v>
      </c>
      <c r="N33" s="1">
        <f>$B$4*$D$7*N19</f>
        <v>1.5707818500000001</v>
      </c>
      <c r="O33" s="1">
        <f>$B$4*$E$7*O19</f>
        <v>1.5707818500000001</v>
      </c>
      <c r="P33" s="1">
        <f>$B$4*$F$7*P19</f>
        <v>1.5707818500000001</v>
      </c>
      <c r="Q33" s="1">
        <f>$B$4*$G$7*Q19</f>
        <v>0.73029825000000004</v>
      </c>
      <c r="R33" s="1">
        <f>$B$4*$H$7*R19</f>
        <v>0.17937150000000002</v>
      </c>
    </row>
    <row r="35" spans="1:18"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  <c r="I35" s="1" t="s">
        <v>17</v>
      </c>
      <c r="J35" s="1" t="s">
        <v>18</v>
      </c>
      <c r="K35" s="11" t="s">
        <v>31</v>
      </c>
      <c r="M35" s="14" t="s">
        <v>33</v>
      </c>
      <c r="N35" s="14"/>
      <c r="O35" s="14"/>
      <c r="P35" s="14"/>
    </row>
    <row r="36" spans="1:18">
      <c r="A36" t="s">
        <v>2</v>
      </c>
      <c r="D36" s="9">
        <v>46000</v>
      </c>
      <c r="E36" s="9">
        <v>0</v>
      </c>
      <c r="F36" s="9">
        <v>0</v>
      </c>
      <c r="G36" s="9">
        <v>0</v>
      </c>
      <c r="H36" s="9">
        <v>92000</v>
      </c>
      <c r="I36" s="9">
        <v>138000</v>
      </c>
      <c r="J36" s="9">
        <v>44000</v>
      </c>
      <c r="K36" s="11">
        <f>SUM(D36:J36)</f>
        <v>320000</v>
      </c>
      <c r="M36" t="s">
        <v>32</v>
      </c>
      <c r="N36">
        <f>SUM(D36:E42)</f>
        <v>46000</v>
      </c>
      <c r="O36" t="s">
        <v>11</v>
      </c>
      <c r="P36">
        <v>46000</v>
      </c>
    </row>
    <row r="37" spans="1:18">
      <c r="A37" t="s">
        <v>3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1">
        <f t="shared" ref="K37:K42" si="8">SUM(D37:J37)</f>
        <v>0</v>
      </c>
      <c r="M37" t="s">
        <v>35</v>
      </c>
      <c r="N37">
        <f>SUM(D43:E44)</f>
        <v>53000</v>
      </c>
      <c r="O37" t="s">
        <v>11</v>
      </c>
      <c r="P37">
        <v>53000</v>
      </c>
    </row>
    <row r="38" spans="1:18">
      <c r="A38" t="s">
        <v>4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11">
        <f t="shared" si="8"/>
        <v>0</v>
      </c>
      <c r="M38" t="s">
        <v>36</v>
      </c>
      <c r="N38">
        <f>SUM(F36:H42)</f>
        <v>92000</v>
      </c>
      <c r="O38" t="s">
        <v>11</v>
      </c>
      <c r="P38">
        <v>92000</v>
      </c>
    </row>
    <row r="39" spans="1:18">
      <c r="A39" t="s">
        <v>5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600000</v>
      </c>
      <c r="K39" s="11">
        <f t="shared" si="8"/>
        <v>600000</v>
      </c>
      <c r="M39" t="s">
        <v>37</v>
      </c>
      <c r="N39">
        <f>SUM(F43:H44)</f>
        <v>79500</v>
      </c>
      <c r="O39" t="s">
        <v>11</v>
      </c>
      <c r="P39">
        <v>79500</v>
      </c>
    </row>
    <row r="40" spans="1:18">
      <c r="A40" t="s">
        <v>6</v>
      </c>
      <c r="D40" s="7">
        <v>0</v>
      </c>
      <c r="E40" s="7">
        <v>0</v>
      </c>
      <c r="F40" s="9">
        <v>0</v>
      </c>
      <c r="G40" s="9">
        <v>0</v>
      </c>
      <c r="H40" s="9">
        <v>0</v>
      </c>
      <c r="I40" s="7">
        <v>0</v>
      </c>
      <c r="J40" s="7">
        <v>0</v>
      </c>
      <c r="K40" s="11">
        <f t="shared" si="8"/>
        <v>0</v>
      </c>
      <c r="M40" t="s">
        <v>38</v>
      </c>
      <c r="N40">
        <f>SUM(I36:I42)</f>
        <v>138000</v>
      </c>
      <c r="O40" t="s">
        <v>11</v>
      </c>
      <c r="P40">
        <v>138000</v>
      </c>
    </row>
    <row r="41" spans="1:18">
      <c r="A41" t="s">
        <v>7</v>
      </c>
      <c r="D41" s="9">
        <v>0</v>
      </c>
      <c r="E41" s="9">
        <v>0</v>
      </c>
      <c r="F41" s="7">
        <v>0</v>
      </c>
      <c r="G41" s="7">
        <v>0</v>
      </c>
      <c r="H41" s="7">
        <v>0</v>
      </c>
      <c r="I41" s="7">
        <v>0</v>
      </c>
      <c r="J41" s="9">
        <v>0</v>
      </c>
      <c r="K41" s="11">
        <f t="shared" si="8"/>
        <v>0</v>
      </c>
      <c r="M41" t="s">
        <v>39</v>
      </c>
      <c r="N41">
        <f>SUM(I43:I44)</f>
        <v>79500</v>
      </c>
      <c r="O41" t="s">
        <v>11</v>
      </c>
      <c r="P41">
        <v>79500</v>
      </c>
    </row>
    <row r="42" spans="1:18">
      <c r="A42" t="s">
        <v>8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11">
        <f t="shared" si="8"/>
        <v>0</v>
      </c>
    </row>
    <row r="43" spans="1:18">
      <c r="A43" t="s">
        <v>9</v>
      </c>
      <c r="D43" s="10">
        <v>53000</v>
      </c>
      <c r="E43" s="10">
        <v>0</v>
      </c>
      <c r="F43" s="10">
        <v>0</v>
      </c>
      <c r="G43" s="10">
        <v>0</v>
      </c>
      <c r="H43" s="10">
        <v>79500</v>
      </c>
      <c r="I43" s="10">
        <v>79500</v>
      </c>
      <c r="J43" s="10">
        <v>318000</v>
      </c>
      <c r="K43" s="11">
        <f>SUM(D43:J43)</f>
        <v>530000</v>
      </c>
      <c r="M43" t="s">
        <v>34</v>
      </c>
    </row>
    <row r="44" spans="1:18">
      <c r="A44" t="s">
        <v>10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1">
        <f>SUM(D44:J44)</f>
        <v>0</v>
      </c>
      <c r="M44" t="s">
        <v>41</v>
      </c>
      <c r="N44">
        <f>SUM(D36:J42)</f>
        <v>920000</v>
      </c>
      <c r="O44" t="s">
        <v>11</v>
      </c>
      <c r="P44">
        <v>920000</v>
      </c>
    </row>
    <row r="45" spans="1:18">
      <c r="M45" t="s">
        <v>42</v>
      </c>
      <c r="N45">
        <f>SUM(D43:J44)</f>
        <v>530000</v>
      </c>
      <c r="O45" t="s">
        <v>11</v>
      </c>
      <c r="P45">
        <v>530000</v>
      </c>
    </row>
    <row r="46" spans="1:18">
      <c r="J46" t="s">
        <v>30</v>
      </c>
      <c r="K46" s="12">
        <f>SUMPRODUCT(D25:J33,D36:J44)</f>
        <v>2999985597.0999999</v>
      </c>
    </row>
    <row r="47" spans="1:18">
      <c r="J47" t="s">
        <v>40</v>
      </c>
      <c r="K47" s="16">
        <f>SUMPRODUCT(D36:J44,L25:R33)</f>
        <v>7944511.0338000013</v>
      </c>
    </row>
    <row r="50" spans="9:9">
      <c r="I50" s="11"/>
    </row>
  </sheetData>
  <mergeCells count="1">
    <mergeCell ref="M35:P3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8B8C-CB0E-0E46-AF57-6063E9579662}">
  <dimension ref="A2:R50"/>
  <sheetViews>
    <sheetView tabSelected="1" topLeftCell="A7" workbookViewId="0">
      <selection activeCell="A35" sqref="A35:P49"/>
    </sheetView>
  </sheetViews>
  <sheetFormatPr baseColWidth="10" defaultColWidth="8.83203125" defaultRowHeight="16"/>
  <cols>
    <col min="1" max="1" width="17" customWidth="1"/>
    <col min="2" max="2" width="10.83203125" hidden="1" customWidth="1"/>
    <col min="3" max="3" width="8.1640625" hidden="1" customWidth="1"/>
    <col min="4" max="4" width="17.33203125" customWidth="1"/>
    <col min="5" max="5" width="26.6640625" customWidth="1"/>
    <col min="6" max="6" width="19.5" customWidth="1"/>
    <col min="7" max="7" width="16.33203125" customWidth="1"/>
    <col min="8" max="8" width="16.83203125" customWidth="1"/>
    <col min="9" max="9" width="16.5" customWidth="1"/>
    <col min="10" max="10" width="17.33203125" customWidth="1"/>
    <col min="11" max="12" width="9.1640625" customWidth="1"/>
    <col min="13" max="13" width="13" customWidth="1"/>
    <col min="14" max="15" width="9.1640625" customWidth="1"/>
    <col min="16" max="16" width="14" customWidth="1"/>
    <col min="17" max="17" width="9.1640625" customWidth="1"/>
  </cols>
  <sheetData>
    <row r="2" spans="1:18">
      <c r="A2" t="s">
        <v>19</v>
      </c>
      <c r="B2" t="s">
        <v>20</v>
      </c>
      <c r="D2" t="s">
        <v>21</v>
      </c>
    </row>
    <row r="3" spans="1:18">
      <c r="A3" t="s">
        <v>22</v>
      </c>
      <c r="B3">
        <v>2.1999999999999999E-2</v>
      </c>
      <c r="D3" s="4">
        <v>920000</v>
      </c>
    </row>
    <row r="4" spans="1:18">
      <c r="A4" t="s">
        <v>23</v>
      </c>
      <c r="B4">
        <v>1.6500000000000001E-2</v>
      </c>
      <c r="D4" s="4">
        <v>530000</v>
      </c>
    </row>
    <row r="6" spans="1:18"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</row>
    <row r="7" spans="1:18">
      <c r="A7" t="s">
        <v>24</v>
      </c>
      <c r="B7">
        <v>1.44</v>
      </c>
      <c r="C7">
        <v>1.44</v>
      </c>
      <c r="D7">
        <v>6.13E-2</v>
      </c>
      <c r="E7">
        <v>6.13E-2</v>
      </c>
      <c r="F7">
        <v>6.13E-2</v>
      </c>
      <c r="G7">
        <v>2.8500000000000001E-2</v>
      </c>
      <c r="H7">
        <v>7.0000000000000001E-3</v>
      </c>
    </row>
    <row r="9" spans="1:18">
      <c r="E9" s="5" t="s">
        <v>25</v>
      </c>
      <c r="M9" s="5" t="s">
        <v>26</v>
      </c>
    </row>
    <row r="10" spans="1:18">
      <c r="A10" t="s">
        <v>0</v>
      </c>
      <c r="B10" s="5" t="s">
        <v>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</row>
    <row r="11" spans="1:18">
      <c r="A11" t="s">
        <v>2</v>
      </c>
      <c r="B11" s="6">
        <v>1983.4</v>
      </c>
      <c r="D11" s="6">
        <v>64400.000000000007</v>
      </c>
      <c r="E11" s="6">
        <v>70840</v>
      </c>
      <c r="F11" s="6">
        <v>6182.4000000000005</v>
      </c>
      <c r="G11" s="6">
        <v>5216.4000000000015</v>
      </c>
      <c r="H11" s="6">
        <v>4830</v>
      </c>
      <c r="I11" s="6">
        <v>4250.4000000000005</v>
      </c>
      <c r="J11" s="6">
        <v>3091.2000000000003</v>
      </c>
      <c r="L11">
        <v>2508</v>
      </c>
      <c r="M11">
        <v>2508</v>
      </c>
      <c r="N11">
        <v>2508</v>
      </c>
      <c r="O11">
        <v>2508</v>
      </c>
      <c r="P11">
        <v>2508</v>
      </c>
      <c r="Q11">
        <v>2508</v>
      </c>
      <c r="R11">
        <v>2508</v>
      </c>
    </row>
    <row r="12" spans="1:18">
      <c r="A12" t="s">
        <v>3</v>
      </c>
      <c r="B12" s="6">
        <v>2254</v>
      </c>
      <c r="D12" s="6">
        <v>115920</v>
      </c>
      <c r="E12" s="6">
        <v>127512.00000000001</v>
      </c>
      <c r="F12" s="6">
        <v>7084.0000000000018</v>
      </c>
      <c r="G12" s="6">
        <v>5796</v>
      </c>
      <c r="H12" s="6">
        <v>5667.2</v>
      </c>
      <c r="I12" s="6">
        <v>5796</v>
      </c>
      <c r="J12" s="6">
        <v>2704.8</v>
      </c>
      <c r="L12">
        <v>1553</v>
      </c>
      <c r="M12">
        <v>1553</v>
      </c>
      <c r="N12">
        <v>1553</v>
      </c>
      <c r="O12">
        <v>1553</v>
      </c>
      <c r="P12">
        <v>1553</v>
      </c>
      <c r="Q12">
        <v>1553</v>
      </c>
      <c r="R12">
        <v>1553</v>
      </c>
    </row>
    <row r="13" spans="1:18">
      <c r="A13" t="s">
        <v>4</v>
      </c>
      <c r="B13" s="6">
        <v>2582.4</v>
      </c>
      <c r="D13" s="6">
        <v>103040</v>
      </c>
      <c r="E13" s="6">
        <v>113344.00000000003</v>
      </c>
      <c r="F13" s="6">
        <v>7084.0000000000018</v>
      </c>
      <c r="G13" s="6">
        <v>5796</v>
      </c>
      <c r="H13" s="6">
        <v>5667.2</v>
      </c>
      <c r="I13" s="6">
        <v>5796</v>
      </c>
      <c r="J13" s="6">
        <v>3284.4</v>
      </c>
      <c r="L13">
        <v>1380</v>
      </c>
      <c r="M13">
        <v>1380</v>
      </c>
      <c r="N13">
        <v>1380</v>
      </c>
      <c r="O13">
        <v>1380</v>
      </c>
      <c r="P13">
        <v>1380</v>
      </c>
      <c r="Q13">
        <v>1380</v>
      </c>
      <c r="R13">
        <v>1380</v>
      </c>
    </row>
    <row r="14" spans="1:18">
      <c r="A14" t="s">
        <v>5</v>
      </c>
      <c r="B14" s="6">
        <v>1976.1</v>
      </c>
      <c r="D14" s="6">
        <v>64400.000000000007</v>
      </c>
      <c r="E14" s="6">
        <v>70840</v>
      </c>
      <c r="F14" s="6">
        <v>6182.4000000000005</v>
      </c>
      <c r="G14" s="6">
        <v>5280.8</v>
      </c>
      <c r="H14" s="6">
        <v>5216.4000000000015</v>
      </c>
      <c r="I14" s="6">
        <v>4250.4000000000005</v>
      </c>
      <c r="J14" s="6">
        <v>3091.2000000000003</v>
      </c>
      <c r="L14">
        <v>2150</v>
      </c>
      <c r="M14">
        <v>2150</v>
      </c>
      <c r="N14">
        <v>2150</v>
      </c>
      <c r="O14">
        <v>2150</v>
      </c>
      <c r="P14">
        <v>2150</v>
      </c>
      <c r="Q14">
        <v>2150</v>
      </c>
      <c r="R14">
        <v>2150</v>
      </c>
    </row>
    <row r="15" spans="1:18">
      <c r="A15" t="s">
        <v>6</v>
      </c>
      <c r="B15" s="6">
        <v>2711.3</v>
      </c>
      <c r="D15" s="6">
        <v>3000000000</v>
      </c>
      <c r="E15" s="6">
        <v>3000000000</v>
      </c>
      <c r="F15" s="6">
        <v>9660</v>
      </c>
      <c r="G15" s="6">
        <v>9016</v>
      </c>
      <c r="H15" s="6">
        <v>8694</v>
      </c>
      <c r="I15" s="6">
        <v>3000000000</v>
      </c>
      <c r="J15" s="6">
        <v>3000000000</v>
      </c>
      <c r="L15" s="7">
        <v>1000000</v>
      </c>
      <c r="M15" s="7">
        <v>1000000</v>
      </c>
      <c r="N15">
        <v>30</v>
      </c>
      <c r="O15">
        <v>30</v>
      </c>
      <c r="P15">
        <v>30</v>
      </c>
      <c r="Q15" s="7">
        <v>1000000</v>
      </c>
      <c r="R15" s="7">
        <v>1000000</v>
      </c>
    </row>
    <row r="16" spans="1:18">
      <c r="A16" t="s">
        <v>7</v>
      </c>
      <c r="B16" s="6">
        <v>2704.8</v>
      </c>
      <c r="D16" s="6">
        <v>135240</v>
      </c>
      <c r="E16" s="6">
        <v>148120</v>
      </c>
      <c r="F16" s="6">
        <v>3000000000</v>
      </c>
      <c r="G16" s="6">
        <v>3000000000</v>
      </c>
      <c r="H16" s="6">
        <v>3000000000</v>
      </c>
      <c r="I16" s="6">
        <v>3000000000</v>
      </c>
      <c r="J16" s="6">
        <v>3413.2000000000003</v>
      </c>
      <c r="L16">
        <v>690</v>
      </c>
      <c r="M16">
        <v>690</v>
      </c>
      <c r="N16" s="7">
        <v>1000000</v>
      </c>
      <c r="O16" s="7">
        <v>1000000</v>
      </c>
      <c r="P16" s="7">
        <v>1000000</v>
      </c>
      <c r="Q16" s="7">
        <v>1000000</v>
      </c>
      <c r="R16">
        <v>690</v>
      </c>
    </row>
    <row r="17" spans="1:18">
      <c r="A17" t="s">
        <v>8</v>
      </c>
      <c r="B17" s="6">
        <v>2125.2000000000003</v>
      </c>
      <c r="D17" s="6">
        <v>103040</v>
      </c>
      <c r="E17" s="6">
        <v>112700</v>
      </c>
      <c r="F17" s="6">
        <v>7084.0000000000018</v>
      </c>
      <c r="G17" s="6">
        <v>5796</v>
      </c>
      <c r="H17" s="6">
        <v>5538.4000000000005</v>
      </c>
      <c r="I17" s="6">
        <v>5860.4000000000005</v>
      </c>
      <c r="J17" s="6">
        <v>2769.2000000000003</v>
      </c>
      <c r="L17">
        <v>686</v>
      </c>
      <c r="M17">
        <v>686</v>
      </c>
      <c r="N17">
        <v>686</v>
      </c>
      <c r="O17">
        <v>686</v>
      </c>
      <c r="P17">
        <v>686</v>
      </c>
      <c r="Q17">
        <v>686</v>
      </c>
      <c r="R17">
        <v>686</v>
      </c>
    </row>
    <row r="18" spans="1:18">
      <c r="A18" t="s">
        <v>9</v>
      </c>
      <c r="B18" s="6">
        <v>1818</v>
      </c>
      <c r="D18" s="6">
        <v>64400.000000000007</v>
      </c>
      <c r="E18" s="6">
        <v>70840</v>
      </c>
      <c r="F18" s="6">
        <v>6182.4000000000005</v>
      </c>
      <c r="G18" s="6">
        <v>5216.4000000000015</v>
      </c>
      <c r="H18" s="6">
        <v>4830</v>
      </c>
      <c r="I18" s="6">
        <v>4250.4000000000005</v>
      </c>
      <c r="J18" s="6">
        <v>3091.2000000000003</v>
      </c>
      <c r="L18">
        <v>2508</v>
      </c>
      <c r="M18">
        <v>2508</v>
      </c>
      <c r="N18">
        <v>2508</v>
      </c>
      <c r="O18">
        <v>2508</v>
      </c>
      <c r="P18">
        <v>2508</v>
      </c>
      <c r="Q18">
        <v>2508</v>
      </c>
      <c r="R18">
        <v>2508</v>
      </c>
    </row>
    <row r="19" spans="1:18">
      <c r="A19" t="s">
        <v>10</v>
      </c>
      <c r="B19" s="6">
        <v>1996.4</v>
      </c>
      <c r="D19" s="6">
        <v>115920</v>
      </c>
      <c r="E19" s="6">
        <v>127512.00000000001</v>
      </c>
      <c r="F19" s="6">
        <v>7084.0000000000018</v>
      </c>
      <c r="G19" s="6">
        <v>5796</v>
      </c>
      <c r="H19" s="6">
        <v>5667.2</v>
      </c>
      <c r="I19" s="6">
        <v>5796</v>
      </c>
      <c r="J19" s="6">
        <v>2704.8</v>
      </c>
      <c r="L19">
        <v>1553</v>
      </c>
      <c r="M19">
        <v>1553</v>
      </c>
      <c r="N19">
        <v>1553</v>
      </c>
      <c r="O19">
        <v>1553</v>
      </c>
      <c r="P19">
        <v>1553</v>
      </c>
      <c r="Q19">
        <v>1553</v>
      </c>
      <c r="R19">
        <v>1553</v>
      </c>
    </row>
    <row r="20" spans="1:18">
      <c r="B20" s="6"/>
      <c r="D20" s="6"/>
      <c r="E20" s="6"/>
      <c r="F20" s="6"/>
      <c r="G20" s="6"/>
      <c r="H20" s="6"/>
      <c r="I20" s="6"/>
      <c r="J20" s="6"/>
    </row>
    <row r="21" spans="1:18">
      <c r="A21" s="8" t="s">
        <v>27</v>
      </c>
    </row>
    <row r="23" spans="1:18">
      <c r="E23" s="5" t="s">
        <v>28</v>
      </c>
      <c r="M23" s="5" t="s">
        <v>29</v>
      </c>
    </row>
    <row r="24" spans="1:18">
      <c r="A24" s="1"/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  <c r="I24" s="1" t="s">
        <v>17</v>
      </c>
      <c r="J24" s="1" t="s">
        <v>18</v>
      </c>
      <c r="L24" s="1" t="s">
        <v>12</v>
      </c>
      <c r="M24" s="1" t="s">
        <v>13</v>
      </c>
      <c r="N24" s="1" t="s">
        <v>14</v>
      </c>
      <c r="O24" s="1" t="s">
        <v>15</v>
      </c>
      <c r="P24" s="1" t="s">
        <v>16</v>
      </c>
      <c r="Q24" s="1" t="s">
        <v>17</v>
      </c>
      <c r="R24" s="1" t="s">
        <v>18</v>
      </c>
    </row>
    <row r="25" spans="1:18">
      <c r="A25" t="s">
        <v>2</v>
      </c>
      <c r="D25" s="2">
        <f>B11+(D11*$B$3)</f>
        <v>3400.2000000000003</v>
      </c>
      <c r="E25" s="2">
        <f>B11+(E11*$B$3)</f>
        <v>3541.88</v>
      </c>
      <c r="F25" s="2">
        <f>B11+(F11*$B$3)</f>
        <v>2119.4128000000001</v>
      </c>
      <c r="G25" s="2">
        <f>B11+(G11*$B$3)</f>
        <v>2098.1608000000001</v>
      </c>
      <c r="H25" s="2">
        <f>B11+(H11*$B$3)</f>
        <v>2089.66</v>
      </c>
      <c r="I25" s="2">
        <f>B11+(I11*$B$3)</f>
        <v>2076.9088000000002</v>
      </c>
      <c r="J25" s="2">
        <f>B11+(J11*$B$3)</f>
        <v>2051.4064000000003</v>
      </c>
      <c r="L25" s="1">
        <f t="shared" ref="L25:L31" si="0">$B$3*$B$7*L11</f>
        <v>79.453440000000001</v>
      </c>
      <c r="M25" s="1">
        <f t="shared" ref="M25:M31" si="1">$B$3*$C$7*M11</f>
        <v>79.453440000000001</v>
      </c>
      <c r="N25" s="1">
        <f t="shared" ref="N25:N31" si="2">$B$3*$D$7*N11</f>
        <v>3.3822888</v>
      </c>
      <c r="O25" s="1">
        <f t="shared" ref="O25:O31" si="3">$B$3*$E$7*O11</f>
        <v>3.3822888</v>
      </c>
      <c r="P25" s="1">
        <f t="shared" ref="P25:P31" si="4">$B$3*$F$7*P11</f>
        <v>3.3822888</v>
      </c>
      <c r="Q25" s="1">
        <f t="shared" ref="Q25:Q31" si="5">$B$3*$G$7*Q11</f>
        <v>1.5725159999999998</v>
      </c>
      <c r="R25" s="1">
        <f t="shared" ref="R25:R31" si="6">$B$3*$H$7*R11</f>
        <v>0.38623200000000002</v>
      </c>
    </row>
    <row r="26" spans="1:18">
      <c r="A26" t="s">
        <v>3</v>
      </c>
      <c r="D26" s="2">
        <f>B12+(D12*$B$3)</f>
        <v>4804.24</v>
      </c>
      <c r="E26" s="2">
        <f>B12+(E12*$B$3)</f>
        <v>5059.2640000000001</v>
      </c>
      <c r="F26" s="2">
        <f>B12+(F12*$B$3)</f>
        <v>2409.848</v>
      </c>
      <c r="G26" s="2">
        <f>B12+(G12*$B$3)</f>
        <v>2381.5120000000002</v>
      </c>
      <c r="H26" s="2">
        <f>B12+(H12*$B$3)</f>
        <v>2378.6783999999998</v>
      </c>
      <c r="I26" s="2">
        <f>B12+(I12*$B$3)</f>
        <v>2381.5120000000002</v>
      </c>
      <c r="J26" s="2">
        <f>B12+(J12*$B$3)</f>
        <v>2313.5056</v>
      </c>
      <c r="L26" s="1">
        <f t="shared" si="0"/>
        <v>49.199039999999997</v>
      </c>
      <c r="M26" s="1">
        <f t="shared" si="1"/>
        <v>49.199039999999997</v>
      </c>
      <c r="N26" s="1">
        <f t="shared" si="2"/>
        <v>2.0943757999999999</v>
      </c>
      <c r="O26" s="1">
        <f t="shared" si="3"/>
        <v>2.0943757999999999</v>
      </c>
      <c r="P26" s="1">
        <f t="shared" si="4"/>
        <v>2.0943757999999999</v>
      </c>
      <c r="Q26" s="1">
        <f t="shared" si="5"/>
        <v>0.9737309999999999</v>
      </c>
      <c r="R26" s="1">
        <f t="shared" si="6"/>
        <v>0.23916200000000001</v>
      </c>
    </row>
    <row r="27" spans="1:18">
      <c r="A27" t="s">
        <v>4</v>
      </c>
      <c r="D27" s="2">
        <f>B13+(D13*$B$3)</f>
        <v>4849.28</v>
      </c>
      <c r="E27" s="2">
        <f>B13+(E13*$B$3)</f>
        <v>5075.9680000000008</v>
      </c>
      <c r="F27" s="2">
        <f>B13+(F13*$B$3)</f>
        <v>2738.248</v>
      </c>
      <c r="G27" s="2">
        <f>B13+(G13*$B$3)</f>
        <v>2709.9120000000003</v>
      </c>
      <c r="H27" s="2">
        <f>B13+(H13*$B$3)</f>
        <v>2707.0783999999999</v>
      </c>
      <c r="I27" s="2">
        <f>B13+(I13*$B$3)</f>
        <v>2709.9120000000003</v>
      </c>
      <c r="J27" s="2">
        <f>B13+(J13*$B$3)</f>
        <v>2654.6568000000002</v>
      </c>
      <c r="L27" s="1">
        <f t="shared" si="0"/>
        <v>43.718400000000003</v>
      </c>
      <c r="M27" s="1">
        <f t="shared" si="1"/>
        <v>43.718400000000003</v>
      </c>
      <c r="N27" s="1">
        <f t="shared" si="2"/>
        <v>1.8610679999999999</v>
      </c>
      <c r="O27" s="1">
        <f t="shared" si="3"/>
        <v>1.8610679999999999</v>
      </c>
      <c r="P27" s="1">
        <f t="shared" si="4"/>
        <v>1.8610679999999999</v>
      </c>
      <c r="Q27" s="1">
        <f t="shared" si="5"/>
        <v>0.86525999999999992</v>
      </c>
      <c r="R27" s="1">
        <f t="shared" si="6"/>
        <v>0.21252000000000001</v>
      </c>
    </row>
    <row r="28" spans="1:18">
      <c r="A28" t="s">
        <v>5</v>
      </c>
      <c r="D28" s="2">
        <f>B14+(D14*$B$3)</f>
        <v>3392.9</v>
      </c>
      <c r="E28" s="2">
        <f>B14+(E14*$B$3)</f>
        <v>3534.58</v>
      </c>
      <c r="F28" s="2">
        <f>B14+(F14*$B$3)</f>
        <v>2112.1127999999999</v>
      </c>
      <c r="G28" s="2">
        <f>B14+(G14*$B$3)</f>
        <v>2092.2775999999999</v>
      </c>
      <c r="H28" s="2">
        <f>B14+(H14*$B$3)</f>
        <v>2090.8607999999999</v>
      </c>
      <c r="I28" s="2">
        <f>B14+(I14*$B$3)</f>
        <v>2069.6088</v>
      </c>
      <c r="J28" s="2">
        <f>B14+(J14*$B$3)</f>
        <v>2044.1063999999999</v>
      </c>
      <c r="L28" s="1">
        <f t="shared" si="0"/>
        <v>68.111999999999995</v>
      </c>
      <c r="M28" s="1">
        <f t="shared" si="1"/>
        <v>68.111999999999995</v>
      </c>
      <c r="N28" s="1">
        <f t="shared" si="2"/>
        <v>2.8994899999999997</v>
      </c>
      <c r="O28" s="1">
        <f t="shared" si="3"/>
        <v>2.8994899999999997</v>
      </c>
      <c r="P28" s="1">
        <f t="shared" si="4"/>
        <v>2.8994899999999997</v>
      </c>
      <c r="Q28" s="1">
        <f t="shared" si="5"/>
        <v>1.34805</v>
      </c>
      <c r="R28" s="1">
        <f t="shared" si="6"/>
        <v>0.33110000000000001</v>
      </c>
    </row>
    <row r="29" spans="1:18">
      <c r="A29" t="s">
        <v>6</v>
      </c>
      <c r="D29" s="3">
        <f>B15+(D15*$B$3)</f>
        <v>66002711.29999999</v>
      </c>
      <c r="E29" s="3">
        <f>B15+(E15*$B$3)</f>
        <v>66002711.29999999</v>
      </c>
      <c r="F29" s="2">
        <f>B15+(F15*$B$3)</f>
        <v>2923.82</v>
      </c>
      <c r="G29" s="2">
        <f>B15+(G15*$B$3)</f>
        <v>2909.652</v>
      </c>
      <c r="H29" s="2">
        <f>B15+(H15*$B$3)</f>
        <v>2902.5680000000002</v>
      </c>
      <c r="I29" s="3">
        <f t="shared" ref="I29:I30" si="7">B15+(I15*$B$3)</f>
        <v>66002711.29999999</v>
      </c>
      <c r="J29" s="3">
        <f>B15+(J15*$B$3)</f>
        <v>66002711.29999999</v>
      </c>
      <c r="L29" s="7">
        <f>$B$3*$B$7*L15</f>
        <v>31680</v>
      </c>
      <c r="M29" s="7">
        <f t="shared" si="1"/>
        <v>31680</v>
      </c>
      <c r="N29" s="1">
        <f t="shared" si="2"/>
        <v>4.0458000000000001E-2</v>
      </c>
      <c r="O29" s="1">
        <f t="shared" si="3"/>
        <v>4.0458000000000001E-2</v>
      </c>
      <c r="P29" s="1">
        <f t="shared" si="4"/>
        <v>4.0458000000000001E-2</v>
      </c>
      <c r="Q29" s="7">
        <f t="shared" si="5"/>
        <v>627</v>
      </c>
      <c r="R29" s="7">
        <f t="shared" si="6"/>
        <v>154</v>
      </c>
    </row>
    <row r="30" spans="1:18">
      <c r="A30" t="s">
        <v>7</v>
      </c>
      <c r="D30" s="2">
        <f>B16+(D16*$B$3)</f>
        <v>5680.08</v>
      </c>
      <c r="E30" s="2">
        <f>B16+(E16*$B$3)</f>
        <v>5963.4400000000005</v>
      </c>
      <c r="F30" s="3">
        <f>B16+(F16*$B$3)</f>
        <v>66002704.79999999</v>
      </c>
      <c r="G30" s="3">
        <f>B16+(G16*$B$3)</f>
        <v>66002704.79999999</v>
      </c>
      <c r="H30" s="3">
        <f>B16+(H16*$B$3)</f>
        <v>66002704.79999999</v>
      </c>
      <c r="I30" s="3">
        <f t="shared" si="7"/>
        <v>66002704.79999999</v>
      </c>
      <c r="J30" s="2">
        <f>B16+(J16*$B$3)</f>
        <v>2779.8904000000002</v>
      </c>
      <c r="L30" s="1">
        <f t="shared" si="0"/>
        <v>21.859200000000001</v>
      </c>
      <c r="M30" s="1">
        <f t="shared" si="1"/>
        <v>21.859200000000001</v>
      </c>
      <c r="N30" s="7">
        <f t="shared" si="2"/>
        <v>1348.6</v>
      </c>
      <c r="O30" s="7">
        <f t="shared" si="3"/>
        <v>1348.6</v>
      </c>
      <c r="P30" s="7">
        <f t="shared" si="4"/>
        <v>1348.6</v>
      </c>
      <c r="Q30" s="7">
        <f t="shared" si="5"/>
        <v>627</v>
      </c>
      <c r="R30" s="1">
        <f t="shared" si="6"/>
        <v>0.10626000000000001</v>
      </c>
    </row>
    <row r="31" spans="1:18">
      <c r="A31" t="s">
        <v>8</v>
      </c>
      <c r="D31" s="2">
        <f>B17+(D17*$B$3)</f>
        <v>4392.08</v>
      </c>
      <c r="E31" s="2">
        <f>B17+(E17*$B$3)</f>
        <v>4604.6000000000004</v>
      </c>
      <c r="F31" s="2">
        <f>B17+(F17*$B$3)</f>
        <v>2281.0480000000002</v>
      </c>
      <c r="G31" s="2">
        <f>B17+(G17*$B$3)</f>
        <v>2252.7120000000004</v>
      </c>
      <c r="H31" s="2">
        <f>B17+(H17*$B$3)</f>
        <v>2247.0448000000001</v>
      </c>
      <c r="I31" s="2">
        <f>B17+(I17*$B$3)</f>
        <v>2254.1288000000004</v>
      </c>
      <c r="J31" s="2">
        <f>B17+(J17*$B$3)</f>
        <v>2186.1224000000002</v>
      </c>
      <c r="L31" s="1">
        <f t="shared" si="0"/>
        <v>21.732479999999999</v>
      </c>
      <c r="M31" s="1">
        <f t="shared" si="1"/>
        <v>21.732479999999999</v>
      </c>
      <c r="N31" s="1">
        <f t="shared" si="2"/>
        <v>0.92513959999999995</v>
      </c>
      <c r="O31" s="1">
        <f t="shared" si="3"/>
        <v>0.92513959999999995</v>
      </c>
      <c r="P31" s="1">
        <f t="shared" si="4"/>
        <v>0.92513959999999995</v>
      </c>
      <c r="Q31" s="1">
        <f t="shared" si="5"/>
        <v>0.43012199999999995</v>
      </c>
      <c r="R31" s="1">
        <f t="shared" si="6"/>
        <v>0.105644</v>
      </c>
    </row>
    <row r="32" spans="1:18">
      <c r="A32" t="s">
        <v>9</v>
      </c>
      <c r="D32" s="2">
        <f>B18+(D18*$B$4)</f>
        <v>2880.6000000000004</v>
      </c>
      <c r="E32" s="2">
        <f>B18+(E18*$B$4)</f>
        <v>2986.86</v>
      </c>
      <c r="F32" s="2">
        <f>B18+(F18*$B$4)</f>
        <v>1920.0096000000001</v>
      </c>
      <c r="G32" s="2">
        <f>B18+(G18*$B$4)</f>
        <v>1904.0706</v>
      </c>
      <c r="H32" s="2">
        <f>B18+(H18*$B$4)</f>
        <v>1897.6949999999999</v>
      </c>
      <c r="I32" s="2">
        <f>B18+(I18*$B$4)</f>
        <v>1888.1315999999999</v>
      </c>
      <c r="J32" s="2">
        <f>B18+(J18*$B$4)</f>
        <v>1869.0047999999999</v>
      </c>
      <c r="L32" s="1">
        <f>$B$4*$B$7*L18</f>
        <v>59.59008</v>
      </c>
      <c r="M32" s="1">
        <f>$B$4*$C$7*M18</f>
        <v>59.59008</v>
      </c>
      <c r="N32" s="1">
        <f>$B$4*$D$7*N18</f>
        <v>2.5367166000000001</v>
      </c>
      <c r="O32" s="1">
        <f>$B$4*$E$7*O18</f>
        <v>2.5367166000000001</v>
      </c>
      <c r="P32" s="1">
        <f>$B$4*$F$7*P18</f>
        <v>2.5367166000000001</v>
      </c>
      <c r="Q32" s="1">
        <f>$B$4*$G$7*Q18</f>
        <v>1.179387</v>
      </c>
      <c r="R32" s="1">
        <f>$B$4*$H$7*R18</f>
        <v>0.28967399999999999</v>
      </c>
    </row>
    <row r="33" spans="1:18">
      <c r="A33" t="s">
        <v>10</v>
      </c>
      <c r="D33" s="2">
        <f>B19+(D19*$B$4)</f>
        <v>3909.08</v>
      </c>
      <c r="E33" s="2">
        <f>B19+(E19*$B$4)</f>
        <v>4100.348</v>
      </c>
      <c r="F33" s="2">
        <f>B19+(F19*$B$4)</f>
        <v>2113.2860000000001</v>
      </c>
      <c r="G33" s="2">
        <f>B19+(G19*$B$4)</f>
        <v>2092.0340000000001</v>
      </c>
      <c r="H33" s="2">
        <f>B19+(H19*$B$4)</f>
        <v>2089.9088000000002</v>
      </c>
      <c r="I33" s="2">
        <f>B19+(I19*$B$4)</f>
        <v>2092.0340000000001</v>
      </c>
      <c r="J33" s="2">
        <f>B19+(J19*$B$4)</f>
        <v>2041.0292000000002</v>
      </c>
      <c r="L33" s="1">
        <f>$B$4*$B$7*L19</f>
        <v>36.899279999999997</v>
      </c>
      <c r="M33" s="1">
        <f>$B$4*$C$7*M19</f>
        <v>36.899279999999997</v>
      </c>
      <c r="N33" s="1">
        <f>$B$4*$D$7*N19</f>
        <v>1.5707818500000001</v>
      </c>
      <c r="O33" s="1">
        <f>$B$4*$E$7*O19</f>
        <v>1.5707818500000001</v>
      </c>
      <c r="P33" s="1">
        <f>$B$4*$F$7*P19</f>
        <v>1.5707818500000001</v>
      </c>
      <c r="Q33" s="1">
        <f>$B$4*$G$7*Q19</f>
        <v>0.73029825000000004</v>
      </c>
      <c r="R33" s="1">
        <f>$B$4*$H$7*R19</f>
        <v>0.17937150000000002</v>
      </c>
    </row>
    <row r="35" spans="1:18"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  <c r="I35" s="1" t="s">
        <v>17</v>
      </c>
      <c r="J35" s="1" t="s">
        <v>18</v>
      </c>
      <c r="K35" s="11" t="s">
        <v>31</v>
      </c>
      <c r="M35" s="14" t="s">
        <v>33</v>
      </c>
      <c r="N35" s="13"/>
      <c r="O35" s="13"/>
      <c r="P35" s="13"/>
    </row>
    <row r="36" spans="1:18">
      <c r="A36" t="s">
        <v>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11">
        <f>SUM(D36:J36)</f>
        <v>0</v>
      </c>
      <c r="M36" t="s">
        <v>32</v>
      </c>
      <c r="N36">
        <f>SUM(D36:E42)</f>
        <v>46000</v>
      </c>
      <c r="O36" t="s">
        <v>11</v>
      </c>
      <c r="P36">
        <v>46000</v>
      </c>
    </row>
    <row r="37" spans="1:18">
      <c r="A37" t="s">
        <v>3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1">
        <f t="shared" ref="K37:K42" si="8">SUM(D37:J37)</f>
        <v>0</v>
      </c>
      <c r="M37" t="s">
        <v>35</v>
      </c>
      <c r="N37">
        <f>SUM(D43:E44)</f>
        <v>53000</v>
      </c>
      <c r="O37" t="s">
        <v>11</v>
      </c>
      <c r="P37">
        <v>53000</v>
      </c>
    </row>
    <row r="38" spans="1:18">
      <c r="A38" t="s">
        <v>4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11">
        <f t="shared" si="8"/>
        <v>0</v>
      </c>
      <c r="M38" t="s">
        <v>36</v>
      </c>
      <c r="N38">
        <f>SUM(F36:H42)</f>
        <v>600000</v>
      </c>
      <c r="O38" t="s">
        <v>11</v>
      </c>
      <c r="P38">
        <v>92000</v>
      </c>
    </row>
    <row r="39" spans="1:18">
      <c r="A39" t="s">
        <v>5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11">
        <f t="shared" si="8"/>
        <v>0</v>
      </c>
      <c r="M39" t="s">
        <v>37</v>
      </c>
      <c r="N39">
        <f>SUM(F43:H44)</f>
        <v>79500</v>
      </c>
      <c r="O39" t="s">
        <v>11</v>
      </c>
      <c r="P39">
        <v>79500</v>
      </c>
    </row>
    <row r="40" spans="1:18">
      <c r="A40" t="s">
        <v>6</v>
      </c>
      <c r="D40" s="7">
        <v>0</v>
      </c>
      <c r="E40" s="7">
        <v>0</v>
      </c>
      <c r="F40" s="9">
        <v>600000</v>
      </c>
      <c r="G40" s="9">
        <v>0</v>
      </c>
      <c r="H40" s="9">
        <v>0</v>
      </c>
      <c r="I40" s="7">
        <v>0</v>
      </c>
      <c r="J40" s="7">
        <v>0</v>
      </c>
      <c r="K40" s="11">
        <f t="shared" si="8"/>
        <v>600000</v>
      </c>
      <c r="M40" t="s">
        <v>38</v>
      </c>
      <c r="N40">
        <f>SUM(I36:I42)</f>
        <v>138000</v>
      </c>
      <c r="O40" t="s">
        <v>11</v>
      </c>
      <c r="P40">
        <v>138000</v>
      </c>
    </row>
    <row r="41" spans="1:18">
      <c r="A41" t="s">
        <v>7</v>
      </c>
      <c r="D41" s="9">
        <v>0</v>
      </c>
      <c r="E41" s="9">
        <v>0</v>
      </c>
      <c r="F41" s="7">
        <v>0</v>
      </c>
      <c r="G41" s="7">
        <v>0</v>
      </c>
      <c r="H41" s="7">
        <v>0</v>
      </c>
      <c r="I41" s="7">
        <v>0</v>
      </c>
      <c r="J41" s="9">
        <v>0</v>
      </c>
      <c r="K41" s="11">
        <f t="shared" si="8"/>
        <v>0</v>
      </c>
      <c r="M41" t="s">
        <v>39</v>
      </c>
      <c r="N41">
        <f>SUM(I43:I44)</f>
        <v>79500</v>
      </c>
      <c r="O41" t="s">
        <v>11</v>
      </c>
      <c r="P41">
        <v>79500</v>
      </c>
    </row>
    <row r="42" spans="1:18">
      <c r="A42" t="s">
        <v>8</v>
      </c>
      <c r="D42" s="9">
        <v>46000</v>
      </c>
      <c r="E42" s="9">
        <v>0</v>
      </c>
      <c r="F42" s="9">
        <v>0</v>
      </c>
      <c r="G42" s="9">
        <v>0</v>
      </c>
      <c r="H42" s="9">
        <v>0</v>
      </c>
      <c r="I42" s="9">
        <v>138000</v>
      </c>
      <c r="J42" s="9">
        <v>136000</v>
      </c>
      <c r="K42" s="11">
        <f t="shared" si="8"/>
        <v>320000</v>
      </c>
    </row>
    <row r="43" spans="1:18">
      <c r="A43" t="s">
        <v>9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>SUM(D43:J43)</f>
        <v>0</v>
      </c>
    </row>
    <row r="44" spans="1:18">
      <c r="A44" t="s">
        <v>10</v>
      </c>
      <c r="D44" s="10">
        <v>53000</v>
      </c>
      <c r="E44" s="10">
        <v>0</v>
      </c>
      <c r="F44" s="10">
        <v>79500</v>
      </c>
      <c r="G44" s="10">
        <v>0</v>
      </c>
      <c r="H44" s="10">
        <v>0</v>
      </c>
      <c r="I44" s="10">
        <v>79500</v>
      </c>
      <c r="J44" s="10">
        <v>318000</v>
      </c>
      <c r="K44" s="11">
        <f>SUM(D44:J44)</f>
        <v>530000</v>
      </c>
    </row>
    <row r="45" spans="1:18">
      <c r="M45" t="s">
        <v>34</v>
      </c>
    </row>
    <row r="46" spans="1:18">
      <c r="N46">
        <f>SUM(D36:J42)</f>
        <v>920000</v>
      </c>
      <c r="O46" t="s">
        <v>11</v>
      </c>
      <c r="P46">
        <v>920000</v>
      </c>
    </row>
    <row r="47" spans="1:18">
      <c r="N47">
        <f>SUM(D43:J44)</f>
        <v>530000</v>
      </c>
      <c r="O47" t="s">
        <v>11</v>
      </c>
      <c r="P47">
        <v>530000</v>
      </c>
    </row>
    <row r="48" spans="1:18">
      <c r="D48" t="s">
        <v>30</v>
      </c>
      <c r="E48">
        <f>SUMPRODUCT(D25:J33,D36:J44)</f>
        <v>3755261566.4000001</v>
      </c>
    </row>
    <row r="49" spans="4:9">
      <c r="D49" t="s">
        <v>40</v>
      </c>
      <c r="E49" s="15">
        <f>SUMPRODUCT(L25:R33,D36:J44)</f>
        <v>3293331.1449499996</v>
      </c>
    </row>
    <row r="50" spans="4:9">
      <c r="I50" s="11"/>
    </row>
  </sheetData>
  <mergeCells count="1">
    <mergeCell ref="M35:P3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5E6-7B90-4345-92B8-F32154C2D576}">
  <dimension ref="A2:R50"/>
  <sheetViews>
    <sheetView topLeftCell="A13" workbookViewId="0">
      <selection activeCell="D35" sqref="D35:J35"/>
    </sheetView>
  </sheetViews>
  <sheetFormatPr baseColWidth="10" defaultColWidth="8.83203125" defaultRowHeight="16"/>
  <cols>
    <col min="1" max="1" width="12.83203125" customWidth="1"/>
    <col min="2" max="2" width="10.83203125" customWidth="1"/>
    <col min="3" max="3" width="8.1640625" customWidth="1"/>
    <col min="4" max="4" width="17.33203125" customWidth="1"/>
    <col min="5" max="5" width="26.6640625" customWidth="1"/>
    <col min="6" max="6" width="19.5" customWidth="1"/>
    <col min="7" max="7" width="16.33203125" customWidth="1"/>
    <col min="8" max="8" width="16.83203125" customWidth="1"/>
    <col min="9" max="9" width="16.5" customWidth="1"/>
    <col min="10" max="10" width="17.33203125" customWidth="1"/>
    <col min="11" max="12" width="9.1640625" customWidth="1"/>
    <col min="13" max="13" width="14" customWidth="1"/>
    <col min="14" max="15" width="9.1640625" customWidth="1"/>
    <col min="16" max="16" width="14" customWidth="1"/>
    <col min="17" max="17" width="9.1640625" customWidth="1"/>
  </cols>
  <sheetData>
    <row r="2" spans="1:18">
      <c r="A2" t="s">
        <v>19</v>
      </c>
      <c r="B2" t="s">
        <v>20</v>
      </c>
      <c r="D2" t="s">
        <v>21</v>
      </c>
    </row>
    <row r="3" spans="1:18">
      <c r="A3" t="s">
        <v>22</v>
      </c>
      <c r="B3">
        <v>2.1999999999999999E-2</v>
      </c>
      <c r="D3" s="4">
        <v>920000</v>
      </c>
    </row>
    <row r="4" spans="1:18">
      <c r="A4" t="s">
        <v>23</v>
      </c>
      <c r="B4">
        <v>1.6500000000000001E-2</v>
      </c>
      <c r="D4" s="4">
        <v>530000</v>
      </c>
    </row>
    <row r="6" spans="1:18"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</row>
    <row r="7" spans="1:18">
      <c r="A7" t="s">
        <v>24</v>
      </c>
      <c r="B7">
        <v>1.44</v>
      </c>
      <c r="C7">
        <v>1.44</v>
      </c>
      <c r="D7">
        <v>6.13E-2</v>
      </c>
      <c r="E7">
        <v>6.13E-2</v>
      </c>
      <c r="F7">
        <v>6.13E-2</v>
      </c>
      <c r="G7">
        <v>2.8500000000000001E-2</v>
      </c>
      <c r="H7">
        <v>7.0000000000000001E-3</v>
      </c>
    </row>
    <row r="9" spans="1:18">
      <c r="E9" s="5" t="s">
        <v>25</v>
      </c>
      <c r="M9" s="5" t="s">
        <v>26</v>
      </c>
    </row>
    <row r="10" spans="1:18">
      <c r="A10" t="s">
        <v>0</v>
      </c>
      <c r="B10" s="5" t="s">
        <v>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</row>
    <row r="11" spans="1:18">
      <c r="A11" t="s">
        <v>2</v>
      </c>
      <c r="B11" s="6">
        <v>1983.4</v>
      </c>
      <c r="D11" s="6">
        <v>64400.000000000007</v>
      </c>
      <c r="E11" s="6">
        <v>70840</v>
      </c>
      <c r="F11" s="6">
        <v>6182.4000000000005</v>
      </c>
      <c r="G11" s="6">
        <v>5216.4000000000015</v>
      </c>
      <c r="H11" s="6">
        <v>4830</v>
      </c>
      <c r="I11" s="6">
        <v>4250.4000000000005</v>
      </c>
      <c r="J11" s="6">
        <v>3091.2000000000003</v>
      </c>
      <c r="L11">
        <v>2508</v>
      </c>
      <c r="M11">
        <v>2508</v>
      </c>
      <c r="N11">
        <v>2508</v>
      </c>
      <c r="O11">
        <v>2508</v>
      </c>
      <c r="P11">
        <v>2508</v>
      </c>
      <c r="Q11">
        <v>2508</v>
      </c>
      <c r="R11">
        <v>2508</v>
      </c>
    </row>
    <row r="12" spans="1:18">
      <c r="A12" t="s">
        <v>3</v>
      </c>
      <c r="B12" s="6">
        <v>2254</v>
      </c>
      <c r="D12" s="6">
        <v>115920</v>
      </c>
      <c r="E12" s="6">
        <v>127512.00000000001</v>
      </c>
      <c r="F12" s="6">
        <v>7084.0000000000018</v>
      </c>
      <c r="G12" s="6">
        <v>5796</v>
      </c>
      <c r="H12" s="6">
        <v>5667.2</v>
      </c>
      <c r="I12" s="6">
        <v>5796</v>
      </c>
      <c r="J12" s="6">
        <v>2704.8</v>
      </c>
      <c r="L12">
        <v>1553</v>
      </c>
      <c r="M12">
        <v>1553</v>
      </c>
      <c r="N12">
        <v>1553</v>
      </c>
      <c r="O12">
        <v>1553</v>
      </c>
      <c r="P12">
        <v>1553</v>
      </c>
      <c r="Q12">
        <v>1553</v>
      </c>
      <c r="R12">
        <v>1553</v>
      </c>
    </row>
    <row r="13" spans="1:18">
      <c r="A13" t="s">
        <v>4</v>
      </c>
      <c r="B13" s="6">
        <v>2582.4</v>
      </c>
      <c r="D13" s="6">
        <v>103040</v>
      </c>
      <c r="E13" s="6">
        <v>113344.00000000003</v>
      </c>
      <c r="F13" s="6">
        <v>7084.0000000000018</v>
      </c>
      <c r="G13" s="6">
        <v>5796</v>
      </c>
      <c r="H13" s="6">
        <v>5667.2</v>
      </c>
      <c r="I13" s="6">
        <v>5796</v>
      </c>
      <c r="J13" s="6">
        <v>3284.4</v>
      </c>
      <c r="L13">
        <v>1380</v>
      </c>
      <c r="M13">
        <v>1380</v>
      </c>
      <c r="N13">
        <v>1380</v>
      </c>
      <c r="O13">
        <v>1380</v>
      </c>
      <c r="P13">
        <v>1380</v>
      </c>
      <c r="Q13">
        <v>1380</v>
      </c>
      <c r="R13">
        <v>1380</v>
      </c>
    </row>
    <row r="14" spans="1:18">
      <c r="A14" t="s">
        <v>5</v>
      </c>
      <c r="B14" s="6">
        <v>1976.1</v>
      </c>
      <c r="D14" s="6">
        <v>64400.000000000007</v>
      </c>
      <c r="E14" s="6">
        <v>70840</v>
      </c>
      <c r="F14" s="6">
        <v>6182.4000000000005</v>
      </c>
      <c r="G14" s="6">
        <v>5280.8</v>
      </c>
      <c r="H14" s="6">
        <v>5216.4000000000015</v>
      </c>
      <c r="I14" s="6">
        <v>4250.4000000000005</v>
      </c>
      <c r="J14" s="6">
        <v>3091.2000000000003</v>
      </c>
      <c r="L14">
        <v>2150</v>
      </c>
      <c r="M14">
        <v>2150</v>
      </c>
      <c r="N14">
        <v>2150</v>
      </c>
      <c r="O14">
        <v>2150</v>
      </c>
      <c r="P14">
        <v>2150</v>
      </c>
      <c r="Q14">
        <v>2150</v>
      </c>
      <c r="R14">
        <v>2150</v>
      </c>
    </row>
    <row r="15" spans="1:18">
      <c r="A15" t="s">
        <v>6</v>
      </c>
      <c r="B15" s="6">
        <v>2711.3</v>
      </c>
      <c r="D15" s="6">
        <v>3000000000</v>
      </c>
      <c r="E15" s="6">
        <v>3000000000</v>
      </c>
      <c r="F15" s="6">
        <v>9660</v>
      </c>
      <c r="G15" s="6">
        <v>9016</v>
      </c>
      <c r="H15" s="6">
        <v>8694</v>
      </c>
      <c r="I15" s="6">
        <v>3000000000</v>
      </c>
      <c r="J15" s="6">
        <v>3000000000</v>
      </c>
      <c r="L15" s="7">
        <v>1000000</v>
      </c>
      <c r="M15" s="7">
        <v>1000000</v>
      </c>
      <c r="N15">
        <v>30</v>
      </c>
      <c r="O15">
        <v>30</v>
      </c>
      <c r="P15">
        <v>30</v>
      </c>
      <c r="Q15" s="7">
        <v>1000000</v>
      </c>
      <c r="R15" s="7">
        <v>1000000</v>
      </c>
    </row>
    <row r="16" spans="1:18">
      <c r="A16" t="s">
        <v>7</v>
      </c>
      <c r="B16" s="6">
        <v>2704.8</v>
      </c>
      <c r="D16" s="6">
        <v>135240</v>
      </c>
      <c r="E16" s="6">
        <v>148120</v>
      </c>
      <c r="F16" s="6">
        <v>3000000000</v>
      </c>
      <c r="G16" s="6">
        <v>3000000000</v>
      </c>
      <c r="H16" s="6">
        <v>3000000000</v>
      </c>
      <c r="I16" s="6">
        <v>3000000000</v>
      </c>
      <c r="J16" s="6">
        <v>3413.2000000000003</v>
      </c>
      <c r="L16">
        <v>690</v>
      </c>
      <c r="M16">
        <v>690</v>
      </c>
      <c r="N16" s="7">
        <v>1000000</v>
      </c>
      <c r="O16" s="7">
        <v>1000000</v>
      </c>
      <c r="P16" s="7">
        <v>1000000</v>
      </c>
      <c r="Q16" s="7">
        <v>1000000</v>
      </c>
      <c r="R16">
        <v>690</v>
      </c>
    </row>
    <row r="17" spans="1:18">
      <c r="A17" t="s">
        <v>8</v>
      </c>
      <c r="B17" s="6">
        <v>2125.2000000000003</v>
      </c>
      <c r="D17" s="6">
        <v>103040</v>
      </c>
      <c r="E17" s="6">
        <v>112700</v>
      </c>
      <c r="F17" s="6">
        <v>7084.0000000000018</v>
      </c>
      <c r="G17" s="6">
        <v>5796</v>
      </c>
      <c r="H17" s="6">
        <v>5538.4000000000005</v>
      </c>
      <c r="I17" s="6">
        <v>5860.4000000000005</v>
      </c>
      <c r="J17" s="6">
        <v>2769.2000000000003</v>
      </c>
      <c r="L17">
        <v>686</v>
      </c>
      <c r="M17">
        <v>686</v>
      </c>
      <c r="N17">
        <v>686</v>
      </c>
      <c r="O17">
        <v>686</v>
      </c>
      <c r="P17">
        <v>686</v>
      </c>
      <c r="Q17">
        <v>686</v>
      </c>
      <c r="R17">
        <v>686</v>
      </c>
    </row>
    <row r="18" spans="1:18">
      <c r="A18" t="s">
        <v>9</v>
      </c>
      <c r="B18" s="6">
        <v>1818</v>
      </c>
      <c r="D18" s="6">
        <v>64400.000000000007</v>
      </c>
      <c r="E18" s="6">
        <v>70840</v>
      </c>
      <c r="F18" s="6">
        <v>6182.4000000000005</v>
      </c>
      <c r="G18" s="6">
        <v>5216.4000000000015</v>
      </c>
      <c r="H18" s="6">
        <v>4830</v>
      </c>
      <c r="I18" s="6">
        <v>4250.4000000000005</v>
      </c>
      <c r="J18" s="6">
        <v>3091.2000000000003</v>
      </c>
      <c r="L18">
        <v>2508</v>
      </c>
      <c r="M18">
        <v>2508</v>
      </c>
      <c r="N18">
        <v>2508</v>
      </c>
      <c r="O18">
        <v>2508</v>
      </c>
      <c r="P18">
        <v>2508</v>
      </c>
      <c r="Q18">
        <v>2508</v>
      </c>
      <c r="R18">
        <v>2508</v>
      </c>
    </row>
    <row r="19" spans="1:18">
      <c r="A19" t="s">
        <v>10</v>
      </c>
      <c r="B19" s="6">
        <v>1996.4</v>
      </c>
      <c r="D19" s="6">
        <v>115920</v>
      </c>
      <c r="E19" s="6">
        <v>127512.00000000001</v>
      </c>
      <c r="F19" s="6">
        <v>7084.0000000000018</v>
      </c>
      <c r="G19" s="6">
        <v>5796</v>
      </c>
      <c r="H19" s="6">
        <v>5667.2</v>
      </c>
      <c r="I19" s="6">
        <v>5796</v>
      </c>
      <c r="J19" s="6">
        <v>2704.8</v>
      </c>
      <c r="L19">
        <v>1553</v>
      </c>
      <c r="M19">
        <v>1553</v>
      </c>
      <c r="N19">
        <v>1553</v>
      </c>
      <c r="O19">
        <v>1553</v>
      </c>
      <c r="P19">
        <v>1553</v>
      </c>
      <c r="Q19">
        <v>1553</v>
      </c>
      <c r="R19">
        <v>1553</v>
      </c>
    </row>
    <row r="20" spans="1:18">
      <c r="B20" s="6"/>
      <c r="D20" s="6"/>
      <c r="E20" s="6"/>
      <c r="F20" s="6"/>
      <c r="G20" s="6"/>
      <c r="H20" s="6"/>
      <c r="I20" s="6"/>
      <c r="J20" s="6"/>
    </row>
    <row r="21" spans="1:18">
      <c r="A21" s="8" t="s">
        <v>27</v>
      </c>
    </row>
    <row r="23" spans="1:18">
      <c r="E23" s="5" t="s">
        <v>28</v>
      </c>
      <c r="M23" s="5" t="s">
        <v>29</v>
      </c>
    </row>
    <row r="24" spans="1:18">
      <c r="A24" s="1"/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  <c r="I24" s="1" t="s">
        <v>17</v>
      </c>
      <c r="J24" s="1" t="s">
        <v>18</v>
      </c>
      <c r="L24" s="1" t="s">
        <v>12</v>
      </c>
      <c r="M24" s="1" t="s">
        <v>13</v>
      </c>
      <c r="N24" s="1" t="s">
        <v>14</v>
      </c>
      <c r="O24" s="1" t="s">
        <v>15</v>
      </c>
      <c r="P24" s="1" t="s">
        <v>16</v>
      </c>
      <c r="Q24" s="1" t="s">
        <v>17</v>
      </c>
      <c r="R24" s="1" t="s">
        <v>18</v>
      </c>
    </row>
    <row r="25" spans="1:18">
      <c r="A25" t="s">
        <v>2</v>
      </c>
      <c r="D25" s="2">
        <f>B11+(D11*$B$3)</f>
        <v>3400.2000000000003</v>
      </c>
      <c r="E25" s="2">
        <f>B11+(E11*$B$3)</f>
        <v>3541.88</v>
      </c>
      <c r="F25" s="2">
        <f>B11+(F11*$B$3)</f>
        <v>2119.4128000000001</v>
      </c>
      <c r="G25" s="2">
        <f>B11+(G11*$B$3)</f>
        <v>2098.1608000000001</v>
      </c>
      <c r="H25" s="2">
        <f>B11+(H11*$B$3)</f>
        <v>2089.66</v>
      </c>
      <c r="I25" s="2">
        <f>B11+(I11*$B$3)</f>
        <v>2076.9088000000002</v>
      </c>
      <c r="J25" s="2">
        <f>B11+(J11*$B$3)</f>
        <v>2051.4064000000003</v>
      </c>
      <c r="L25" s="1">
        <f t="shared" ref="L25:L31" si="0">$B$3*$B$7*L11</f>
        <v>79.453440000000001</v>
      </c>
      <c r="M25" s="1">
        <f t="shared" ref="M25:M31" si="1">$B$3*$C$7*M11</f>
        <v>79.453440000000001</v>
      </c>
      <c r="N25" s="1">
        <f t="shared" ref="N25:N31" si="2">$B$3*$D$7*N11</f>
        <v>3.3822888</v>
      </c>
      <c r="O25" s="1">
        <f t="shared" ref="O25:O31" si="3">$B$3*$E$7*O11</f>
        <v>3.3822888</v>
      </c>
      <c r="P25" s="1">
        <f t="shared" ref="P25:P31" si="4">$B$3*$F$7*P11</f>
        <v>3.3822888</v>
      </c>
      <c r="Q25" s="1">
        <f t="shared" ref="Q25:Q31" si="5">$B$3*$G$7*Q11</f>
        <v>1.5725159999999998</v>
      </c>
      <c r="R25" s="1">
        <f t="shared" ref="R25:R31" si="6">$B$3*$H$7*R11</f>
        <v>0.38623200000000002</v>
      </c>
    </row>
    <row r="26" spans="1:18">
      <c r="A26" t="s">
        <v>3</v>
      </c>
      <c r="D26" s="2">
        <f>B12+(D12*$B$3)</f>
        <v>4804.24</v>
      </c>
      <c r="E26" s="2">
        <f>B12+(E12*$B$3)</f>
        <v>5059.2640000000001</v>
      </c>
      <c r="F26" s="2">
        <f>B12+(F12*$B$3)</f>
        <v>2409.848</v>
      </c>
      <c r="G26" s="2">
        <f>B12+(G12*$B$3)</f>
        <v>2381.5120000000002</v>
      </c>
      <c r="H26" s="2">
        <f>B12+(H12*$B$3)</f>
        <v>2378.6783999999998</v>
      </c>
      <c r="I26" s="2">
        <f>B12+(I12*$B$3)</f>
        <v>2381.5120000000002</v>
      </c>
      <c r="J26" s="2">
        <f>B12+(J12*$B$3)</f>
        <v>2313.5056</v>
      </c>
      <c r="L26" s="1">
        <f t="shared" si="0"/>
        <v>49.199039999999997</v>
      </c>
      <c r="M26" s="1">
        <f t="shared" si="1"/>
        <v>49.199039999999997</v>
      </c>
      <c r="N26" s="1">
        <f t="shared" si="2"/>
        <v>2.0943757999999999</v>
      </c>
      <c r="O26" s="1">
        <f t="shared" si="3"/>
        <v>2.0943757999999999</v>
      </c>
      <c r="P26" s="1">
        <f t="shared" si="4"/>
        <v>2.0943757999999999</v>
      </c>
      <c r="Q26" s="1">
        <f t="shared" si="5"/>
        <v>0.9737309999999999</v>
      </c>
      <c r="R26" s="1">
        <f t="shared" si="6"/>
        <v>0.23916200000000001</v>
      </c>
    </row>
    <row r="27" spans="1:18">
      <c r="A27" t="s">
        <v>4</v>
      </c>
      <c r="D27" s="2">
        <f>B13+(D13*$B$3)</f>
        <v>4849.28</v>
      </c>
      <c r="E27" s="2">
        <f>B13+(E13*$B$3)</f>
        <v>5075.9680000000008</v>
      </c>
      <c r="F27" s="2">
        <f>B13+(F13*$B$3)</f>
        <v>2738.248</v>
      </c>
      <c r="G27" s="2">
        <f>B13+(G13*$B$3)</f>
        <v>2709.9120000000003</v>
      </c>
      <c r="H27" s="2">
        <f>B13+(H13*$B$3)</f>
        <v>2707.0783999999999</v>
      </c>
      <c r="I27" s="2">
        <f>B13+(I13*$B$3)</f>
        <v>2709.9120000000003</v>
      </c>
      <c r="J27" s="2">
        <f>B13+(J13*$B$3)</f>
        <v>2654.6568000000002</v>
      </c>
      <c r="L27" s="1">
        <f t="shared" si="0"/>
        <v>43.718400000000003</v>
      </c>
      <c r="M27" s="1">
        <f t="shared" si="1"/>
        <v>43.718400000000003</v>
      </c>
      <c r="N27" s="1">
        <f t="shared" si="2"/>
        <v>1.8610679999999999</v>
      </c>
      <c r="O27" s="1">
        <f t="shared" si="3"/>
        <v>1.8610679999999999</v>
      </c>
      <c r="P27" s="1">
        <f t="shared" si="4"/>
        <v>1.8610679999999999</v>
      </c>
      <c r="Q27" s="1">
        <f t="shared" si="5"/>
        <v>0.86525999999999992</v>
      </c>
      <c r="R27" s="1">
        <f t="shared" si="6"/>
        <v>0.21252000000000001</v>
      </c>
    </row>
    <row r="28" spans="1:18">
      <c r="A28" t="s">
        <v>5</v>
      </c>
      <c r="D28" s="2">
        <f>B14+(D14*$B$3)</f>
        <v>3392.9</v>
      </c>
      <c r="E28" s="2">
        <f>B14+(E14*$B$3)</f>
        <v>3534.58</v>
      </c>
      <c r="F28" s="2">
        <f>B14+(F14*$B$3)</f>
        <v>2112.1127999999999</v>
      </c>
      <c r="G28" s="2">
        <f>B14+(G14*$B$3)</f>
        <v>2092.2775999999999</v>
      </c>
      <c r="H28" s="2">
        <f>B14+(H14*$B$3)</f>
        <v>2090.8607999999999</v>
      </c>
      <c r="I28" s="2">
        <f>B14+(I14*$B$3)</f>
        <v>2069.6088</v>
      </c>
      <c r="J28" s="2">
        <f>B14+(J14*$B$3)</f>
        <v>2044.1063999999999</v>
      </c>
      <c r="L28" s="1">
        <f t="shared" si="0"/>
        <v>68.111999999999995</v>
      </c>
      <c r="M28" s="1">
        <f t="shared" si="1"/>
        <v>68.111999999999995</v>
      </c>
      <c r="N28" s="1">
        <f t="shared" si="2"/>
        <v>2.8994899999999997</v>
      </c>
      <c r="O28" s="1">
        <f t="shared" si="3"/>
        <v>2.8994899999999997</v>
      </c>
      <c r="P28" s="1">
        <f t="shared" si="4"/>
        <v>2.8994899999999997</v>
      </c>
      <c r="Q28" s="1">
        <f t="shared" si="5"/>
        <v>1.34805</v>
      </c>
      <c r="R28" s="1">
        <f t="shared" si="6"/>
        <v>0.33110000000000001</v>
      </c>
    </row>
    <row r="29" spans="1:18">
      <c r="A29" t="s">
        <v>6</v>
      </c>
      <c r="D29" s="3">
        <f>B15+(D15*$B$3)</f>
        <v>66002711.29999999</v>
      </c>
      <c r="E29" s="3">
        <f>B15+(E15*$B$3)</f>
        <v>66002711.29999999</v>
      </c>
      <c r="F29" s="2">
        <f>B15+(F15*$B$3)</f>
        <v>2923.82</v>
      </c>
      <c r="G29" s="2">
        <f>B15+(G15*$B$3)</f>
        <v>2909.652</v>
      </c>
      <c r="H29" s="2">
        <f>B15+(H15*$B$3)</f>
        <v>2902.5680000000002</v>
      </c>
      <c r="I29" s="3">
        <f t="shared" ref="I29:I30" si="7">B15+(I15*$B$3)</f>
        <v>66002711.29999999</v>
      </c>
      <c r="J29" s="3">
        <f>B15+(J15*$B$3)</f>
        <v>66002711.29999999</v>
      </c>
      <c r="L29" s="7">
        <f>$B$3*$B$7*L15</f>
        <v>31680</v>
      </c>
      <c r="M29" s="7">
        <f t="shared" si="1"/>
        <v>31680</v>
      </c>
      <c r="N29" s="1">
        <f t="shared" si="2"/>
        <v>4.0458000000000001E-2</v>
      </c>
      <c r="O29" s="1">
        <f t="shared" si="3"/>
        <v>4.0458000000000001E-2</v>
      </c>
      <c r="P29" s="1">
        <f t="shared" si="4"/>
        <v>4.0458000000000001E-2</v>
      </c>
      <c r="Q29" s="7">
        <f t="shared" si="5"/>
        <v>627</v>
      </c>
      <c r="R29" s="7">
        <f t="shared" si="6"/>
        <v>154</v>
      </c>
    </row>
    <row r="30" spans="1:18">
      <c r="A30" t="s">
        <v>7</v>
      </c>
      <c r="D30" s="2">
        <f>B16+(D16*$B$3)</f>
        <v>5680.08</v>
      </c>
      <c r="E30" s="2">
        <f>B16+(E16*$B$3)</f>
        <v>5963.4400000000005</v>
      </c>
      <c r="F30" s="3">
        <f>B16+(F16*$B$3)</f>
        <v>66002704.79999999</v>
      </c>
      <c r="G30" s="3">
        <f>B16+(G16*$B$3)</f>
        <v>66002704.79999999</v>
      </c>
      <c r="H30" s="3">
        <f>B16+(H16*$B$3)</f>
        <v>66002704.79999999</v>
      </c>
      <c r="I30" s="3">
        <f t="shared" si="7"/>
        <v>66002704.79999999</v>
      </c>
      <c r="J30" s="2">
        <f>B16+(J16*$B$3)</f>
        <v>2779.8904000000002</v>
      </c>
      <c r="L30" s="1">
        <f t="shared" si="0"/>
        <v>21.859200000000001</v>
      </c>
      <c r="M30" s="1">
        <f t="shared" si="1"/>
        <v>21.859200000000001</v>
      </c>
      <c r="N30" s="7">
        <f t="shared" si="2"/>
        <v>1348.6</v>
      </c>
      <c r="O30" s="7">
        <f t="shared" si="3"/>
        <v>1348.6</v>
      </c>
      <c r="P30" s="7">
        <f t="shared" si="4"/>
        <v>1348.6</v>
      </c>
      <c r="Q30" s="7">
        <f t="shared" si="5"/>
        <v>627</v>
      </c>
      <c r="R30" s="1">
        <f t="shared" si="6"/>
        <v>0.10626000000000001</v>
      </c>
    </row>
    <row r="31" spans="1:18">
      <c r="A31" t="s">
        <v>8</v>
      </c>
      <c r="D31" s="2">
        <f>B17+(D17*$B$3)</f>
        <v>4392.08</v>
      </c>
      <c r="E31" s="2">
        <f>B17+(E17*$B$3)</f>
        <v>4604.6000000000004</v>
      </c>
      <c r="F31" s="2">
        <f>B17+(F17*$B$3)</f>
        <v>2281.0480000000002</v>
      </c>
      <c r="G31" s="2">
        <f>B17+(G17*$B$3)</f>
        <v>2252.7120000000004</v>
      </c>
      <c r="H31" s="2">
        <f>B17+(H17*$B$3)</f>
        <v>2247.0448000000001</v>
      </c>
      <c r="I31" s="2">
        <f>B17+(I17*$B$3)</f>
        <v>2254.1288000000004</v>
      </c>
      <c r="J31" s="2">
        <f>B17+(J17*$B$3)</f>
        <v>2186.1224000000002</v>
      </c>
      <c r="L31" s="1">
        <f t="shared" si="0"/>
        <v>21.732479999999999</v>
      </c>
      <c r="M31" s="1">
        <f t="shared" si="1"/>
        <v>21.732479999999999</v>
      </c>
      <c r="N31" s="1">
        <f t="shared" si="2"/>
        <v>0.92513959999999995</v>
      </c>
      <c r="O31" s="1">
        <f t="shared" si="3"/>
        <v>0.92513959999999995</v>
      </c>
      <c r="P31" s="1">
        <f t="shared" si="4"/>
        <v>0.92513959999999995</v>
      </c>
      <c r="Q31" s="1">
        <f t="shared" si="5"/>
        <v>0.43012199999999995</v>
      </c>
      <c r="R31" s="1">
        <f t="shared" si="6"/>
        <v>0.105644</v>
      </c>
    </row>
    <row r="32" spans="1:18">
      <c r="A32" t="s">
        <v>9</v>
      </c>
      <c r="D32" s="2">
        <f>B18+(D18*$B$4)</f>
        <v>2880.6000000000004</v>
      </c>
      <c r="E32" s="2">
        <f>B18+(E18*$B$4)</f>
        <v>2986.86</v>
      </c>
      <c r="F32" s="2">
        <f>B18+(F18*$B$4)</f>
        <v>1920.0096000000001</v>
      </c>
      <c r="G32" s="2">
        <f>B18+(G18*$B$4)</f>
        <v>1904.0706</v>
      </c>
      <c r="H32" s="2">
        <f>B18+(H18*$B$4)</f>
        <v>1897.6949999999999</v>
      </c>
      <c r="I32" s="2">
        <f>B18+(I18*$B$4)</f>
        <v>1888.1315999999999</v>
      </c>
      <c r="J32" s="2">
        <f>B18+(J18*$B$4)</f>
        <v>1869.0047999999999</v>
      </c>
      <c r="L32" s="1">
        <f>$B$4*$B$7*L18</f>
        <v>59.59008</v>
      </c>
      <c r="M32" s="1">
        <f>$B$4*$C$7*M18</f>
        <v>59.59008</v>
      </c>
      <c r="N32" s="1">
        <f>$B$4*$D$7*N18</f>
        <v>2.5367166000000001</v>
      </c>
      <c r="O32" s="1">
        <f>$B$4*$E$7*O18</f>
        <v>2.5367166000000001</v>
      </c>
      <c r="P32" s="1">
        <f>$B$4*$F$7*P18</f>
        <v>2.5367166000000001</v>
      </c>
      <c r="Q32" s="1">
        <f>$B$4*$G$7*Q18</f>
        <v>1.179387</v>
      </c>
      <c r="R32" s="1">
        <f>$B$4*$H$7*R18</f>
        <v>0.28967399999999999</v>
      </c>
    </row>
    <row r="33" spans="1:18">
      <c r="A33" t="s">
        <v>10</v>
      </c>
      <c r="D33" s="2">
        <f>B19+(D19*$B$4)</f>
        <v>3909.08</v>
      </c>
      <c r="E33" s="2">
        <f>B19+(E19*$B$4)</f>
        <v>4100.348</v>
      </c>
      <c r="F33" s="2">
        <f>B19+(F19*$B$4)</f>
        <v>2113.2860000000001</v>
      </c>
      <c r="G33" s="2">
        <f>B19+(G19*$B$4)</f>
        <v>2092.0340000000001</v>
      </c>
      <c r="H33" s="2">
        <f>B19+(H19*$B$4)</f>
        <v>2089.9088000000002</v>
      </c>
      <c r="I33" s="2">
        <f>B19+(I19*$B$4)</f>
        <v>2092.0340000000001</v>
      </c>
      <c r="J33" s="2">
        <f>B19+(J19*$B$4)</f>
        <v>2041.0292000000002</v>
      </c>
      <c r="L33" s="1">
        <f>$B$4*$B$7*L19</f>
        <v>36.899279999999997</v>
      </c>
      <c r="M33" s="1">
        <f>$B$4*$C$7*M19</f>
        <v>36.899279999999997</v>
      </c>
      <c r="N33" s="1">
        <f>$B$4*$D$7*N19</f>
        <v>1.5707818500000001</v>
      </c>
      <c r="O33" s="1">
        <f>$B$4*$E$7*O19</f>
        <v>1.5707818500000001</v>
      </c>
      <c r="P33" s="1">
        <f>$B$4*$F$7*P19</f>
        <v>1.5707818500000001</v>
      </c>
      <c r="Q33" s="1">
        <f>$B$4*$G$7*Q19</f>
        <v>0.73029825000000004</v>
      </c>
      <c r="R33" s="1">
        <f>$B$4*$H$7*R19</f>
        <v>0.17937150000000002</v>
      </c>
    </row>
    <row r="35" spans="1:18"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  <c r="I35" s="1" t="s">
        <v>17</v>
      </c>
      <c r="J35" s="1" t="s">
        <v>18</v>
      </c>
      <c r="K35" s="11" t="s">
        <v>31</v>
      </c>
      <c r="N35" t="s">
        <v>33</v>
      </c>
    </row>
    <row r="36" spans="1:18">
      <c r="A36" t="s">
        <v>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11">
        <f>SUM(D36:J36)</f>
        <v>0</v>
      </c>
      <c r="M36" t="s">
        <v>32</v>
      </c>
      <c r="N36">
        <f>SUM(D36:E42)</f>
        <v>46000</v>
      </c>
      <c r="O36" t="s">
        <v>11</v>
      </c>
      <c r="P36">
        <v>46000</v>
      </c>
    </row>
    <row r="37" spans="1:18">
      <c r="A37" t="s">
        <v>3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1">
        <f t="shared" ref="K37:K44" si="8">SUM(D37:J37)</f>
        <v>0</v>
      </c>
      <c r="M37" t="s">
        <v>35</v>
      </c>
      <c r="N37">
        <f>SUM(D43:E44)</f>
        <v>53000</v>
      </c>
      <c r="O37" t="s">
        <v>11</v>
      </c>
      <c r="P37">
        <v>53000</v>
      </c>
    </row>
    <row r="38" spans="1:18">
      <c r="A38" t="s">
        <v>4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11">
        <f t="shared" si="8"/>
        <v>0</v>
      </c>
      <c r="M38" t="s">
        <v>36</v>
      </c>
      <c r="N38">
        <f>SUM(F36:H42)</f>
        <v>92000</v>
      </c>
      <c r="O38" t="s">
        <v>11</v>
      </c>
      <c r="P38">
        <v>92000</v>
      </c>
    </row>
    <row r="39" spans="1:18">
      <c r="A39" t="s">
        <v>5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228000</v>
      </c>
      <c r="K39" s="11">
        <f t="shared" si="8"/>
        <v>228000</v>
      </c>
      <c r="M39" t="s">
        <v>37</v>
      </c>
      <c r="N39">
        <f>SUM(F43:H44)</f>
        <v>79500</v>
      </c>
      <c r="O39" t="s">
        <v>11</v>
      </c>
      <c r="P39">
        <v>79500</v>
      </c>
    </row>
    <row r="40" spans="1:18">
      <c r="A40" t="s">
        <v>6</v>
      </c>
      <c r="D40" s="7">
        <v>0</v>
      </c>
      <c r="E40" s="7">
        <v>0</v>
      </c>
      <c r="F40" s="9">
        <v>4</v>
      </c>
      <c r="G40" s="9">
        <v>0</v>
      </c>
      <c r="H40" s="9">
        <v>91996</v>
      </c>
      <c r="I40" s="7">
        <v>0</v>
      </c>
      <c r="J40" s="7">
        <v>0</v>
      </c>
      <c r="K40" s="11">
        <f t="shared" si="8"/>
        <v>92000</v>
      </c>
      <c r="M40" t="s">
        <v>38</v>
      </c>
      <c r="N40">
        <f>SUM(I36:I42)</f>
        <v>138000</v>
      </c>
      <c r="O40" t="s">
        <v>11</v>
      </c>
      <c r="P40">
        <v>138000</v>
      </c>
    </row>
    <row r="41" spans="1:18">
      <c r="A41" t="s">
        <v>7</v>
      </c>
      <c r="D41" s="9">
        <v>0</v>
      </c>
      <c r="E41" s="9">
        <v>0</v>
      </c>
      <c r="F41" s="7">
        <v>0</v>
      </c>
      <c r="G41" s="7">
        <v>0</v>
      </c>
      <c r="H41" s="7">
        <v>0</v>
      </c>
      <c r="I41" s="7">
        <v>0</v>
      </c>
      <c r="J41" s="9">
        <v>0</v>
      </c>
      <c r="K41" s="11">
        <f t="shared" si="8"/>
        <v>0</v>
      </c>
      <c r="M41" t="s">
        <v>39</v>
      </c>
      <c r="N41">
        <f>SUM(I43:I44)</f>
        <v>79500</v>
      </c>
      <c r="O41" t="s">
        <v>11</v>
      </c>
      <c r="P41">
        <v>79500</v>
      </c>
    </row>
    <row r="42" spans="1:18">
      <c r="A42" t="s">
        <v>8</v>
      </c>
      <c r="D42" s="9">
        <v>46000</v>
      </c>
      <c r="E42" s="9">
        <v>0</v>
      </c>
      <c r="F42" s="9">
        <v>0</v>
      </c>
      <c r="G42" s="9">
        <v>0</v>
      </c>
      <c r="H42" s="9">
        <v>0</v>
      </c>
      <c r="I42" s="9">
        <v>138000</v>
      </c>
      <c r="J42" s="9">
        <v>416000</v>
      </c>
      <c r="K42" s="11">
        <f t="shared" si="8"/>
        <v>600000</v>
      </c>
    </row>
    <row r="43" spans="1:18">
      <c r="A43" t="s">
        <v>9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257626</v>
      </c>
      <c r="K43" s="11">
        <f>SUM(D43:J43)</f>
        <v>257626</v>
      </c>
    </row>
    <row r="44" spans="1:18">
      <c r="A44" t="s">
        <v>10</v>
      </c>
      <c r="D44" s="10">
        <v>53000</v>
      </c>
      <c r="E44" s="10">
        <v>0</v>
      </c>
      <c r="F44" s="10">
        <v>0</v>
      </c>
      <c r="G44" s="10">
        <v>0</v>
      </c>
      <c r="H44" s="10">
        <v>79500</v>
      </c>
      <c r="I44" s="10">
        <v>79500</v>
      </c>
      <c r="J44" s="10">
        <v>60374</v>
      </c>
      <c r="K44" s="11">
        <f>SUM(D44:J44)</f>
        <v>272374</v>
      </c>
    </row>
    <row r="45" spans="1:18">
      <c r="M45" t="s">
        <v>34</v>
      </c>
    </row>
    <row r="46" spans="1:18">
      <c r="N46">
        <f>SUM(D36:J42)</f>
        <v>920000</v>
      </c>
      <c r="O46" t="s">
        <v>11</v>
      </c>
      <c r="P46">
        <v>920000</v>
      </c>
    </row>
    <row r="47" spans="1:18">
      <c r="N47">
        <f>SUM(D43:J44)</f>
        <v>530000</v>
      </c>
      <c r="O47" t="s">
        <v>11</v>
      </c>
      <c r="P47">
        <v>530000</v>
      </c>
    </row>
    <row r="48" spans="1:18">
      <c r="D48" t="s">
        <v>30</v>
      </c>
      <c r="E48">
        <f>SUMPRODUCT(D25:J33,D36:J44)</f>
        <v>3299999993.1336007</v>
      </c>
    </row>
    <row r="49" spans="4:9">
      <c r="D49" t="s">
        <v>40</v>
      </c>
      <c r="E49" s="15">
        <f>SUMPRODUCT(L25:R33,D36:J44)</f>
        <v>3406266.3928149994</v>
      </c>
    </row>
    <row r="50" spans="4:9">
      <c r="I50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Minimize Cost</vt:lpstr>
      <vt:lpstr>Minimize CO2</vt:lpstr>
      <vt:lpstr>Minimize CO2 with extend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Anmol More</cp:lastModifiedBy>
  <dcterms:created xsi:type="dcterms:W3CDTF">2019-12-16T10:08:36Z</dcterms:created>
  <dcterms:modified xsi:type="dcterms:W3CDTF">2020-02-10T07:37:51Z</dcterms:modified>
</cp:coreProperties>
</file>