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Pricing Analytics/"/>
    </mc:Choice>
  </mc:AlternateContent>
  <xr:revisionPtr revIDLastSave="0" documentId="8_{9858CFE4-2B31-8C46-AB50-18CF1015214F}" xr6:coauthVersionLast="45" xr6:coauthVersionMax="45" xr10:uidLastSave="{00000000-0000-0000-0000-000000000000}"/>
  <bookViews>
    <workbookView xWindow="3420" yWindow="4340" windowWidth="28040" windowHeight="17440" activeTab="1" xr2:uid="{DE4A2BCA-EF35-4442-9EB9-D8CD2C38CC7D}"/>
  </bookViews>
  <sheets>
    <sheet name="Sheet1" sheetId="1" r:id="rId1"/>
    <sheet name="Sheet2" sheetId="2" r:id="rId2"/>
  </sheets>
  <definedNames>
    <definedName name="solver_adj" localSheetId="0" hidden="1">Sheet1!$E$7:$F$7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Sheet1!$G$4:$G$6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Sheet1!$I$4:$I$6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2" l="1"/>
  <c r="S8" i="2"/>
  <c r="R15" i="2"/>
  <c r="P15" i="2"/>
  <c r="R13" i="2"/>
  <c r="P12" i="2"/>
  <c r="Q9" i="2"/>
  <c r="Q5" i="2"/>
  <c r="Q4" i="2"/>
  <c r="S3" i="2"/>
  <c r="Q8" i="2"/>
  <c r="L11" i="2"/>
  <c r="H9" i="2"/>
  <c r="O2" i="2"/>
  <c r="G5" i="2"/>
  <c r="N9" i="2"/>
  <c r="N5" i="2"/>
  <c r="G7" i="2"/>
  <c r="L7" i="2"/>
  <c r="J7" i="2"/>
  <c r="I9" i="2"/>
  <c r="I5" i="2"/>
  <c r="I2" i="2"/>
  <c r="G2" i="2"/>
  <c r="L3" i="2"/>
  <c r="J3" i="2"/>
  <c r="O3" i="1"/>
  <c r="N6" i="1"/>
  <c r="L7" i="1"/>
  <c r="M2" i="1"/>
  <c r="M4" i="1"/>
  <c r="G9" i="1"/>
  <c r="F9" i="1"/>
  <c r="K4" i="1"/>
  <c r="G6" i="1"/>
  <c r="G5" i="1"/>
  <c r="G4" i="1"/>
</calcChain>
</file>

<file path=xl/sharedStrings.xml><?xml version="1.0" encoding="utf-8"?>
<sst xmlns="http://schemas.openxmlformats.org/spreadsheetml/2006/main" count="6" uniqueCount="3">
  <si>
    <t>F</t>
  </si>
  <si>
    <t>P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</si>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</sst>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839A-583E-1342-8F8D-1BD000B0AEC4}">
  <dimension ref="E2:O9"/>
  <sheetViews>
    <sheetView workbookViewId="0">
      <selection activeCell="O4" sqref="O4"/>
    </sheetView>
  </sheetViews>
  <sheetFormatPr baseColWidth="10" defaultRowHeight="16"/>
  <sheetData>
    <row r="2" spans="5:15">
      <c r="M2">
        <f>2*390000-2*80000-80*1400</f>
        <v>508000</v>
      </c>
    </row>
    <row r="3" spans="5:15">
      <c r="E3" t="s">
        <v>0</v>
      </c>
      <c r="F3" t="s">
        <v>1</v>
      </c>
      <c r="O3">
        <f>400*480</f>
        <v>192000</v>
      </c>
    </row>
    <row r="4" spans="5:15">
      <c r="E4">
        <v>1</v>
      </c>
      <c r="F4">
        <v>1000</v>
      </c>
      <c r="G4">
        <f>SUMPRODUCT(E4:F4,$E$7:$F$7)</f>
        <v>480000</v>
      </c>
      <c r="H4" t="s">
        <v>2</v>
      </c>
      <c r="I4">
        <v>480000</v>
      </c>
      <c r="K4">
        <f>130000+400*350</f>
        <v>270000</v>
      </c>
      <c r="M4">
        <f>3*200000 - 3*80000 - 80*1600</f>
        <v>232000</v>
      </c>
    </row>
    <row r="5" spans="5:15">
      <c r="E5">
        <v>1</v>
      </c>
      <c r="F5">
        <v>200</v>
      </c>
      <c r="G5">
        <f>SUMPRODUCT(E5:F5,$E$7:$F$7)</f>
        <v>200000</v>
      </c>
      <c r="H5" t="s">
        <v>2</v>
      </c>
      <c r="I5">
        <v>200000</v>
      </c>
    </row>
    <row r="6" spans="5:15">
      <c r="E6">
        <v>1</v>
      </c>
      <c r="F6">
        <v>400</v>
      </c>
      <c r="G6">
        <f>SUMPRODUCT(E6:F6,$E$7:$F$7)</f>
        <v>270000</v>
      </c>
      <c r="H6" t="s">
        <v>2</v>
      </c>
      <c r="I6">
        <v>390000</v>
      </c>
      <c r="N6">
        <f>480*400</f>
        <v>192000</v>
      </c>
    </row>
    <row r="7" spans="5:15">
      <c r="E7">
        <v>130000</v>
      </c>
      <c r="F7">
        <v>350</v>
      </c>
      <c r="L7">
        <f>3*80000+1600*80 - 3*130000 - 1600*350</f>
        <v>-582000</v>
      </c>
    </row>
    <row r="9" spans="5:15">
      <c r="F9">
        <f>3*80000+80*1600</f>
        <v>368000</v>
      </c>
      <c r="G9">
        <f>SUM(G4:G6) - 368000</f>
        <v>582000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FA9F-4D96-134D-9371-708BE5C456CD}">
  <dimension ref="G2:S17"/>
  <sheetViews>
    <sheetView tabSelected="1" workbookViewId="0">
      <selection activeCell="P17" sqref="P17"/>
    </sheetView>
  </sheetViews>
  <sheetFormatPr baseColWidth="10" defaultRowHeight="16"/>
  <sheetData>
    <row r="2" spans="7:19">
      <c r="G2">
        <f>2.76*545-0.001*(545^2)</f>
        <v>1207.1749999999997</v>
      </c>
      <c r="I2">
        <f>3.272*545-0.003*(545^2)</f>
        <v>892.16499999999974</v>
      </c>
      <c r="O2">
        <f>3.272/0.006</f>
        <v>545.33333333333326</v>
      </c>
    </row>
    <row r="3" spans="7:19">
      <c r="J3">
        <f>3.272/0.006</f>
        <v>545.33333333333326</v>
      </c>
      <c r="L3">
        <f>2.76/0.002</f>
        <v>1379.9999999999998</v>
      </c>
      <c r="P3" t="s">
        <v>1</v>
      </c>
      <c r="S3">
        <f>886*2+1760-2000*0.2</f>
        <v>3132</v>
      </c>
    </row>
    <row r="4" spans="7:19">
      <c r="P4">
        <v>1000</v>
      </c>
      <c r="Q4">
        <f>2.76*P4-0.001*(P4^2)</f>
        <v>1760</v>
      </c>
    </row>
    <row r="5" spans="7:19">
      <c r="G5">
        <f>2.76*1380-0.001*(1380^2)</f>
        <v>1904.3999999999996</v>
      </c>
      <c r="I5">
        <f>3.272*1380-0.003*(1380^2)</f>
        <v>-1197.8400000000001</v>
      </c>
      <c r="N5">
        <f>2.76/0.002</f>
        <v>1379.9999999999998</v>
      </c>
      <c r="P5">
        <v>500</v>
      </c>
      <c r="Q5">
        <f>2.76*P5-0.001*(P5^2)</f>
        <v>1130</v>
      </c>
    </row>
    <row r="7" spans="7:19">
      <c r="G7">
        <f>2.76*1090-0.001*(1090^2)</f>
        <v>1820.2999999999995</v>
      </c>
      <c r="J7">
        <f>3.272/0.003</f>
        <v>1090.6666666666665</v>
      </c>
      <c r="L7">
        <f>3.272/0.003</f>
        <v>1090.6666666666665</v>
      </c>
    </row>
    <row r="8" spans="7:19">
      <c r="P8">
        <v>500</v>
      </c>
      <c r="Q8">
        <f>3.272*P8-0.003*(P8^2)</f>
        <v>886</v>
      </c>
      <c r="S8">
        <f>1760+1130-0.2*1500</f>
        <v>2590</v>
      </c>
    </row>
    <row r="9" spans="7:19">
      <c r="H9">
        <f>2.76/0.002</f>
        <v>1379.9999999999998</v>
      </c>
      <c r="I9">
        <f>2.76/0.001</f>
        <v>2759.9999999999995</v>
      </c>
      <c r="N9">
        <f>1380</f>
        <v>1380</v>
      </c>
      <c r="P9">
        <v>1000</v>
      </c>
      <c r="Q9">
        <f>3.272*P9-0.003*(P9^2)</f>
        <v>272</v>
      </c>
    </row>
    <row r="11" spans="7:19">
      <c r="L11">
        <f>3.272*545.33 - 0.003*(545.33^2)</f>
        <v>892.16533329999993</v>
      </c>
    </row>
    <row r="12" spans="7:19">
      <c r="P12">
        <f>SUM(Q4:Q9)</f>
        <v>4048</v>
      </c>
    </row>
    <row r="13" spans="7:19">
      <c r="R13">
        <f>886*2+272*2</f>
        <v>2316</v>
      </c>
    </row>
    <row r="15" spans="7:19">
      <c r="P15">
        <f>3000*0.2</f>
        <v>600</v>
      </c>
      <c r="R15">
        <f>R13-P15</f>
        <v>1716</v>
      </c>
    </row>
    <row r="17" spans="16:16">
      <c r="P17">
        <f>886*2+1760-0.2*2000</f>
        <v>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2020-03-29T04:10:45Z</dcterms:created>
  <dcterms:modified xsi:type="dcterms:W3CDTF">2020-03-29T06:36:19Z</dcterms:modified>
</cp:coreProperties>
</file>