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680" windowWidth="12120" windowHeight="8835" activeTab="3"/>
  </bookViews>
  <sheets>
    <sheet name="Table 5-3 HighOptic" sheetId="3" r:id="rId1"/>
    <sheet name="Table 5-3 TelecomOne" sheetId="6" r:id="rId2"/>
    <sheet name="Merged Network with All Plants " sheetId="7" r:id="rId3"/>
    <sheet name="Figure 5-12" sheetId="8" r:id="rId4"/>
    <sheet name="Table 5-4 Single Sourcing" sheetId="9" r:id="rId5"/>
  </sheets>
  <definedNames>
    <definedName name="_xlnm.Print_Area" localSheetId="0">'Table 5-3 HighOptic'!$A$1:$I$61</definedName>
    <definedName name="solver_adj" localSheetId="3" hidden="1">'Figure 5-12'!$B$14:$H$18</definedName>
    <definedName name="solver_adj" localSheetId="2" hidden="1">'Merged Network with All Plants '!$B$14:$G$18</definedName>
    <definedName name="solver_adj" localSheetId="0" hidden="1">'Table 5-3 HighOptic'!$E$15:$G$16</definedName>
    <definedName name="solver_adj" localSheetId="1" hidden="1">'Table 5-3 TelecomOne'!$B$14:$D$14,'Table 5-3 TelecomOne'!$B$17:$D$18</definedName>
    <definedName name="solver_adj" localSheetId="4" hidden="1">'Table 5-4 Single Sourcing'!$B$14:$H$18</definedName>
    <definedName name="solver_cvg" localSheetId="3" hidden="1">0.001</definedName>
    <definedName name="solver_cvg" localSheetId="2" hidden="1">0.001</definedName>
    <definedName name="solver_cvg" localSheetId="0" hidden="1">0.001</definedName>
    <definedName name="solver_cvg" localSheetId="1" hidden="1">0.001</definedName>
    <definedName name="solver_cvg" localSheetId="4" hidden="1">0.00001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ua" localSheetId="3" hidden="1">1</definedName>
    <definedName name="solver_dua" localSheetId="2" hidden="1">1</definedName>
    <definedName name="solver_dua" localSheetId="0" hidden="1">1</definedName>
    <definedName name="solver_dua" localSheetId="1" hidden="1">1</definedName>
    <definedName name="solver_dua" localSheetId="4" hidden="1">1</definedName>
    <definedName name="solver_eng" localSheetId="3" hidden="1">2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bd" localSheetId="3" hidden="1">2</definedName>
    <definedName name="solver_ibd" localSheetId="2" hidden="1">2</definedName>
    <definedName name="solver_ibd" localSheetId="0" hidden="1">2</definedName>
    <definedName name="solver_ibd" localSheetId="1" hidden="1">2</definedName>
    <definedName name="solver_ibd" localSheetId="4" hidden="1">2</definedName>
    <definedName name="solver_itr" localSheetId="3" hidden="1">100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itr" localSheetId="4" hidden="1">100</definedName>
    <definedName name="solver_lhs1" localSheetId="3" hidden="1">'Figure 5-12'!$H$14:$H$18</definedName>
    <definedName name="solver_lhs1" localSheetId="2" hidden="1">'Merged Network with All Plants '!$B$14:$G$18</definedName>
    <definedName name="solver_lhs1" localSheetId="0" hidden="1">'Table 5-3 HighOptic'!$B$23</definedName>
    <definedName name="solver_lhs1" localSheetId="1" hidden="1">'Table 5-3 TelecomOne'!$B$14:$D$14</definedName>
    <definedName name="solver_lhs1" localSheetId="4" hidden="1">'Table 5-4 Single Sourcing'!$B$31:$B$35</definedName>
    <definedName name="solver_lhs2" localSheetId="3" hidden="1">'Figure 5-12'!$B$14:$G$18</definedName>
    <definedName name="solver_lhs2" localSheetId="2" hidden="1">'Merged Network with All Plants '!$B$22:$B$26</definedName>
    <definedName name="solver_lhs2" localSheetId="0" hidden="1">'Table 5-3 HighOptic'!$B$24</definedName>
    <definedName name="solver_lhs2" localSheetId="1" hidden="1">'Table 5-3 TelecomOne'!$B$17:$D$18</definedName>
    <definedName name="solver_lhs2" localSheetId="4" hidden="1">'Table 5-4 Single Sourcing'!$B$14:$H$18</definedName>
    <definedName name="solver_lhs3" localSheetId="3" hidden="1">'Figure 5-12'!$B$22:$B$26</definedName>
    <definedName name="solver_lhs3" localSheetId="2" hidden="1">'Merged Network with All Plants '!$B$29:$G$29</definedName>
    <definedName name="solver_lhs3" localSheetId="0" hidden="1">'Table 5-3 HighOptic'!$E$15:$G$16</definedName>
    <definedName name="solver_lhs3" localSheetId="1" hidden="1">'Table 5-3 TelecomOne'!$B$22</definedName>
    <definedName name="solver_lhs3" localSheetId="4" hidden="1">'Table 5-4 Single Sourcing'!$B$38:$G$38</definedName>
    <definedName name="solver_lhs4" localSheetId="3" hidden="1">'Figure 5-12'!$B$29:$G$29</definedName>
    <definedName name="solver_lhs4" localSheetId="2" hidden="1">'Merged Network with All Plants '!$B$14:$G$18</definedName>
    <definedName name="solver_lhs4" localSheetId="0" hidden="1">'Table 5-3 HighOptic'!$E$29:$G$29</definedName>
    <definedName name="solver_lhs4" localSheetId="1" hidden="1">'Table 5-3 TelecomOne'!$B$25</definedName>
    <definedName name="solver_lhs4" localSheetId="4" hidden="1">'Table 5-4 Single Sourcing'!$B$14:$H$18</definedName>
    <definedName name="solver_lhs5" localSheetId="3" hidden="1">'Figure 5-12'!$B$22:$B$26</definedName>
    <definedName name="solver_lhs5" localSheetId="2" hidden="1">'Merged Network with All Plants '!$B$22:$B$26</definedName>
    <definedName name="solver_lhs5" localSheetId="0" hidden="1">'Table 5-3 HighOptic'!$B$24</definedName>
    <definedName name="solver_lhs5" localSheetId="1" hidden="1">'Table 5-3 TelecomOne'!$B$26</definedName>
    <definedName name="solver_lhs5" localSheetId="4" hidden="1">'Table 5-4 Single Sourcing'!$B$31:$B$35</definedName>
    <definedName name="solver_lhs6" localSheetId="3" hidden="1">'Figure 5-12'!$B$25</definedName>
    <definedName name="solver_lhs6" localSheetId="2" hidden="1">'Merged Network with All Plants '!$B$25</definedName>
    <definedName name="solver_lhs6" localSheetId="0" hidden="1">'Table 5-3 HighOptic'!$E$29:$G$29</definedName>
    <definedName name="solver_lhs6" localSheetId="1" hidden="1">'Table 5-3 TelecomOne'!$B$29:$D$29</definedName>
    <definedName name="solver_lhs6" localSheetId="4" hidden="1">'Table 5-4 Single Sourcing'!$B$34</definedName>
    <definedName name="solver_lhs7" localSheetId="3" hidden="1">'Figure 5-12'!$B$26</definedName>
    <definedName name="solver_lhs7" localSheetId="2" hidden="1">'Merged Network with All Plants '!$B$26</definedName>
    <definedName name="solver_lhs7" localSheetId="1" hidden="1">'Table 5-3 TelecomOne'!$B$26</definedName>
    <definedName name="solver_lhs7" localSheetId="4" hidden="1">'Table 5-4 Single Sourcing'!$B$35</definedName>
    <definedName name="solver_lin" localSheetId="3" hidden="1">1</definedName>
    <definedName name="solver_lin" localSheetId="2" hidden="1">1</definedName>
    <definedName name="solver_lin" localSheetId="0" hidden="1">2</definedName>
    <definedName name="solver_lin" localSheetId="1" hidden="1">2</definedName>
    <definedName name="solver_lin" localSheetId="4" hidden="1">1</definedName>
    <definedName name="solver_lva" localSheetId="3" hidden="1">2</definedName>
    <definedName name="solver_lva" localSheetId="2" hidden="1">2</definedName>
    <definedName name="solver_lva" localSheetId="0" hidden="1">2</definedName>
    <definedName name="solver_lva" localSheetId="1" hidden="1">2</definedName>
    <definedName name="solver_lva" localSheetId="4" hidden="1">2</definedName>
    <definedName name="solver_mip" localSheetId="3" hidden="1">1000</definedName>
    <definedName name="solver_mip" localSheetId="2" hidden="1">1000</definedName>
    <definedName name="solver_mip" localSheetId="0" hidden="1">1000</definedName>
    <definedName name="solver_mip" localSheetId="1" hidden="1">1000</definedName>
    <definedName name="solver_mip" localSheetId="4" hidden="1">1000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3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eg" localSheetId="4" hidden="1">2</definedName>
    <definedName name="solver_nod" localSheetId="3" hidden="1">1000</definedName>
    <definedName name="solver_nod" localSheetId="2" hidden="1">1000</definedName>
    <definedName name="solver_nod" localSheetId="0" hidden="1">1000</definedName>
    <definedName name="solver_nod" localSheetId="1" hidden="1">1000</definedName>
    <definedName name="solver_nod" localSheetId="4" hidden="1">1000</definedName>
    <definedName name="solver_num" localSheetId="3" hidden="1">4</definedName>
    <definedName name="solver_num" localSheetId="2" hidden="1">3</definedName>
    <definedName name="solver_num" localSheetId="0" hidden="1">4</definedName>
    <definedName name="solver_num" localSheetId="1" hidden="1">6</definedName>
    <definedName name="solver_num" localSheetId="4" hidden="1">3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fx" localSheetId="3" hidden="1">2</definedName>
    <definedName name="solver_ofx" localSheetId="2" hidden="1">2</definedName>
    <definedName name="solver_ofx" localSheetId="0" hidden="1">2</definedName>
    <definedName name="solver_ofx" localSheetId="1" hidden="1">2</definedName>
    <definedName name="solver_ofx" localSheetId="4" hidden="1">2</definedName>
    <definedName name="solver_opt" localSheetId="3" hidden="1">'Figure 5-12'!$B$32</definedName>
    <definedName name="solver_opt" localSheetId="2" hidden="1">'Merged Network with All Plants '!$B$32</definedName>
    <definedName name="solver_opt" localSheetId="0" hidden="1">'Table 5-3 HighOptic'!$B$32</definedName>
    <definedName name="solver_opt" localSheetId="1" hidden="1">'Table 5-3 TelecomOne'!$B$32</definedName>
    <definedName name="solver_opt" localSheetId="4" hidden="1">'Table 5-4 Single Sourcing'!$B$41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4" hidden="1">0.00000001</definedName>
    <definedName name="solver_pro" localSheetId="3" hidden="1">2</definedName>
    <definedName name="solver_pro" localSheetId="2" hidden="1">2</definedName>
    <definedName name="solver_pro" localSheetId="0" hidden="1">2</definedName>
    <definedName name="solver_pro" localSheetId="1" hidden="1">2</definedName>
    <definedName name="solver_pro" localSheetId="4" hidden="1">2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3" hidden="1">5</definedName>
    <definedName name="solver_rel1" localSheetId="2" hidden="1">3</definedName>
    <definedName name="solver_rel1" localSheetId="0" hidden="1">3</definedName>
    <definedName name="solver_rel1" localSheetId="1" hidden="1">3</definedName>
    <definedName name="solver_rel1" localSheetId="4" hidden="1">3</definedName>
    <definedName name="solver_rel2" localSheetId="3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2" localSheetId="4" hidden="1">5</definedName>
    <definedName name="solver_rel3" localSheetId="3" hidden="1">3</definedName>
    <definedName name="solver_rel3" localSheetId="2" hidden="1">2</definedName>
    <definedName name="solver_rel3" localSheetId="0" hidden="1">3</definedName>
    <definedName name="solver_rel3" localSheetId="1" hidden="1">3</definedName>
    <definedName name="solver_rel3" localSheetId="4" hidden="1">2</definedName>
    <definedName name="solver_rel4" localSheetId="3" hidden="1">2</definedName>
    <definedName name="solver_rel4" localSheetId="2" hidden="1">3</definedName>
    <definedName name="solver_rel4" localSheetId="0" hidden="1">2</definedName>
    <definedName name="solver_rel4" localSheetId="1" hidden="1">3</definedName>
    <definedName name="solver_rel4" localSheetId="4" hidden="1">5</definedName>
    <definedName name="solver_rel5" localSheetId="3" hidden="1">3</definedName>
    <definedName name="solver_rel5" localSheetId="2" hidden="1">3</definedName>
    <definedName name="solver_rel5" localSheetId="0" hidden="1">3</definedName>
    <definedName name="solver_rel5" localSheetId="1" hidden="1">3</definedName>
    <definedName name="solver_rel5" localSheetId="4" hidden="1">3</definedName>
    <definedName name="solver_rel6" localSheetId="3" hidden="1">3</definedName>
    <definedName name="solver_rel6" localSheetId="2" hidden="1">3</definedName>
    <definedName name="solver_rel6" localSheetId="0" hidden="1">2</definedName>
    <definedName name="solver_rel6" localSheetId="1" hidden="1">2</definedName>
    <definedName name="solver_rel6" localSheetId="4" hidden="1">3</definedName>
    <definedName name="solver_rel7" localSheetId="3" hidden="1">3</definedName>
    <definedName name="solver_rel7" localSheetId="2" hidden="1">3</definedName>
    <definedName name="solver_rel7" localSheetId="1" hidden="1">3</definedName>
    <definedName name="solver_rel7" localSheetId="4" hidden="1">3</definedName>
    <definedName name="solver_reo" localSheetId="3" hidden="1">2</definedName>
    <definedName name="solver_reo" localSheetId="2" hidden="1">2</definedName>
    <definedName name="solver_reo" localSheetId="0" hidden="1">2</definedName>
    <definedName name="solver_reo" localSheetId="1" hidden="1">2</definedName>
    <definedName name="solver_reo" localSheetId="4" hidden="1">2</definedName>
    <definedName name="solver_rep" localSheetId="3" hidden="1">2</definedName>
    <definedName name="solver_rep" localSheetId="2" hidden="1">2</definedName>
    <definedName name="solver_rep" localSheetId="0" hidden="1">2</definedName>
    <definedName name="solver_rep" localSheetId="1" hidden="1">2</definedName>
    <definedName name="solver_rep" localSheetId="4" hidden="1">2</definedName>
    <definedName name="solver_rhs1" localSheetId="3" hidden="1">binary</definedName>
    <definedName name="solver_rhs1" localSheetId="2" hidden="1">0</definedName>
    <definedName name="solver_rhs1" localSheetId="0" hidden="1">0</definedName>
    <definedName name="solver_rhs1" localSheetId="1" hidden="1">0</definedName>
    <definedName name="solver_rhs1" localSheetId="4" hidden="1">0</definedName>
    <definedName name="solver_rhs2" localSheetId="3" hidden="1">0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2" localSheetId="4" hidden="1">binary</definedName>
    <definedName name="solver_rhs3" localSheetId="3" hidden="1">0</definedName>
    <definedName name="solver_rhs3" localSheetId="2" hidden="1">0</definedName>
    <definedName name="solver_rhs3" localSheetId="0" hidden="1">0</definedName>
    <definedName name="solver_rhs3" localSheetId="1" hidden="1">0</definedName>
    <definedName name="solver_rhs3" localSheetId="4" hidden="1">1</definedName>
    <definedName name="solver_rhs4" localSheetId="3" hidden="1">0</definedName>
    <definedName name="solver_rhs4" localSheetId="2" hidden="1">0</definedName>
    <definedName name="solver_rhs4" localSheetId="0" hidden="1">0</definedName>
    <definedName name="solver_rhs4" localSheetId="1" hidden="1">0</definedName>
    <definedName name="solver_rhs4" localSheetId="4" hidden="1">binary</definedName>
    <definedName name="solver_rhs5" localSheetId="3" hidden="1">0</definedName>
    <definedName name="solver_rhs5" localSheetId="2" hidden="1">0</definedName>
    <definedName name="solver_rhs5" localSheetId="0" hidden="1">0</definedName>
    <definedName name="solver_rhs5" localSheetId="1" hidden="1">0</definedName>
    <definedName name="solver_rhs5" localSheetId="4" hidden="1">0</definedName>
    <definedName name="solver_rhs6" localSheetId="3" hidden="1">0</definedName>
    <definedName name="solver_rhs6" localSheetId="2" hidden="1">0</definedName>
    <definedName name="solver_rhs6" localSheetId="0" hidden="1">0</definedName>
    <definedName name="solver_rhs6" localSheetId="1" hidden="1">0</definedName>
    <definedName name="solver_rhs6" localSheetId="4" hidden="1">0</definedName>
    <definedName name="solver_rhs7" localSheetId="3" hidden="1">0</definedName>
    <definedName name="solver_rhs7" localSheetId="2" hidden="1">0</definedName>
    <definedName name="solver_rhs7" localSheetId="1" hidden="1">0</definedName>
    <definedName name="solver_rhs7" localSheetId="4" hidden="1">0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cl" localSheetId="4" hidden="1">2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3" hidden="1">0</definedName>
    <definedName name="solver_ssz" localSheetId="2" hidden="1">0</definedName>
    <definedName name="solver_ssz" localSheetId="0" hidden="1">0</definedName>
    <definedName name="solver_ssz" localSheetId="1" hidden="1">0</definedName>
    <definedName name="solver_ssz" localSheetId="4" hidden="1">0</definedName>
    <definedName name="solver_tim" localSheetId="3" hidden="1">100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im" localSheetId="4" hidden="1">100</definedName>
    <definedName name="solver_tms" localSheetId="3" hidden="1">2</definedName>
    <definedName name="solver_tms" localSheetId="2" hidden="1">2</definedName>
    <definedName name="solver_tms" localSheetId="0" hidden="1">2</definedName>
    <definedName name="solver_tms" localSheetId="1" hidden="1">2</definedName>
    <definedName name="solver_tms" localSheetId="4" hidden="1">2</definedName>
    <definedName name="solver_tol" localSheetId="3" hidden="1">0.001</definedName>
    <definedName name="solver_tol" localSheetId="2" hidden="1">0.001</definedName>
    <definedName name="solver_tol" localSheetId="0" hidden="1">0.05</definedName>
    <definedName name="solver_tol" localSheetId="1" hidden="1">0.05</definedName>
    <definedName name="solver_tol" localSheetId="4" hidden="1">0.00000005</definedName>
    <definedName name="solver_typ" localSheetId="3" hidden="1">2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B32" i="3" l="1"/>
  <c r="B32" i="6"/>
  <c r="B32" i="8"/>
  <c r="B26" i="8"/>
  <c r="B25" i="8"/>
  <c r="B24" i="8"/>
  <c r="B23" i="8"/>
  <c r="B22" i="8"/>
  <c r="G29" i="8"/>
  <c r="F29" i="8"/>
  <c r="E29" i="8"/>
  <c r="D29" i="8"/>
  <c r="C29" i="8"/>
  <c r="B29" i="8"/>
  <c r="B32" i="7"/>
  <c r="G22" i="7"/>
  <c r="B26" i="7"/>
  <c r="B25" i="7"/>
  <c r="B24" i="7"/>
  <c r="B23" i="7"/>
  <c r="B22" i="7"/>
  <c r="G29" i="7"/>
  <c r="F29" i="7"/>
  <c r="E29" i="7"/>
  <c r="D29" i="7"/>
  <c r="C29" i="7"/>
  <c r="B29" i="7"/>
  <c r="G38" i="9"/>
  <c r="F38" i="9"/>
  <c r="E38" i="9"/>
  <c r="D38" i="9"/>
  <c r="C38" i="9"/>
  <c r="B38" i="9"/>
  <c r="B35" i="9"/>
  <c r="B34" i="9"/>
  <c r="B33" i="9"/>
  <c r="B32" i="9"/>
  <c r="B31" i="9"/>
  <c r="B23" i="9"/>
  <c r="C23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B27" i="9"/>
  <c r="B26" i="9"/>
  <c r="B25" i="9"/>
  <c r="B24" i="9"/>
  <c r="B23" i="3"/>
  <c r="E29" i="3"/>
  <c r="F29" i="3"/>
  <c r="G29" i="3"/>
  <c r="B24" i="3"/>
  <c r="B22" i="3"/>
  <c r="B26" i="3"/>
  <c r="B25" i="3"/>
  <c r="D29" i="3"/>
  <c r="C29" i="3"/>
  <c r="B29" i="3"/>
  <c r="B22" i="6"/>
  <c r="B25" i="6"/>
  <c r="B26" i="6"/>
  <c r="B29" i="6"/>
  <c r="C29" i="6"/>
  <c r="D29" i="6"/>
  <c r="B24" i="6"/>
  <c r="B23" i="6"/>
  <c r="G29" i="6"/>
  <c r="F29" i="6"/>
  <c r="E29" i="6"/>
  <c r="B41" i="9" l="1"/>
</calcChain>
</file>

<file path=xl/sharedStrings.xml><?xml version="1.0" encoding="utf-8"?>
<sst xmlns="http://schemas.openxmlformats.org/spreadsheetml/2006/main" count="272" uniqueCount="35">
  <si>
    <t>Constraints</t>
  </si>
  <si>
    <t>Demand</t>
  </si>
  <si>
    <t>Cost =</t>
  </si>
  <si>
    <t>Atlanta</t>
  </si>
  <si>
    <t>Boston</t>
  </si>
  <si>
    <t>Chicago</t>
  </si>
  <si>
    <t>Denver</t>
  </si>
  <si>
    <t>Omaha</t>
  </si>
  <si>
    <t>Portland</t>
  </si>
  <si>
    <t>Baltimore</t>
  </si>
  <si>
    <t>Salt Lake</t>
  </si>
  <si>
    <t>Memphis</t>
  </si>
  <si>
    <t>Wichita</t>
  </si>
  <si>
    <t>Plants</t>
  </si>
  <si>
    <t>Excess Capacity</t>
  </si>
  <si>
    <t>Cheyenne</t>
  </si>
  <si>
    <t>Supply City</t>
  </si>
  <si>
    <t>Demand City
Production and Transportation Cost per 1000 Units</t>
  </si>
  <si>
    <t>Decision Variables</t>
  </si>
  <si>
    <t>Objective Function</t>
  </si>
  <si>
    <t>(1=open)</t>
  </si>
  <si>
    <t>Unmet Demand</t>
  </si>
  <si>
    <t>Demand City - Production Allocation (1000 Units)</t>
  </si>
  <si>
    <t>Resulting Production Allocation</t>
  </si>
  <si>
    <t>Demand City Supplied (1 indicates Cities Supplied)</t>
  </si>
  <si>
    <t xml:space="preserve">      Total Available Capacity</t>
  </si>
  <si>
    <t>Inputs - Costs, Capacities, Demands (for TelecomOptic)</t>
  </si>
  <si>
    <t>Inputs - Costs, Capacities, Demands (Table 11.4 for TelecomOptic)</t>
  </si>
  <si>
    <t xml:space="preserve">Fixed </t>
  </si>
  <si>
    <t>Cost ($)</t>
  </si>
  <si>
    <t>Capa-</t>
  </si>
  <si>
    <t>city</t>
  </si>
  <si>
    <t>Inputs - Costs, Capacities, Demands (HighOptic)</t>
  </si>
  <si>
    <t>Inputs - Costs, Capacities, Demands (TelecomOne)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</si>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</sst>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4" fillId="0" borderId="18" xfId="0" applyFont="1" applyBorder="1"/>
    <xf numFmtId="0" fontId="3" fillId="0" borderId="19" xfId="0" applyFont="1" applyBorder="1" applyAlignment="1">
      <alignment horizontal="right"/>
    </xf>
    <xf numFmtId="0" fontId="0" fillId="0" borderId="20" xfId="0" applyBorder="1" applyAlignment="1">
      <alignment horizontal="right" wrapText="1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right"/>
    </xf>
    <xf numFmtId="0" fontId="0" fillId="2" borderId="28" xfId="0" applyFill="1" applyBorder="1"/>
    <xf numFmtId="0" fontId="0" fillId="2" borderId="11" xfId="0" applyFill="1" applyBorder="1"/>
    <xf numFmtId="0" fontId="0" fillId="2" borderId="29" xfId="0" applyFill="1" applyBorder="1"/>
    <xf numFmtId="165" fontId="0" fillId="0" borderId="28" xfId="1" applyNumberFormat="1" applyFont="1" applyBorder="1"/>
    <xf numFmtId="165" fontId="0" fillId="0" borderId="11" xfId="1" applyNumberFormat="1" applyFont="1" applyBorder="1"/>
    <xf numFmtId="165" fontId="0" fillId="0" borderId="9" xfId="1" applyNumberFormat="1" applyFont="1" applyBorder="1"/>
    <xf numFmtId="165" fontId="0" fillId="0" borderId="0" xfId="1" applyNumberFormat="1" applyFont="1" applyBorder="1"/>
    <xf numFmtId="0" fontId="3" fillId="0" borderId="30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165" fontId="0" fillId="0" borderId="31" xfId="1" applyNumberFormat="1" applyFont="1" applyBorder="1"/>
    <xf numFmtId="165" fontId="0" fillId="0" borderId="32" xfId="1" applyNumberFormat="1" applyFont="1" applyBorder="1"/>
    <xf numFmtId="0" fontId="2" fillId="0" borderId="33" xfId="0" applyFont="1" applyBorder="1"/>
    <xf numFmtId="164" fontId="0" fillId="0" borderId="34" xfId="2" applyNumberFormat="1" applyFont="1" applyBorder="1"/>
    <xf numFmtId="0" fontId="4" fillId="0" borderId="4" xfId="0" applyFont="1" applyBorder="1"/>
    <xf numFmtId="165" fontId="1" fillId="0" borderId="28" xfId="1" applyNumberFormat="1" applyBorder="1"/>
    <xf numFmtId="165" fontId="1" fillId="0" borderId="11" xfId="1" applyNumberFormat="1" applyBorder="1"/>
    <xf numFmtId="165" fontId="1" fillId="0" borderId="31" xfId="1" applyNumberFormat="1" applyBorder="1"/>
    <xf numFmtId="165" fontId="1" fillId="0" borderId="9" xfId="1" applyNumberFormat="1" applyBorder="1"/>
    <xf numFmtId="165" fontId="1" fillId="0" borderId="0" xfId="1" applyNumberFormat="1" applyBorder="1"/>
    <xf numFmtId="165" fontId="1" fillId="0" borderId="32" xfId="1" applyNumberFormat="1" applyBorder="1"/>
    <xf numFmtId="164" fontId="1" fillId="0" borderId="34" xfId="2" applyNumberFormat="1" applyBorder="1"/>
    <xf numFmtId="0" fontId="0" fillId="0" borderId="0" xfId="0" applyFill="1" applyBorder="1"/>
    <xf numFmtId="0" fontId="0" fillId="0" borderId="3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36" xfId="0" applyFill="1" applyBorder="1"/>
    <xf numFmtId="0" fontId="0" fillId="2" borderId="15" xfId="0" applyFill="1" applyBorder="1"/>
    <xf numFmtId="0" fontId="0" fillId="2" borderId="24" xfId="0" applyFill="1" applyBorder="1"/>
    <xf numFmtId="0" fontId="0" fillId="2" borderId="37" xfId="0" applyFill="1" applyBorder="1"/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3" fillId="0" borderId="20" xfId="0" applyFont="1" applyBorder="1" applyAlignment="1">
      <alignment horizontal="right" wrapText="1"/>
    </xf>
    <xf numFmtId="1" fontId="0" fillId="0" borderId="28" xfId="1" applyNumberFormat="1" applyFont="1" applyFill="1" applyBorder="1"/>
    <xf numFmtId="1" fontId="0" fillId="0" borderId="11" xfId="1" applyNumberFormat="1" applyFont="1" applyFill="1" applyBorder="1"/>
    <xf numFmtId="1" fontId="0" fillId="0" borderId="11" xfId="1" applyNumberFormat="1" applyFont="1" applyBorder="1"/>
    <xf numFmtId="1" fontId="0" fillId="0" borderId="9" xfId="1" applyNumberFormat="1" applyFont="1" applyFill="1" applyBorder="1"/>
    <xf numFmtId="1" fontId="0" fillId="0" borderId="0" xfId="1" applyNumberFormat="1" applyFont="1" applyFill="1" applyBorder="1"/>
    <xf numFmtId="1" fontId="0" fillId="0" borderId="35" xfId="1" applyNumberFormat="1" applyFont="1" applyFill="1" applyBorder="1"/>
    <xf numFmtId="1" fontId="0" fillId="0" borderId="9" xfId="1" applyNumberFormat="1" applyFont="1" applyBorder="1"/>
    <xf numFmtId="1" fontId="0" fillId="0" borderId="0" xfId="1" applyNumberFormat="1" applyFont="1" applyBorder="1"/>
    <xf numFmtId="1" fontId="0" fillId="0" borderId="16" xfId="1" applyNumberFormat="1" applyFont="1" applyFill="1" applyBorder="1"/>
    <xf numFmtId="1" fontId="0" fillId="0" borderId="5" xfId="1" applyNumberFormat="1" applyFont="1" applyFill="1" applyBorder="1"/>
    <xf numFmtId="1" fontId="0" fillId="0" borderId="5" xfId="1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1" fillId="0" borderId="28" xfId="1" applyNumberFormat="1" applyFill="1" applyBorder="1"/>
    <xf numFmtId="1" fontId="1" fillId="0" borderId="11" xfId="1" applyNumberFormat="1" applyFill="1" applyBorder="1"/>
    <xf numFmtId="1" fontId="1" fillId="0" borderId="11" xfId="1" applyNumberFormat="1" applyBorder="1"/>
    <xf numFmtId="1" fontId="1" fillId="0" borderId="9" xfId="1" applyNumberFormat="1" applyFill="1" applyBorder="1"/>
    <xf numFmtId="1" fontId="1" fillId="0" borderId="0" xfId="1" applyNumberFormat="1" applyFill="1" applyBorder="1"/>
    <xf numFmtId="1" fontId="1" fillId="0" borderId="35" xfId="1" applyNumberFormat="1" applyFill="1" applyBorder="1"/>
    <xf numFmtId="1" fontId="1" fillId="0" borderId="9" xfId="1" applyNumberFormat="1" applyBorder="1"/>
    <xf numFmtId="1" fontId="1" fillId="0" borderId="0" xfId="1" applyNumberFormat="1" applyBorder="1"/>
    <xf numFmtId="1" fontId="1" fillId="0" borderId="16" xfId="1" applyNumberFormat="1" applyFill="1" applyBorder="1"/>
    <xf numFmtId="1" fontId="1" fillId="0" borderId="5" xfId="1" applyNumberFormat="1" applyFill="1" applyBorder="1"/>
    <xf numFmtId="1" fontId="1" fillId="0" borderId="5" xfId="1" applyNumberFormat="1" applyBorder="1"/>
    <xf numFmtId="0" fontId="0" fillId="0" borderId="21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8" xfId="0" applyBorder="1" applyAlignment="1">
      <alignment horizontal="right"/>
    </xf>
    <xf numFmtId="1" fontId="1" fillId="0" borderId="12" xfId="1" applyNumberFormat="1" applyBorder="1"/>
    <xf numFmtId="1" fontId="1" fillId="0" borderId="3" xfId="1" applyNumberFormat="1" applyFill="1" applyBorder="1"/>
    <xf numFmtId="1" fontId="1" fillId="0" borderId="3" xfId="1" applyNumberFormat="1" applyBorder="1"/>
    <xf numFmtId="1" fontId="1" fillId="0" borderId="6" xfId="1" applyNumberFormat="1" applyBorder="1"/>
    <xf numFmtId="0" fontId="4" fillId="0" borderId="0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/>
    <xf numFmtId="1" fontId="0" fillId="0" borderId="28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2" borderId="28" xfId="0" applyNumberFormat="1" applyFill="1" applyBorder="1"/>
    <xf numFmtId="1" fontId="0" fillId="2" borderId="11" xfId="0" applyNumberFormat="1" applyFill="1" applyBorder="1"/>
    <xf numFmtId="1" fontId="0" fillId="2" borderId="29" xfId="0" applyNumberFormat="1" applyFill="1" applyBorder="1"/>
    <xf numFmtId="1" fontId="0" fillId="2" borderId="39" xfId="0" applyNumberFormat="1" applyFill="1" applyBorder="1"/>
    <xf numFmtId="1" fontId="0" fillId="2" borderId="13" xfId="0" applyNumberFormat="1" applyFill="1" applyBorder="1"/>
    <xf numFmtId="1" fontId="0" fillId="2" borderId="40" xfId="0" applyNumberFormat="1" applyFill="1" applyBorder="1"/>
    <xf numFmtId="0" fontId="0" fillId="0" borderId="0" xfId="0" applyFill="1"/>
    <xf numFmtId="164" fontId="3" fillId="0" borderId="0" xfId="2" applyNumberFormat="1" applyFont="1" applyFill="1"/>
    <xf numFmtId="0" fontId="3" fillId="0" borderId="0" xfId="0" applyFont="1" applyBorder="1"/>
    <xf numFmtId="164" fontId="0" fillId="0" borderId="0" xfId="2" applyNumberFormat="1" applyFont="1" applyBorder="1"/>
    <xf numFmtId="0" fontId="5" fillId="0" borderId="0" xfId="0" applyFont="1" applyFill="1"/>
    <xf numFmtId="0" fontId="3" fillId="0" borderId="41" xfId="0" applyFont="1" applyBorder="1" applyAlignment="1">
      <alignment horizontal="right"/>
    </xf>
    <xf numFmtId="0" fontId="3" fillId="0" borderId="0" xfId="0" applyFont="1" applyFill="1"/>
    <xf numFmtId="164" fontId="0" fillId="0" borderId="0" xfId="0" applyNumberFormat="1" applyBorder="1"/>
    <xf numFmtId="0" fontId="8" fillId="0" borderId="0" xfId="0" applyFont="1"/>
    <xf numFmtId="0" fontId="9" fillId="0" borderId="0" xfId="0" applyFont="1"/>
    <xf numFmtId="164" fontId="3" fillId="0" borderId="0" xfId="0" applyNumberFormat="1" applyFont="1" applyFill="1"/>
    <xf numFmtId="0" fontId="4" fillId="0" borderId="33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4" xfId="0" applyBorder="1"/>
    <xf numFmtId="0" fontId="0" fillId="0" borderId="36" xfId="0" applyBorder="1"/>
    <xf numFmtId="0" fontId="4" fillId="0" borderId="2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7" xfId="0" applyBorder="1"/>
    <xf numFmtId="0" fontId="0" fillId="0" borderId="42" xfId="0" applyBorder="1"/>
    <xf numFmtId="0" fontId="0" fillId="0" borderId="8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80210</xdr:colOff>
      <xdr:row>30</xdr:row>
      <xdr:rowOff>10026</xdr:rowOff>
    </xdr:from>
    <xdr:ext cx="3713965" cy="609013"/>
    <xdr:sp macro="" textlink="">
      <xdr:nvSpPr>
        <xdr:cNvPr id="3" name="TextBox 2"/>
        <xdr:cNvSpPr txBox="1"/>
      </xdr:nvSpPr>
      <xdr:spPr>
        <a:xfrm>
          <a:off x="1854868" y="4632158"/>
          <a:ext cx="3713965" cy="609013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Optimal Demand Allocation for HighOptic (part of Table 5-3)</a:t>
          </a:r>
          <a:endParaRPr lang="en-US" sz="1100" b="0"/>
        </a:p>
        <a:p>
          <a:r>
            <a:rPr lang="en-US" sz="1100" b="0"/>
            <a:t>1. Using Data | Analysis | Solver, solve the demand allocation</a:t>
          </a:r>
        </a:p>
        <a:p>
          <a:r>
            <a:rPr lang="en-US" sz="1100" b="0"/>
            <a:t>problem for HighOptic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90237</xdr:colOff>
      <xdr:row>29</xdr:row>
      <xdr:rowOff>70185</xdr:rowOff>
    </xdr:from>
    <xdr:ext cx="3872407" cy="609013"/>
    <xdr:sp macro="" textlink="">
      <xdr:nvSpPr>
        <xdr:cNvPr id="3" name="TextBox 2"/>
        <xdr:cNvSpPr txBox="1"/>
      </xdr:nvSpPr>
      <xdr:spPr>
        <a:xfrm>
          <a:off x="1864895" y="4702343"/>
          <a:ext cx="3872407" cy="609013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Optimal Demand Allocation for TelecomOne (part of Table 5-3)</a:t>
          </a:r>
          <a:endParaRPr lang="en-US" sz="1100" b="0"/>
        </a:p>
        <a:p>
          <a:r>
            <a:rPr lang="en-US" sz="1100" b="0"/>
            <a:t>1. Using Data | Analysis | Solver, solve the demand allocation</a:t>
          </a:r>
        </a:p>
        <a:p>
          <a:r>
            <a:rPr lang="en-US" sz="1100" b="0"/>
            <a:t>problem for HighOptic</a:t>
          </a:r>
          <a:endParaRPr lang="en-US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90237</xdr:colOff>
      <xdr:row>32</xdr:row>
      <xdr:rowOff>70184</xdr:rowOff>
    </xdr:from>
    <xdr:ext cx="4643707" cy="1297919"/>
    <xdr:sp macro="" textlink="">
      <xdr:nvSpPr>
        <xdr:cNvPr id="3" name="TextBox 2"/>
        <xdr:cNvSpPr txBox="1"/>
      </xdr:nvSpPr>
      <xdr:spPr>
        <a:xfrm>
          <a:off x="90237" y="5123447"/>
          <a:ext cx="4643707" cy="1297919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Evaluating the Merged Network with All Plants open</a:t>
          </a:r>
        </a:p>
        <a:p>
          <a:r>
            <a:rPr lang="en-US" sz="1100"/>
            <a:t>In this worksheet we evaluate the performance of the merged network</a:t>
          </a:r>
        </a:p>
        <a:p>
          <a:r>
            <a:rPr lang="en-US" sz="1100"/>
            <a:t>if all plants are kept open. To do so solve the model using Solver.</a:t>
          </a:r>
        </a:p>
        <a:p>
          <a:endParaRPr lang="en-US" sz="1100"/>
        </a:p>
        <a:p>
          <a:r>
            <a:rPr lang="en-US" sz="1100"/>
            <a:t>The reduction</a:t>
          </a:r>
          <a:r>
            <a:rPr lang="en-US" sz="1100" baseline="0"/>
            <a:t> in total cost relative to the sum of the costs of the independent</a:t>
          </a:r>
        </a:p>
        <a:p>
          <a:r>
            <a:rPr lang="en-US" sz="1100" baseline="0"/>
            <a:t>networks (from the previous two worksheets) represents the synergies</a:t>
          </a:r>
        </a:p>
        <a:p>
          <a:r>
            <a:rPr lang="en-US" sz="1100" baseline="0"/>
            <a:t>obtained simply be reallocating demand in the merged network.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100263</xdr:colOff>
      <xdr:row>33</xdr:row>
      <xdr:rowOff>50132</xdr:rowOff>
    </xdr:from>
    <xdr:ext cx="5087355" cy="781240"/>
    <xdr:sp macro="" textlink="">
      <xdr:nvSpPr>
        <xdr:cNvPr id="3" name="TextBox 2"/>
        <xdr:cNvSpPr txBox="1"/>
      </xdr:nvSpPr>
      <xdr:spPr>
        <a:xfrm>
          <a:off x="100263" y="5263816"/>
          <a:ext cx="5087355" cy="781240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Building Figure</a:t>
          </a:r>
          <a:r>
            <a:rPr lang="en-US" sz="1100" b="1" baseline="0"/>
            <a:t> 5-12</a:t>
          </a:r>
          <a:endParaRPr lang="en-US" sz="1100" b="0" baseline="0"/>
        </a:p>
        <a:p>
          <a:r>
            <a:rPr lang="en-US" sz="1100" b="0" baseline="0"/>
            <a:t>Using Data | Analysis | Solver, solve the model to obtain Figure 5-12.</a:t>
          </a:r>
        </a:p>
        <a:p>
          <a:r>
            <a:rPr lang="en-US" sz="1100" b="0" baseline="0"/>
            <a:t>Observe that the plants in Wichita and Salt lake are shut to further lower cost relative</a:t>
          </a:r>
        </a:p>
        <a:p>
          <a:r>
            <a:rPr lang="en-US" sz="1100" b="0" baseline="0"/>
            <a:t>to keeping all plants open.</a:t>
          </a:r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41</xdr:row>
      <xdr:rowOff>47625</xdr:rowOff>
    </xdr:from>
    <xdr:ext cx="4218591" cy="609013"/>
    <xdr:sp macro="" textlink="">
      <xdr:nvSpPr>
        <xdr:cNvPr id="3" name="TextBox 2"/>
        <xdr:cNvSpPr txBox="1"/>
      </xdr:nvSpPr>
      <xdr:spPr>
        <a:xfrm>
          <a:off x="38100" y="6572250"/>
          <a:ext cx="4218591" cy="609013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Building Table</a:t>
          </a:r>
          <a:r>
            <a:rPr lang="en-US" sz="1100" b="1" baseline="0"/>
            <a:t> 5-4</a:t>
          </a:r>
          <a:endParaRPr lang="en-US" sz="1100" b="0" baseline="0"/>
        </a:p>
        <a:p>
          <a:r>
            <a:rPr lang="en-US" sz="1100" b="0" baseline="0"/>
            <a:t>Using Data | Analysis | Solver, solve the model to obtain Table 5-4.</a:t>
          </a:r>
        </a:p>
        <a:p>
          <a:r>
            <a:rPr lang="en-US" sz="1100" b="0" baseline="0"/>
            <a:t>Compare with Figure 5-12 to see the additional cost of single sourcing.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2"/>
  <sheetViews>
    <sheetView showGridLines="0" zoomScale="95" zoomScaleNormal="95" workbookViewId="0">
      <selection activeCell="B33" sqref="B33"/>
    </sheetView>
  </sheetViews>
  <sheetFormatPr defaultRowHeight="12.75" x14ac:dyDescent="0.2"/>
  <cols>
    <col min="1" max="1" width="14.7109375" customWidth="1"/>
    <col min="2" max="2" width="11.8554687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8.5703125" bestFit="1" customWidth="1"/>
    <col min="7" max="7" width="12.5703125" bestFit="1" customWidth="1"/>
    <col min="8" max="8" width="8.7109375" customWidth="1"/>
    <col min="9" max="9" width="6.5703125" bestFit="1" customWidth="1"/>
  </cols>
  <sheetData>
    <row r="1" spans="1:9" ht="13.5" thickBot="1" x14ac:dyDescent="0.25">
      <c r="A1" s="1" t="s">
        <v>32</v>
      </c>
    </row>
    <row r="2" spans="1:9" ht="27" customHeight="1" x14ac:dyDescent="0.2">
      <c r="A2" s="20"/>
      <c r="B2" s="132" t="s">
        <v>17</v>
      </c>
      <c r="C2" s="133"/>
      <c r="D2" s="133"/>
      <c r="E2" s="133"/>
      <c r="F2" s="133"/>
      <c r="G2" s="134"/>
      <c r="H2" s="40" t="s">
        <v>28</v>
      </c>
      <c r="I2" s="41" t="s">
        <v>30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0" t="s">
        <v>29</v>
      </c>
      <c r="I3" s="22" t="s">
        <v>31</v>
      </c>
    </row>
    <row r="4" spans="1:9" x14ac:dyDescent="0.2">
      <c r="A4" s="12" t="s">
        <v>9</v>
      </c>
      <c r="B4" s="36">
        <v>1675</v>
      </c>
      <c r="C4" s="37">
        <v>400</v>
      </c>
      <c r="D4" s="37">
        <v>685</v>
      </c>
      <c r="E4" s="37">
        <v>1630</v>
      </c>
      <c r="F4" s="37">
        <v>1160</v>
      </c>
      <c r="G4" s="37">
        <v>2800</v>
      </c>
      <c r="H4" s="42">
        <v>7650</v>
      </c>
      <c r="I4" s="14">
        <v>18</v>
      </c>
    </row>
    <row r="5" spans="1:9" x14ac:dyDescent="0.2">
      <c r="A5" s="3" t="s">
        <v>15</v>
      </c>
      <c r="B5" s="38">
        <v>1460</v>
      </c>
      <c r="C5" s="39">
        <v>1940</v>
      </c>
      <c r="D5" s="39">
        <v>970</v>
      </c>
      <c r="E5" s="39">
        <v>100</v>
      </c>
      <c r="F5" s="39">
        <v>495</v>
      </c>
      <c r="G5" s="39">
        <v>1200</v>
      </c>
      <c r="H5" s="43">
        <v>3500</v>
      </c>
      <c r="I5" s="5">
        <v>24</v>
      </c>
    </row>
    <row r="6" spans="1:9" x14ac:dyDescent="0.2">
      <c r="A6" s="3" t="s">
        <v>10</v>
      </c>
      <c r="B6" s="38">
        <v>1925</v>
      </c>
      <c r="C6" s="39">
        <v>2400</v>
      </c>
      <c r="D6" s="39">
        <v>1425</v>
      </c>
      <c r="E6" s="39">
        <v>500</v>
      </c>
      <c r="F6" s="39">
        <v>950</v>
      </c>
      <c r="G6" s="39">
        <v>800</v>
      </c>
      <c r="H6" s="43">
        <v>5000</v>
      </c>
      <c r="I6" s="5">
        <v>27</v>
      </c>
    </row>
    <row r="7" spans="1:9" x14ac:dyDescent="0.2">
      <c r="A7" s="3" t="s">
        <v>11</v>
      </c>
      <c r="B7" s="38">
        <v>380</v>
      </c>
      <c r="C7" s="39">
        <v>1355</v>
      </c>
      <c r="D7" s="39">
        <v>543</v>
      </c>
      <c r="E7" s="39">
        <v>1045</v>
      </c>
      <c r="F7" s="39">
        <v>665</v>
      </c>
      <c r="G7" s="39">
        <v>2321</v>
      </c>
      <c r="H7" s="43">
        <v>4100</v>
      </c>
      <c r="I7" s="5">
        <v>22</v>
      </c>
    </row>
    <row r="8" spans="1:9" ht="13.5" thickBot="1" x14ac:dyDescent="0.25">
      <c r="A8" s="3" t="s">
        <v>12</v>
      </c>
      <c r="B8" s="38">
        <v>922</v>
      </c>
      <c r="C8" s="39">
        <v>1646</v>
      </c>
      <c r="D8" s="39">
        <v>700</v>
      </c>
      <c r="E8" s="39">
        <v>508</v>
      </c>
      <c r="F8" s="39">
        <v>311</v>
      </c>
      <c r="G8" s="39">
        <v>1797</v>
      </c>
      <c r="H8" s="43">
        <v>2200</v>
      </c>
      <c r="I8" s="5">
        <v>31</v>
      </c>
    </row>
    <row r="9" spans="1:9" ht="13.5" thickBot="1" x14ac:dyDescent="0.25">
      <c r="A9" s="126" t="s">
        <v>1</v>
      </c>
      <c r="B9" s="127">
        <v>10</v>
      </c>
      <c r="C9" s="128">
        <v>8</v>
      </c>
      <c r="D9" s="128">
        <v>14</v>
      </c>
      <c r="E9" s="128">
        <v>6</v>
      </c>
      <c r="F9" s="128">
        <v>7</v>
      </c>
      <c r="G9" s="128">
        <v>11</v>
      </c>
      <c r="H9" s="129"/>
      <c r="I9" s="130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20"/>
      <c r="B12" s="132" t="s">
        <v>22</v>
      </c>
      <c r="C12" s="133"/>
      <c r="D12" s="133"/>
      <c r="E12" s="133"/>
      <c r="F12" s="133"/>
      <c r="G12" s="134"/>
      <c r="H12" s="23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106">
        <v>0</v>
      </c>
      <c r="C14" s="107">
        <v>0</v>
      </c>
      <c r="D14" s="107">
        <v>0</v>
      </c>
      <c r="E14" s="107">
        <v>0</v>
      </c>
      <c r="F14" s="107">
        <v>0</v>
      </c>
      <c r="G14" s="107">
        <v>0</v>
      </c>
      <c r="H14" s="25"/>
    </row>
    <row r="15" spans="1:9" x14ac:dyDescent="0.2">
      <c r="A15" s="3" t="s">
        <v>15</v>
      </c>
      <c r="B15" s="77">
        <v>0</v>
      </c>
      <c r="C15" s="108">
        <v>0</v>
      </c>
      <c r="D15" s="108">
        <v>0</v>
      </c>
      <c r="E15" s="109">
        <v>6</v>
      </c>
      <c r="F15" s="110">
        <v>7</v>
      </c>
      <c r="G15" s="111">
        <v>0</v>
      </c>
      <c r="H15" s="26">
        <v>1</v>
      </c>
    </row>
    <row r="16" spans="1:9" x14ac:dyDescent="0.2">
      <c r="A16" s="3" t="s">
        <v>10</v>
      </c>
      <c r="B16" s="77">
        <v>0</v>
      </c>
      <c r="C16" s="108">
        <v>0</v>
      </c>
      <c r="D16" s="108">
        <v>0</v>
      </c>
      <c r="E16" s="112">
        <v>0</v>
      </c>
      <c r="F16" s="113">
        <v>0</v>
      </c>
      <c r="G16" s="114">
        <v>11</v>
      </c>
      <c r="H16" s="26">
        <v>1</v>
      </c>
    </row>
    <row r="17" spans="1:11" x14ac:dyDescent="0.2">
      <c r="A17" s="3" t="s">
        <v>11</v>
      </c>
      <c r="B17" s="77">
        <v>0</v>
      </c>
      <c r="C17" s="108">
        <v>0</v>
      </c>
      <c r="D17" s="108">
        <v>0</v>
      </c>
      <c r="E17" s="108">
        <v>0</v>
      </c>
      <c r="F17" s="108">
        <v>0</v>
      </c>
      <c r="G17" s="108">
        <v>0</v>
      </c>
      <c r="H17" s="27"/>
      <c r="K17" s="115"/>
    </row>
    <row r="18" spans="1:11" ht="13.5" thickBot="1" x14ac:dyDescent="0.25">
      <c r="A18" s="6" t="s">
        <v>12</v>
      </c>
      <c r="B18" s="78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28"/>
    </row>
    <row r="19" spans="1:11" ht="6" customHeight="1" x14ac:dyDescent="0.2"/>
    <row r="20" spans="1:11" ht="13.5" thickBot="1" x14ac:dyDescent="0.25">
      <c r="A20" s="15" t="s">
        <v>0</v>
      </c>
      <c r="E20" s="121"/>
      <c r="F20" s="121"/>
      <c r="G20" s="121"/>
    </row>
    <row r="21" spans="1:11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11" x14ac:dyDescent="0.2">
      <c r="A22" s="3" t="s">
        <v>9</v>
      </c>
      <c r="B22" s="11">
        <f>I4-SUM(B14:G14)</f>
        <v>18</v>
      </c>
      <c r="C22" s="4"/>
      <c r="D22" s="4"/>
      <c r="E22" s="4"/>
      <c r="F22" s="4"/>
      <c r="G22" s="5"/>
    </row>
    <row r="23" spans="1:11" x14ac:dyDescent="0.2">
      <c r="A23" s="3" t="s">
        <v>15</v>
      </c>
      <c r="B23" s="11">
        <f>I5-SUM(B15:G15)</f>
        <v>11</v>
      </c>
      <c r="C23" s="4"/>
      <c r="D23" s="4"/>
      <c r="E23" s="4"/>
      <c r="F23" s="4"/>
      <c r="G23" s="5"/>
    </row>
    <row r="24" spans="1:11" x14ac:dyDescent="0.2">
      <c r="A24" s="3" t="s">
        <v>10</v>
      </c>
      <c r="B24" s="11">
        <f>I6-SUM(B16:G16)</f>
        <v>16</v>
      </c>
      <c r="C24" s="4"/>
      <c r="D24" s="4"/>
      <c r="E24" s="4"/>
      <c r="F24" s="4"/>
      <c r="G24" s="5"/>
    </row>
    <row r="25" spans="1:11" x14ac:dyDescent="0.2">
      <c r="A25" s="3" t="s">
        <v>11</v>
      </c>
      <c r="B25" s="11">
        <f>I7-SUM(B17:G17)</f>
        <v>22</v>
      </c>
      <c r="C25" s="4"/>
      <c r="D25" s="4"/>
      <c r="E25" s="4"/>
      <c r="F25" s="4"/>
      <c r="G25" s="5"/>
    </row>
    <row r="26" spans="1:11" x14ac:dyDescent="0.2">
      <c r="A26" s="3" t="s">
        <v>12</v>
      </c>
      <c r="B26" s="11">
        <f>I8-SUM(B18:G18)</f>
        <v>31</v>
      </c>
      <c r="C26" s="4"/>
      <c r="D26" s="4"/>
      <c r="E26" s="4"/>
      <c r="F26" s="4"/>
      <c r="G26" s="5"/>
    </row>
    <row r="27" spans="1:11" ht="1.5" customHeight="1" x14ac:dyDescent="0.2">
      <c r="A27" s="3"/>
      <c r="B27" s="11"/>
      <c r="C27" s="4"/>
      <c r="D27" s="4"/>
      <c r="E27" s="4"/>
      <c r="F27" s="4"/>
      <c r="G27" s="5"/>
    </row>
    <row r="28" spans="1:11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11" ht="13.5" thickBot="1" x14ac:dyDescent="0.25">
      <c r="A29" s="46" t="s">
        <v>21</v>
      </c>
      <c r="B29" s="19">
        <f t="shared" ref="B29:G29" si="0">B9-SUM(B14:B18)</f>
        <v>10</v>
      </c>
      <c r="C29" s="7">
        <f t="shared" si="0"/>
        <v>8</v>
      </c>
      <c r="D29" s="7">
        <f t="shared" si="0"/>
        <v>14</v>
      </c>
      <c r="E29" s="7">
        <f t="shared" si="0"/>
        <v>0</v>
      </c>
      <c r="F29" s="7">
        <f t="shared" si="0"/>
        <v>0</v>
      </c>
      <c r="G29" s="8">
        <f t="shared" si="0"/>
        <v>0</v>
      </c>
    </row>
    <row r="30" spans="1:11" ht="3" customHeight="1" x14ac:dyDescent="0.2"/>
    <row r="31" spans="1:11" ht="13.5" thickBot="1" x14ac:dyDescent="0.25">
      <c r="A31" s="1" t="s">
        <v>19</v>
      </c>
    </row>
    <row r="32" spans="1:11" ht="13.5" thickBot="1" x14ac:dyDescent="0.25">
      <c r="A32" s="44" t="s">
        <v>2</v>
      </c>
      <c r="B32" s="45">
        <f>SUMPRODUCT(E15:G16,E5:G6)+SUMPRODUCT(H15:H16,H5:H6)</f>
        <v>21365</v>
      </c>
      <c r="D32" s="117"/>
      <c r="E32" s="4"/>
      <c r="F32" s="4"/>
      <c r="G32" s="118"/>
    </row>
    <row r="33" spans="1:7" x14ac:dyDescent="0.2">
      <c r="A33" s="121"/>
      <c r="B33" s="115"/>
      <c r="C33" s="115"/>
      <c r="D33" s="115"/>
      <c r="E33" s="115"/>
      <c r="F33" s="115"/>
      <c r="G33" s="116"/>
    </row>
    <row r="38" spans="1:7" x14ac:dyDescent="0.2">
      <c r="A38" s="1"/>
    </row>
    <row r="39" spans="1:7" x14ac:dyDescent="0.2">
      <c r="A39" s="105"/>
    </row>
    <row r="40" spans="1:7" ht="15" x14ac:dyDescent="0.25">
      <c r="A40" s="104"/>
      <c r="B40" s="103"/>
    </row>
    <row r="41" spans="1:7" ht="15" x14ac:dyDescent="0.25">
      <c r="A41" s="104"/>
      <c r="B41" s="103"/>
    </row>
    <row r="42" spans="1:7" ht="15" x14ac:dyDescent="0.25">
      <c r="A42" s="104"/>
      <c r="B42" s="103"/>
    </row>
    <row r="43" spans="1:7" ht="15" x14ac:dyDescent="0.25">
      <c r="A43" s="104"/>
      <c r="B43" s="103"/>
    </row>
    <row r="44" spans="1:7" ht="15" x14ac:dyDescent="0.25">
      <c r="A44" s="104"/>
      <c r="B44" s="103"/>
    </row>
    <row r="45" spans="1:7" ht="15" x14ac:dyDescent="0.25">
      <c r="A45" s="104"/>
      <c r="B45" s="103"/>
    </row>
    <row r="46" spans="1:7" ht="12.75" customHeight="1" x14ac:dyDescent="0.25">
      <c r="A46" s="104"/>
      <c r="B46" s="103"/>
    </row>
    <row r="48" spans="1:7" x14ac:dyDescent="0.2">
      <c r="A48" s="105"/>
    </row>
    <row r="49" spans="1:2" ht="15" x14ac:dyDescent="0.25">
      <c r="A49" s="104"/>
      <c r="B49" s="103"/>
    </row>
    <row r="50" spans="1:2" ht="15" x14ac:dyDescent="0.25">
      <c r="A50" s="104"/>
      <c r="B50" s="103"/>
    </row>
    <row r="52" spans="1:2" x14ac:dyDescent="0.2">
      <c r="A52" s="105"/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5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5"/>
  <sheetViews>
    <sheetView showGridLines="0" zoomScale="95" zoomScaleNormal="95" workbookViewId="0">
      <selection activeCell="L28" sqref="L28"/>
    </sheetView>
  </sheetViews>
  <sheetFormatPr defaultRowHeight="12.75" x14ac:dyDescent="0.2"/>
  <cols>
    <col min="1" max="1" width="14.7109375" customWidth="1"/>
    <col min="2" max="2" width="11.85546875" bestFit="1" customWidth="1"/>
    <col min="3" max="4" width="8.5703125" bestFit="1" customWidth="1"/>
    <col min="5" max="5" width="9.5703125" bestFit="1" customWidth="1"/>
    <col min="6" max="6" width="8.5703125" bestFit="1" customWidth="1"/>
    <col min="7" max="7" width="13" bestFit="1" customWidth="1"/>
    <col min="8" max="8" width="8.7109375" bestFit="1" customWidth="1"/>
    <col min="9" max="9" width="6.5703125" bestFit="1" customWidth="1"/>
  </cols>
  <sheetData>
    <row r="1" spans="1:9" ht="13.5" thickBot="1" x14ac:dyDescent="0.25">
      <c r="A1" s="1" t="s">
        <v>33</v>
      </c>
    </row>
    <row r="2" spans="1:9" ht="27" customHeight="1" x14ac:dyDescent="0.2">
      <c r="A2" s="20"/>
      <c r="B2" s="132" t="s">
        <v>17</v>
      </c>
      <c r="C2" s="133"/>
      <c r="D2" s="133"/>
      <c r="E2" s="133"/>
      <c r="F2" s="133"/>
      <c r="G2" s="134"/>
      <c r="H2" s="40" t="s">
        <v>28</v>
      </c>
      <c r="I2" s="41" t="s">
        <v>30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0" t="s">
        <v>29</v>
      </c>
      <c r="I3" s="22" t="s">
        <v>31</v>
      </c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20"/>
      <c r="B12" s="132" t="s">
        <v>22</v>
      </c>
      <c r="C12" s="133"/>
      <c r="D12" s="133"/>
      <c r="E12" s="133"/>
      <c r="F12" s="133"/>
      <c r="G12" s="134"/>
      <c r="H12" s="23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59">
        <v>0</v>
      </c>
      <c r="C14" s="60">
        <v>8</v>
      </c>
      <c r="D14" s="61">
        <v>2</v>
      </c>
      <c r="E14" s="13">
        <v>0</v>
      </c>
      <c r="F14" s="13">
        <v>0</v>
      </c>
      <c r="G14" s="13">
        <v>0</v>
      </c>
      <c r="H14" s="25">
        <v>1</v>
      </c>
    </row>
    <row r="15" spans="1:9" x14ac:dyDescent="0.2">
      <c r="A15" s="3" t="s">
        <v>15</v>
      </c>
      <c r="B15" s="11">
        <v>0</v>
      </c>
      <c r="C15" s="4">
        <v>0</v>
      </c>
      <c r="D15" s="4">
        <v>0</v>
      </c>
      <c r="E15" s="54">
        <v>0</v>
      </c>
      <c r="F15" s="54">
        <v>0</v>
      </c>
      <c r="G15" s="55">
        <v>0</v>
      </c>
      <c r="H15" s="26">
        <v>0</v>
      </c>
    </row>
    <row r="16" spans="1:9" x14ac:dyDescent="0.2">
      <c r="A16" s="3" t="s">
        <v>10</v>
      </c>
      <c r="B16" s="11">
        <v>0</v>
      </c>
      <c r="C16" s="4">
        <v>0</v>
      </c>
      <c r="D16" s="4">
        <v>0</v>
      </c>
      <c r="E16" s="54">
        <v>0</v>
      </c>
      <c r="F16" s="54">
        <v>0</v>
      </c>
      <c r="G16" s="55">
        <v>0</v>
      </c>
      <c r="H16" s="26">
        <v>0</v>
      </c>
    </row>
    <row r="17" spans="1:8" x14ac:dyDescent="0.2">
      <c r="A17" s="3" t="s">
        <v>11</v>
      </c>
      <c r="B17" s="33">
        <v>10</v>
      </c>
      <c r="C17" s="34">
        <v>0</v>
      </c>
      <c r="D17" s="35">
        <v>12</v>
      </c>
      <c r="E17" s="4">
        <v>0</v>
      </c>
      <c r="F17" s="4">
        <v>0</v>
      </c>
      <c r="G17" s="4">
        <v>0</v>
      </c>
      <c r="H17" s="27">
        <v>1</v>
      </c>
    </row>
    <row r="18" spans="1:8" ht="13.5" thickBot="1" x14ac:dyDescent="0.25">
      <c r="A18" s="6" t="s">
        <v>12</v>
      </c>
      <c r="B18" s="56">
        <v>0</v>
      </c>
      <c r="C18" s="57">
        <v>0</v>
      </c>
      <c r="D18" s="58">
        <v>0</v>
      </c>
      <c r="E18" s="7">
        <v>0</v>
      </c>
      <c r="F18" s="7">
        <v>0</v>
      </c>
      <c r="G18" s="7">
        <v>0</v>
      </c>
      <c r="H18" s="28">
        <v>1</v>
      </c>
    </row>
    <row r="19" spans="1:8" ht="6" customHeight="1" x14ac:dyDescent="0.2"/>
    <row r="20" spans="1:8" ht="13.5" thickBot="1" x14ac:dyDescent="0.25">
      <c r="A20" s="15" t="s">
        <v>0</v>
      </c>
      <c r="E20" s="121"/>
      <c r="F20" s="121"/>
      <c r="G20" s="121"/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11">
        <f>I4-SUM(B14:G14)</f>
        <v>8</v>
      </c>
      <c r="C22" s="4"/>
      <c r="D22" s="4"/>
      <c r="E22" s="4"/>
      <c r="F22" s="4"/>
      <c r="G22" s="5"/>
    </row>
    <row r="23" spans="1:8" x14ac:dyDescent="0.2">
      <c r="A23" s="3" t="s">
        <v>15</v>
      </c>
      <c r="B23" s="11">
        <f>I5-SUM(B15:G15)</f>
        <v>24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11">
        <f>I6-SUM(B16:G16)</f>
        <v>27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11">
        <f>I7-SUM(B17:G17)</f>
        <v>0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11">
        <f>I8-SUM(B18:G18)</f>
        <v>31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19">
        <f t="shared" ref="B29:G29" si="0">B9-SUM(B14:B18)</f>
        <v>0</v>
      </c>
      <c r="C29" s="7">
        <f t="shared" si="0"/>
        <v>0</v>
      </c>
      <c r="D29" s="7">
        <f t="shared" si="0"/>
        <v>0</v>
      </c>
      <c r="E29" s="7">
        <f t="shared" si="0"/>
        <v>6</v>
      </c>
      <c r="F29" s="7">
        <f t="shared" si="0"/>
        <v>7</v>
      </c>
      <c r="G29" s="8">
        <f t="shared" si="0"/>
        <v>11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SUMPRODUCT(B14:D14,B4:D4)+SUMPRODUCT(B7:D8,B17:D18)+H14*H4+SUMPRODUCT(H7:H8,H17:H18)</f>
        <v>28836</v>
      </c>
      <c r="D32" s="117"/>
      <c r="E32" s="4"/>
      <c r="F32" s="4"/>
      <c r="G32" s="118"/>
    </row>
    <row r="33" spans="1:7" x14ac:dyDescent="0.2">
      <c r="A33" s="121"/>
      <c r="B33" s="115"/>
      <c r="C33" s="115"/>
      <c r="D33" s="115"/>
      <c r="E33" s="115"/>
      <c r="F33" s="115"/>
      <c r="G33" s="116"/>
    </row>
    <row r="38" spans="1:7" x14ac:dyDescent="0.2">
      <c r="A38" s="1"/>
    </row>
    <row r="39" spans="1:7" x14ac:dyDescent="0.2">
      <c r="A39" s="105"/>
    </row>
    <row r="40" spans="1:7" ht="15" x14ac:dyDescent="0.25">
      <c r="A40" s="104"/>
      <c r="B40" s="103"/>
    </row>
    <row r="41" spans="1:7" ht="15" x14ac:dyDescent="0.25">
      <c r="A41" s="104"/>
      <c r="B41" s="103"/>
    </row>
    <row r="42" spans="1:7" ht="15" x14ac:dyDescent="0.25">
      <c r="A42" s="104"/>
      <c r="B42" s="103"/>
    </row>
    <row r="43" spans="1:7" ht="15" x14ac:dyDescent="0.25">
      <c r="A43" s="104"/>
      <c r="B43" s="103"/>
    </row>
    <row r="44" spans="1:7" ht="15" x14ac:dyDescent="0.25">
      <c r="A44" s="104"/>
      <c r="B44" s="103"/>
    </row>
    <row r="45" spans="1:7" ht="15" x14ac:dyDescent="0.25">
      <c r="A45" s="104"/>
      <c r="B45" s="103"/>
    </row>
    <row r="46" spans="1:7" ht="12.75" customHeight="1" x14ac:dyDescent="0.25">
      <c r="A46" s="104"/>
      <c r="B46" s="103"/>
    </row>
    <row r="48" spans="1:7" x14ac:dyDescent="0.2">
      <c r="A48" s="105"/>
    </row>
    <row r="49" spans="1:5" ht="15" x14ac:dyDescent="0.25">
      <c r="A49" s="104"/>
      <c r="B49" s="103"/>
    </row>
    <row r="50" spans="1:5" ht="15" x14ac:dyDescent="0.25">
      <c r="A50" s="104"/>
      <c r="B50" s="103"/>
    </row>
    <row r="52" spans="1:5" x14ac:dyDescent="0.2">
      <c r="A52" s="105"/>
    </row>
    <row r="53" spans="1:5" ht="15" x14ac:dyDescent="0.25">
      <c r="E53" s="123"/>
    </row>
    <row r="54" spans="1:5" ht="15" x14ac:dyDescent="0.25">
      <c r="E54" s="124"/>
    </row>
    <row r="55" spans="1:5" ht="15" x14ac:dyDescent="0.25">
      <c r="E55" s="124"/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5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2"/>
  <sheetViews>
    <sheetView showGridLines="0" zoomScale="95" zoomScaleNormal="95" workbookViewId="0">
      <selection activeCell="J38" sqref="J38"/>
    </sheetView>
  </sheetViews>
  <sheetFormatPr defaultRowHeight="12.75" x14ac:dyDescent="0.2"/>
  <cols>
    <col min="1" max="1" width="14.7109375" customWidth="1"/>
    <col min="2" max="2" width="11.5703125" bestFit="1" customWidth="1"/>
    <col min="3" max="5" width="8.28515625" bestFit="1" customWidth="1"/>
    <col min="6" max="6" width="11.42578125" customWidth="1"/>
    <col min="8" max="8" width="8.7109375" bestFit="1" customWidth="1"/>
    <col min="9" max="9" width="10" customWidth="1"/>
  </cols>
  <sheetData>
    <row r="1" spans="1:9" ht="13.5" thickBot="1" x14ac:dyDescent="0.25">
      <c r="A1" s="1" t="s">
        <v>26</v>
      </c>
    </row>
    <row r="2" spans="1:9" ht="27" customHeight="1" x14ac:dyDescent="0.2">
      <c r="A2" s="20"/>
      <c r="B2" s="132" t="s">
        <v>17</v>
      </c>
      <c r="C2" s="133"/>
      <c r="D2" s="133"/>
      <c r="E2" s="133"/>
      <c r="F2" s="133"/>
      <c r="G2" s="134"/>
      <c r="H2" s="40" t="s">
        <v>28</v>
      </c>
      <c r="I2" s="41"/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0" t="s">
        <v>29</v>
      </c>
      <c r="I3" s="22" t="s">
        <v>34</v>
      </c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2.75" customHeight="1" x14ac:dyDescent="0.2">
      <c r="A12" s="20"/>
      <c r="B12" s="132" t="s">
        <v>22</v>
      </c>
      <c r="C12" s="135"/>
      <c r="D12" s="135"/>
      <c r="E12" s="135"/>
      <c r="F12" s="135"/>
      <c r="G12" s="136"/>
      <c r="H12" s="65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66">
        <v>0</v>
      </c>
      <c r="C14" s="67">
        <v>8</v>
      </c>
      <c r="D14" s="67">
        <v>2</v>
      </c>
      <c r="E14" s="68">
        <v>0</v>
      </c>
      <c r="F14" s="68">
        <v>0</v>
      </c>
      <c r="G14" s="68">
        <v>0</v>
      </c>
      <c r="H14" s="62">
        <v>1</v>
      </c>
    </row>
    <row r="15" spans="1:9" x14ac:dyDescent="0.2">
      <c r="A15" s="3" t="s">
        <v>15</v>
      </c>
      <c r="B15" s="69">
        <v>0</v>
      </c>
      <c r="C15" s="70">
        <v>0</v>
      </c>
      <c r="D15" s="70">
        <v>0</v>
      </c>
      <c r="E15" s="70">
        <v>6</v>
      </c>
      <c r="F15" s="70">
        <v>0</v>
      </c>
      <c r="G15" s="71">
        <v>0</v>
      </c>
      <c r="H15" s="63">
        <v>1</v>
      </c>
    </row>
    <row r="16" spans="1:9" x14ac:dyDescent="0.2">
      <c r="A16" s="3" t="s">
        <v>10</v>
      </c>
      <c r="B16" s="72">
        <v>0</v>
      </c>
      <c r="C16" s="73">
        <v>0</v>
      </c>
      <c r="D16" s="73">
        <v>0</v>
      </c>
      <c r="E16" s="70">
        <v>0</v>
      </c>
      <c r="F16" s="70">
        <v>0</v>
      </c>
      <c r="G16" s="71">
        <v>11</v>
      </c>
      <c r="H16" s="63">
        <v>1</v>
      </c>
    </row>
    <row r="17" spans="1:8" x14ac:dyDescent="0.2">
      <c r="A17" s="3" t="s">
        <v>11</v>
      </c>
      <c r="B17" s="69">
        <v>10</v>
      </c>
      <c r="C17" s="70">
        <v>0</v>
      </c>
      <c r="D17" s="70">
        <v>12</v>
      </c>
      <c r="E17" s="73">
        <v>0</v>
      </c>
      <c r="F17" s="73">
        <v>0</v>
      </c>
      <c r="G17" s="73">
        <v>0</v>
      </c>
      <c r="H17" s="63">
        <v>1</v>
      </c>
    </row>
    <row r="18" spans="1:8" ht="13.5" thickBot="1" x14ac:dyDescent="0.25">
      <c r="A18" s="6" t="s">
        <v>12</v>
      </c>
      <c r="B18" s="74">
        <v>0</v>
      </c>
      <c r="C18" s="75">
        <v>0</v>
      </c>
      <c r="D18" s="75">
        <v>0</v>
      </c>
      <c r="E18" s="76">
        <v>0</v>
      </c>
      <c r="F18" s="76">
        <v>7</v>
      </c>
      <c r="G18" s="76">
        <v>0</v>
      </c>
      <c r="H18" s="64">
        <v>1</v>
      </c>
    </row>
    <row r="19" spans="1:8" ht="6" customHeight="1" x14ac:dyDescent="0.2"/>
    <row r="20" spans="1:8" ht="13.5" thickBot="1" x14ac:dyDescent="0.25">
      <c r="A20" s="15" t="s">
        <v>0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77">
        <f>I4*H14-SUM(B14:G14)</f>
        <v>8</v>
      </c>
      <c r="C22" s="4"/>
      <c r="D22" s="102" t="s">
        <v>25</v>
      </c>
      <c r="E22" s="100"/>
      <c r="F22" s="100"/>
      <c r="G22" s="101">
        <f>SUMPRODUCT(I4:I8,H14:H18)</f>
        <v>122</v>
      </c>
    </row>
    <row r="23" spans="1:8" x14ac:dyDescent="0.2">
      <c r="A23" s="3" t="s">
        <v>15</v>
      </c>
      <c r="B23" s="77">
        <f>I5*H15-SUM(B15:G15)</f>
        <v>18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77">
        <f>I6*H16-SUM(B16:G16)</f>
        <v>16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77">
        <f>I7*H17-SUM(B17:G17)</f>
        <v>0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77">
        <f>I8*H18-SUM(B18:G18)</f>
        <v>24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78">
        <f t="shared" ref="B29:G29" si="0">B9-SUM(B14:B18)</f>
        <v>0</v>
      </c>
      <c r="C29" s="79">
        <f t="shared" si="0"/>
        <v>0</v>
      </c>
      <c r="D29" s="79">
        <f t="shared" si="0"/>
        <v>0</v>
      </c>
      <c r="E29" s="79">
        <f t="shared" si="0"/>
        <v>0</v>
      </c>
      <c r="F29" s="79">
        <f t="shared" si="0"/>
        <v>0</v>
      </c>
      <c r="G29" s="80">
        <f t="shared" si="0"/>
        <v>0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SUMPRODUCT(B14:G18,B4:G8)+SUMPRODUCT(H14:H18,H4:H8)</f>
        <v>48913</v>
      </c>
      <c r="D32" s="117"/>
      <c r="E32" s="4"/>
      <c r="F32" s="122"/>
      <c r="G32" s="118"/>
    </row>
    <row r="33" spans="1:8" x14ac:dyDescent="0.2">
      <c r="A33" s="119"/>
      <c r="B33" s="115"/>
      <c r="C33" s="115"/>
      <c r="D33" s="115"/>
      <c r="E33" s="115"/>
      <c r="F33" s="115"/>
      <c r="G33" s="116"/>
    </row>
    <row r="34" spans="1:8" x14ac:dyDescent="0.2">
      <c r="A34" s="115"/>
      <c r="B34" s="115"/>
      <c r="C34" s="115"/>
      <c r="D34" s="115"/>
      <c r="E34" s="115"/>
      <c r="F34" s="115"/>
      <c r="G34" s="115"/>
    </row>
    <row r="38" spans="1:8" x14ac:dyDescent="0.2">
      <c r="A38" s="1"/>
      <c r="B38" s="1"/>
      <c r="C38" s="1"/>
    </row>
    <row r="39" spans="1:8" x14ac:dyDescent="0.2">
      <c r="A39" s="105"/>
    </row>
    <row r="40" spans="1:8" ht="15" x14ac:dyDescent="0.25">
      <c r="A40" s="104"/>
      <c r="B40" s="103"/>
      <c r="C40" s="103"/>
      <c r="D40" s="103"/>
      <c r="E40" s="103"/>
    </row>
    <row r="41" spans="1:8" ht="15" x14ac:dyDescent="0.25">
      <c r="A41" s="104"/>
      <c r="B41" s="103"/>
      <c r="C41" s="103"/>
      <c r="D41" s="103"/>
      <c r="E41" s="103"/>
    </row>
    <row r="42" spans="1:8" ht="15" x14ac:dyDescent="0.25">
      <c r="A42" s="104"/>
      <c r="B42" s="103"/>
      <c r="C42" s="103"/>
      <c r="D42" s="103"/>
    </row>
    <row r="43" spans="1:8" ht="15" x14ac:dyDescent="0.25">
      <c r="A43" s="104"/>
      <c r="B43" s="103"/>
      <c r="C43" s="103"/>
      <c r="D43" s="103"/>
    </row>
    <row r="44" spans="1:8" ht="15" x14ac:dyDescent="0.25">
      <c r="A44" s="104"/>
      <c r="B44" s="103"/>
      <c r="C44" s="103"/>
      <c r="D44" s="103"/>
      <c r="E44" s="103"/>
      <c r="F44" s="103"/>
    </row>
    <row r="45" spans="1:8" ht="15" x14ac:dyDescent="0.25">
      <c r="A45" s="104"/>
      <c r="B45" s="103"/>
      <c r="C45" s="103"/>
      <c r="D45" s="103"/>
      <c r="E45" s="103"/>
      <c r="F45" s="103"/>
      <c r="G45" s="103"/>
      <c r="H45" s="103"/>
    </row>
    <row r="46" spans="1:8" ht="15" x14ac:dyDescent="0.25">
      <c r="A46" s="104"/>
      <c r="B46" s="103"/>
      <c r="C46" s="103"/>
      <c r="D46" s="103"/>
      <c r="E46" s="103"/>
      <c r="F46" s="103"/>
      <c r="G46" s="103"/>
    </row>
    <row r="48" spans="1:8" x14ac:dyDescent="0.2">
      <c r="A48" s="105"/>
      <c r="B48" s="105"/>
    </row>
    <row r="49" spans="1:6" ht="15" x14ac:dyDescent="0.25">
      <c r="A49" s="104"/>
      <c r="B49" s="103"/>
      <c r="C49" s="103"/>
      <c r="D49" s="103"/>
      <c r="E49" s="103"/>
    </row>
    <row r="50" spans="1:6" ht="15" x14ac:dyDescent="0.25">
      <c r="A50" s="104"/>
      <c r="B50" s="103"/>
      <c r="C50" s="103"/>
      <c r="D50" s="103"/>
      <c r="E50" s="103"/>
      <c r="F50" s="103"/>
    </row>
    <row r="52" spans="1:6" x14ac:dyDescent="0.2">
      <c r="A52" s="105"/>
    </row>
  </sheetData>
  <mergeCells count="2">
    <mergeCell ref="B2:G2"/>
    <mergeCell ref="B12:G12"/>
  </mergeCells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0"/>
  <sheetViews>
    <sheetView showGridLines="0" tabSelected="1" zoomScale="95" zoomScaleNormal="95" workbookViewId="0">
      <selection activeCell="B14" sqref="B14"/>
    </sheetView>
  </sheetViews>
  <sheetFormatPr defaultRowHeight="12.75" x14ac:dyDescent="0.2"/>
  <cols>
    <col min="1" max="1" width="14.7109375" customWidth="1"/>
    <col min="2" max="2" width="11.85546875" bestFit="1" customWidth="1"/>
    <col min="3" max="6" width="8.5703125" bestFit="1" customWidth="1"/>
    <col min="7" max="7" width="13" bestFit="1" customWidth="1"/>
    <col min="8" max="8" width="8.7109375" bestFit="1" customWidth="1"/>
    <col min="9" max="9" width="11.5703125" customWidth="1"/>
  </cols>
  <sheetData>
    <row r="1" spans="1:9" ht="13.5" thickBot="1" x14ac:dyDescent="0.25">
      <c r="A1" s="1" t="s">
        <v>26</v>
      </c>
    </row>
    <row r="2" spans="1:9" ht="27" customHeight="1" x14ac:dyDescent="0.2">
      <c r="A2" s="20"/>
      <c r="B2" s="132" t="s">
        <v>17</v>
      </c>
      <c r="C2" s="133"/>
      <c r="D2" s="133"/>
      <c r="E2" s="133"/>
      <c r="F2" s="133"/>
      <c r="G2" s="134"/>
      <c r="H2" s="40" t="s">
        <v>28</v>
      </c>
      <c r="I2" s="41"/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0" t="s">
        <v>29</v>
      </c>
      <c r="I3" s="22" t="s">
        <v>34</v>
      </c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ht="13.5" thickBot="1" x14ac:dyDescent="0.25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126" t="s">
        <v>1</v>
      </c>
      <c r="B9" s="127">
        <v>10</v>
      </c>
      <c r="C9" s="128">
        <v>8</v>
      </c>
      <c r="D9" s="128">
        <v>14</v>
      </c>
      <c r="E9" s="128">
        <v>6</v>
      </c>
      <c r="F9" s="128">
        <v>7</v>
      </c>
      <c r="G9" s="130">
        <v>11</v>
      </c>
      <c r="H9" s="131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2.75" customHeight="1" x14ac:dyDescent="0.2">
      <c r="A12" s="20"/>
      <c r="B12" s="132" t="s">
        <v>22</v>
      </c>
      <c r="C12" s="135"/>
      <c r="D12" s="135"/>
      <c r="E12" s="135"/>
      <c r="F12" s="135"/>
      <c r="G12" s="136"/>
      <c r="H12" s="65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81">
        <v>0</v>
      </c>
      <c r="C14" s="82">
        <v>8</v>
      </c>
      <c r="D14" s="82">
        <v>2.0000000000000053</v>
      </c>
      <c r="E14" s="83">
        <v>0</v>
      </c>
      <c r="F14" s="83">
        <v>0</v>
      </c>
      <c r="G14" s="83">
        <v>0</v>
      </c>
      <c r="H14" s="92">
        <v>1</v>
      </c>
    </row>
    <row r="15" spans="1:9" x14ac:dyDescent="0.2">
      <c r="A15" s="3" t="s">
        <v>15</v>
      </c>
      <c r="B15" s="84">
        <v>0</v>
      </c>
      <c r="C15" s="85">
        <v>0</v>
      </c>
      <c r="D15" s="85">
        <v>0</v>
      </c>
      <c r="E15" s="85">
        <v>6</v>
      </c>
      <c r="F15" s="85">
        <v>6.9999999999999991</v>
      </c>
      <c r="G15" s="86">
        <v>10.999999999999998</v>
      </c>
      <c r="H15" s="26">
        <v>1</v>
      </c>
    </row>
    <row r="16" spans="1:9" x14ac:dyDescent="0.2">
      <c r="A16" s="3" t="s">
        <v>10</v>
      </c>
      <c r="B16" s="87">
        <v>0</v>
      </c>
      <c r="C16" s="88">
        <v>0</v>
      </c>
      <c r="D16" s="88">
        <v>0</v>
      </c>
      <c r="E16" s="85">
        <v>0</v>
      </c>
      <c r="F16" s="85">
        <v>0</v>
      </c>
      <c r="G16" s="86">
        <v>1.7763568394002505E-15</v>
      </c>
      <c r="H16" s="26">
        <v>0</v>
      </c>
    </row>
    <row r="17" spans="1:8" x14ac:dyDescent="0.2">
      <c r="A17" s="3" t="s">
        <v>11</v>
      </c>
      <c r="B17" s="84">
        <v>10.000000000000004</v>
      </c>
      <c r="C17" s="85">
        <v>0</v>
      </c>
      <c r="D17" s="85">
        <v>11.999999999999995</v>
      </c>
      <c r="E17" s="88">
        <v>0</v>
      </c>
      <c r="F17" s="88">
        <v>0</v>
      </c>
      <c r="G17" s="88">
        <v>0</v>
      </c>
      <c r="H17" s="26">
        <v>1</v>
      </c>
    </row>
    <row r="18" spans="1:8" ht="13.5" thickBot="1" x14ac:dyDescent="0.25">
      <c r="A18" s="6" t="s">
        <v>12</v>
      </c>
      <c r="B18" s="89">
        <v>0</v>
      </c>
      <c r="C18" s="90">
        <v>0</v>
      </c>
      <c r="D18" s="90">
        <v>0</v>
      </c>
      <c r="E18" s="91">
        <v>0</v>
      </c>
      <c r="F18" s="91">
        <v>8.8817841970012523E-16</v>
      </c>
      <c r="G18" s="91">
        <v>0</v>
      </c>
      <c r="H18" s="93">
        <v>0</v>
      </c>
    </row>
    <row r="19" spans="1:8" ht="6" customHeight="1" x14ac:dyDescent="0.2"/>
    <row r="20" spans="1:8" ht="13.5" thickBot="1" x14ac:dyDescent="0.25">
      <c r="A20" s="15" t="s">
        <v>0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77">
        <f>I4*H14-SUM(B14:G14)</f>
        <v>7.9999999999999947</v>
      </c>
      <c r="C22" s="4"/>
      <c r="D22" s="4"/>
      <c r="E22" s="4"/>
      <c r="F22" s="4"/>
      <c r="G22" s="5"/>
    </row>
    <row r="23" spans="1:8" x14ac:dyDescent="0.2">
      <c r="A23" s="3" t="s">
        <v>15</v>
      </c>
      <c r="B23" s="77">
        <f>I5*H15-SUM(B15:G15)</f>
        <v>0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77">
        <f>I6*H16-SUM(B16:G16)</f>
        <v>-1.7763568394002505E-15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77">
        <f>I7*H17-SUM(B17:G17)</f>
        <v>0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77">
        <f>I8*H18-SUM(B18:G18)</f>
        <v>-8.8817841970012523E-16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78">
        <f t="shared" ref="B29:G29" si="0">B9-SUM(B14:B18)</f>
        <v>0</v>
      </c>
      <c r="C29" s="79">
        <f t="shared" si="0"/>
        <v>0</v>
      </c>
      <c r="D29" s="79">
        <f t="shared" si="0"/>
        <v>0</v>
      </c>
      <c r="E29" s="79">
        <f t="shared" si="0"/>
        <v>0</v>
      </c>
      <c r="F29" s="79">
        <f t="shared" si="0"/>
        <v>0</v>
      </c>
      <c r="G29" s="80">
        <f t="shared" si="0"/>
        <v>0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SUMPRODUCT(B14:G18,B4:G8)+SUMPRODUCT(H14:H18,H4:H8)</f>
        <v>47401</v>
      </c>
      <c r="D32" s="4"/>
      <c r="E32" s="4"/>
      <c r="F32" s="4"/>
      <c r="G32" s="118"/>
    </row>
    <row r="33" spans="1:7" x14ac:dyDescent="0.2">
      <c r="A33" s="121"/>
      <c r="B33" s="115"/>
      <c r="C33" s="115"/>
      <c r="D33" s="115"/>
      <c r="E33" s="115"/>
      <c r="F33" s="115"/>
      <c r="G33" s="116"/>
    </row>
    <row r="38" spans="1:7" x14ac:dyDescent="0.2">
      <c r="A38" s="1"/>
      <c r="B38" s="1"/>
    </row>
    <row r="39" spans="1:7" x14ac:dyDescent="0.2">
      <c r="A39" s="105"/>
    </row>
    <row r="40" spans="1:7" ht="15" x14ac:dyDescent="0.25">
      <c r="A40" s="104"/>
      <c r="B40" s="103"/>
    </row>
    <row r="41" spans="1:7" ht="15" x14ac:dyDescent="0.25">
      <c r="A41" s="104"/>
      <c r="B41" s="103"/>
    </row>
    <row r="42" spans="1:7" ht="15" x14ac:dyDescent="0.25">
      <c r="A42" s="104"/>
      <c r="B42" s="103"/>
    </row>
    <row r="43" spans="1:7" ht="15" x14ac:dyDescent="0.25">
      <c r="A43" s="104"/>
      <c r="B43" s="103"/>
    </row>
    <row r="44" spans="1:7" ht="15" x14ac:dyDescent="0.25">
      <c r="A44" s="104"/>
      <c r="B44" s="103"/>
    </row>
    <row r="45" spans="1:7" ht="15" x14ac:dyDescent="0.25">
      <c r="A45" s="104"/>
      <c r="B45" s="103"/>
    </row>
    <row r="46" spans="1:7" ht="15" x14ac:dyDescent="0.25">
      <c r="A46" s="104"/>
      <c r="B46" s="103"/>
    </row>
    <row r="48" spans="1:7" x14ac:dyDescent="0.2">
      <c r="A48" s="105"/>
      <c r="B48" s="105"/>
    </row>
    <row r="49" spans="1:2" ht="15" x14ac:dyDescent="0.25">
      <c r="A49" s="104"/>
      <c r="B49" s="103"/>
    </row>
    <row r="50" spans="1:2" ht="15" x14ac:dyDescent="0.25">
      <c r="A50" s="104"/>
      <c r="B50" s="103"/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6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0"/>
  <sheetViews>
    <sheetView showGridLines="0" topLeftCell="A2" zoomScaleNormal="100" workbookViewId="0">
      <selection activeCell="N27" sqref="N27"/>
    </sheetView>
  </sheetViews>
  <sheetFormatPr defaultRowHeight="12.75" x14ac:dyDescent="0.2"/>
  <cols>
    <col min="1" max="1" width="14.7109375" customWidth="1"/>
    <col min="2" max="2" width="11.5703125" bestFit="1" customWidth="1"/>
    <col min="3" max="6" width="8.28515625" bestFit="1" customWidth="1"/>
    <col min="7" max="7" width="9.5703125" bestFit="1" customWidth="1"/>
    <col min="8" max="8" width="9.42578125" bestFit="1" customWidth="1"/>
    <col min="9" max="9" width="9.28515625" bestFit="1" customWidth="1"/>
  </cols>
  <sheetData>
    <row r="1" spans="1:9" ht="13.5" thickBot="1" x14ac:dyDescent="0.25">
      <c r="A1" s="1" t="s">
        <v>27</v>
      </c>
    </row>
    <row r="2" spans="1:9" ht="27" customHeight="1" x14ac:dyDescent="0.2">
      <c r="A2" s="20"/>
      <c r="B2" s="132" t="s">
        <v>17</v>
      </c>
      <c r="C2" s="133"/>
      <c r="D2" s="133"/>
      <c r="E2" s="133"/>
      <c r="F2" s="133"/>
      <c r="G2" s="134"/>
      <c r="H2" s="40" t="s">
        <v>28</v>
      </c>
      <c r="I2" s="41"/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0" t="s">
        <v>29</v>
      </c>
      <c r="I3" s="22" t="s">
        <v>34</v>
      </c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ht="13.5" thickBot="1" x14ac:dyDescent="0.25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126" t="s">
        <v>1</v>
      </c>
      <c r="B9" s="127">
        <v>10</v>
      </c>
      <c r="C9" s="128">
        <v>8</v>
      </c>
      <c r="D9" s="128">
        <v>14</v>
      </c>
      <c r="E9" s="128">
        <v>6</v>
      </c>
      <c r="F9" s="128">
        <v>7</v>
      </c>
      <c r="G9" s="130">
        <v>11</v>
      </c>
      <c r="H9" s="131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customHeight="1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3.5" customHeight="1" x14ac:dyDescent="0.2">
      <c r="A12" s="20"/>
      <c r="B12" s="132" t="s">
        <v>24</v>
      </c>
      <c r="C12" s="135"/>
      <c r="D12" s="135"/>
      <c r="E12" s="135"/>
      <c r="F12" s="135"/>
      <c r="G12" s="136"/>
      <c r="H12" s="65" t="s">
        <v>13</v>
      </c>
      <c r="I12" s="4"/>
    </row>
    <row r="13" spans="1:9" ht="13.5" customHeight="1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  <c r="I13" s="4"/>
    </row>
    <row r="14" spans="1:9" ht="13.5" customHeight="1" x14ac:dyDescent="0.2">
      <c r="A14" s="12" t="s">
        <v>9</v>
      </c>
      <c r="B14" s="81">
        <v>0</v>
      </c>
      <c r="C14" s="82">
        <v>0</v>
      </c>
      <c r="D14" s="82">
        <v>0</v>
      </c>
      <c r="E14" s="83">
        <v>0</v>
      </c>
      <c r="F14" s="83">
        <v>0</v>
      </c>
      <c r="G14" s="83">
        <v>0</v>
      </c>
      <c r="H14" s="92">
        <v>0</v>
      </c>
      <c r="I14" s="4"/>
    </row>
    <row r="15" spans="1:9" ht="13.5" customHeight="1" x14ac:dyDescent="0.2">
      <c r="A15" s="3" t="s">
        <v>15</v>
      </c>
      <c r="B15" s="84">
        <v>0</v>
      </c>
      <c r="C15" s="85">
        <v>0</v>
      </c>
      <c r="D15" s="85">
        <v>0</v>
      </c>
      <c r="E15" s="85">
        <v>0</v>
      </c>
      <c r="F15" s="85">
        <v>0</v>
      </c>
      <c r="G15" s="86">
        <v>0</v>
      </c>
      <c r="H15" s="26">
        <v>0</v>
      </c>
      <c r="I15" s="4"/>
    </row>
    <row r="16" spans="1:9" ht="13.5" customHeight="1" x14ac:dyDescent="0.2">
      <c r="A16" s="3" t="s">
        <v>10</v>
      </c>
      <c r="B16" s="87">
        <v>0</v>
      </c>
      <c r="C16" s="88">
        <v>0</v>
      </c>
      <c r="D16" s="88">
        <v>0</v>
      </c>
      <c r="E16" s="85">
        <v>1</v>
      </c>
      <c r="F16" s="85">
        <v>0</v>
      </c>
      <c r="G16" s="86">
        <v>1</v>
      </c>
      <c r="H16" s="26">
        <v>1</v>
      </c>
      <c r="I16" s="4"/>
    </row>
    <row r="17" spans="1:9" ht="13.5" customHeight="1" x14ac:dyDescent="0.2">
      <c r="A17" s="3" t="s">
        <v>11</v>
      </c>
      <c r="B17" s="84">
        <v>1</v>
      </c>
      <c r="C17" s="85">
        <v>1</v>
      </c>
      <c r="D17" s="85">
        <v>0</v>
      </c>
      <c r="E17" s="88">
        <v>0</v>
      </c>
      <c r="F17" s="88">
        <v>0</v>
      </c>
      <c r="G17" s="88">
        <v>0</v>
      </c>
      <c r="H17" s="26">
        <v>1</v>
      </c>
      <c r="I17" s="4"/>
    </row>
    <row r="18" spans="1:9" ht="13.5" customHeight="1" thickBot="1" x14ac:dyDescent="0.25">
      <c r="A18" s="6" t="s">
        <v>12</v>
      </c>
      <c r="B18" s="89">
        <v>0</v>
      </c>
      <c r="C18" s="90">
        <v>0</v>
      </c>
      <c r="D18" s="90">
        <v>1</v>
      </c>
      <c r="E18" s="91">
        <v>0</v>
      </c>
      <c r="F18" s="91">
        <v>1</v>
      </c>
      <c r="G18" s="91">
        <v>0</v>
      </c>
      <c r="H18" s="93">
        <v>1</v>
      </c>
      <c r="I18" s="4"/>
    </row>
    <row r="19" spans="1:9" ht="6" customHeight="1" x14ac:dyDescent="0.2">
      <c r="A19" s="4"/>
      <c r="B19" s="85"/>
      <c r="C19" s="85"/>
      <c r="D19" s="85"/>
      <c r="E19" s="88"/>
      <c r="F19" s="88"/>
      <c r="G19" s="88"/>
      <c r="H19" s="94"/>
      <c r="I19" s="4"/>
    </row>
    <row r="20" spans="1:9" ht="13.5" thickBot="1" x14ac:dyDescent="0.25">
      <c r="A20" s="15" t="s">
        <v>23</v>
      </c>
      <c r="B20" s="4"/>
      <c r="C20" s="4"/>
      <c r="D20" s="4"/>
      <c r="E20" s="4"/>
      <c r="F20" s="4"/>
      <c r="G20" s="4"/>
      <c r="H20" s="4"/>
      <c r="I20" s="4"/>
    </row>
    <row r="21" spans="1:9" ht="12.75" customHeight="1" x14ac:dyDescent="0.2">
      <c r="A21" s="20"/>
      <c r="B21" s="132" t="s">
        <v>22</v>
      </c>
      <c r="C21" s="135"/>
      <c r="D21" s="135"/>
      <c r="E21" s="135"/>
      <c r="F21" s="135"/>
      <c r="G21" s="137"/>
      <c r="I21" s="4"/>
    </row>
    <row r="22" spans="1:9" x14ac:dyDescent="0.2">
      <c r="A22" s="21" t="s">
        <v>16</v>
      </c>
      <c r="B22" s="18" t="s">
        <v>3</v>
      </c>
      <c r="C22" s="16" t="s">
        <v>4</v>
      </c>
      <c r="D22" s="16" t="s">
        <v>5</v>
      </c>
      <c r="E22" s="16" t="s">
        <v>6</v>
      </c>
      <c r="F22" s="16" t="s">
        <v>7</v>
      </c>
      <c r="G22" s="95" t="s">
        <v>8</v>
      </c>
    </row>
    <row r="23" spans="1:9" x14ac:dyDescent="0.2">
      <c r="A23" s="12" t="s">
        <v>9</v>
      </c>
      <c r="B23" s="81">
        <f t="shared" ref="B23:G25" si="0">B14*B$9</f>
        <v>0</v>
      </c>
      <c r="C23" s="82">
        <f t="shared" si="0"/>
        <v>0</v>
      </c>
      <c r="D23" s="82">
        <f t="shared" si="0"/>
        <v>0</v>
      </c>
      <c r="E23" s="83">
        <f t="shared" si="0"/>
        <v>0</v>
      </c>
      <c r="F23" s="83">
        <f t="shared" si="0"/>
        <v>0</v>
      </c>
      <c r="G23" s="96">
        <f t="shared" si="0"/>
        <v>0</v>
      </c>
    </row>
    <row r="24" spans="1:9" x14ac:dyDescent="0.2">
      <c r="A24" s="3" t="s">
        <v>15</v>
      </c>
      <c r="B24" s="84">
        <f t="shared" si="0"/>
        <v>0</v>
      </c>
      <c r="C24" s="85">
        <f t="shared" si="0"/>
        <v>0</v>
      </c>
      <c r="D24" s="85">
        <f t="shared" si="0"/>
        <v>0</v>
      </c>
      <c r="E24" s="85">
        <f t="shared" si="0"/>
        <v>0</v>
      </c>
      <c r="F24" s="85">
        <f t="shared" si="0"/>
        <v>0</v>
      </c>
      <c r="G24" s="97">
        <f t="shared" si="0"/>
        <v>0</v>
      </c>
    </row>
    <row r="25" spans="1:9" x14ac:dyDescent="0.2">
      <c r="A25" s="3" t="s">
        <v>10</v>
      </c>
      <c r="B25" s="87">
        <f t="shared" si="0"/>
        <v>0</v>
      </c>
      <c r="C25" s="88">
        <f t="shared" si="0"/>
        <v>0</v>
      </c>
      <c r="D25" s="88">
        <f t="shared" si="0"/>
        <v>0</v>
      </c>
      <c r="E25" s="85">
        <f t="shared" si="0"/>
        <v>6</v>
      </c>
      <c r="F25" s="85">
        <f t="shared" si="0"/>
        <v>0</v>
      </c>
      <c r="G25" s="97">
        <f t="shared" si="0"/>
        <v>11</v>
      </c>
    </row>
    <row r="26" spans="1:9" x14ac:dyDescent="0.2">
      <c r="A26" s="3" t="s">
        <v>11</v>
      </c>
      <c r="B26" s="84">
        <f t="shared" ref="B26:G27" si="1">B17*B$9</f>
        <v>10</v>
      </c>
      <c r="C26" s="85">
        <f t="shared" si="1"/>
        <v>8</v>
      </c>
      <c r="D26" s="85">
        <f t="shared" si="1"/>
        <v>0</v>
      </c>
      <c r="E26" s="88">
        <f t="shared" si="1"/>
        <v>0</v>
      </c>
      <c r="F26" s="88">
        <f t="shared" si="1"/>
        <v>0</v>
      </c>
      <c r="G26" s="98">
        <f t="shared" si="1"/>
        <v>0</v>
      </c>
    </row>
    <row r="27" spans="1:9" ht="13.5" thickBot="1" x14ac:dyDescent="0.25">
      <c r="A27" s="6" t="s">
        <v>12</v>
      </c>
      <c r="B27" s="89">
        <f t="shared" si="1"/>
        <v>0</v>
      </c>
      <c r="C27" s="90">
        <f t="shared" si="1"/>
        <v>0</v>
      </c>
      <c r="D27" s="90">
        <f t="shared" si="1"/>
        <v>14</v>
      </c>
      <c r="E27" s="91">
        <f t="shared" si="1"/>
        <v>0</v>
      </c>
      <c r="F27" s="91">
        <f t="shared" si="1"/>
        <v>7</v>
      </c>
      <c r="G27" s="99">
        <f t="shared" si="1"/>
        <v>0</v>
      </c>
    </row>
    <row r="28" spans="1:9" ht="6" customHeight="1" x14ac:dyDescent="0.2"/>
    <row r="29" spans="1:9" ht="13.5" thickBot="1" x14ac:dyDescent="0.25">
      <c r="A29" s="15" t="s">
        <v>0</v>
      </c>
    </row>
    <row r="30" spans="1:9" x14ac:dyDescent="0.2">
      <c r="A30" s="30" t="s">
        <v>16</v>
      </c>
      <c r="B30" s="31" t="s">
        <v>14</v>
      </c>
      <c r="C30" s="9"/>
      <c r="D30" s="9"/>
      <c r="E30" s="9"/>
      <c r="F30" s="9"/>
      <c r="G30" s="10"/>
    </row>
    <row r="31" spans="1:9" x14ac:dyDescent="0.2">
      <c r="A31" s="3" t="s">
        <v>9</v>
      </c>
      <c r="B31" s="77">
        <f>I4*H14-SUMPRODUCT(B14:G14,$B$9:$G$9)</f>
        <v>0</v>
      </c>
      <c r="C31" s="4"/>
      <c r="D31" s="4"/>
      <c r="E31" s="4"/>
      <c r="F31" s="4"/>
      <c r="G31" s="5"/>
    </row>
    <row r="32" spans="1:9" x14ac:dyDescent="0.2">
      <c r="A32" s="3" t="s">
        <v>15</v>
      </c>
      <c r="B32" s="77">
        <f>I5*H15-SUMPRODUCT(B15:G15,$B$9:$G$9)</f>
        <v>0</v>
      </c>
      <c r="C32" s="4"/>
      <c r="D32" s="4"/>
      <c r="E32" s="4"/>
      <c r="F32" s="4"/>
      <c r="G32" s="5"/>
    </row>
    <row r="33" spans="1:8" x14ac:dyDescent="0.2">
      <c r="A33" s="3" t="s">
        <v>10</v>
      </c>
      <c r="B33" s="77">
        <f>I6*H16-SUMPRODUCT(B16:G16,$B$9:$G$9)</f>
        <v>10</v>
      </c>
      <c r="C33" s="4"/>
      <c r="D33" s="4"/>
      <c r="E33" s="4"/>
      <c r="F33" s="4"/>
      <c r="G33" s="5"/>
    </row>
    <row r="34" spans="1:8" x14ac:dyDescent="0.2">
      <c r="A34" s="3" t="s">
        <v>11</v>
      </c>
      <c r="B34" s="77">
        <f>I7*H17-SUMPRODUCT(B17:G17,$B$9:$G$9)</f>
        <v>4</v>
      </c>
      <c r="C34" s="4"/>
      <c r="D34" s="4"/>
      <c r="E34" s="4"/>
      <c r="F34" s="4"/>
      <c r="G34" s="5"/>
    </row>
    <row r="35" spans="1:8" x14ac:dyDescent="0.2">
      <c r="A35" s="3" t="s">
        <v>12</v>
      </c>
      <c r="B35" s="77">
        <f>I8*H18-SUMPRODUCT(B18:G18,$B$9:$G$9)</f>
        <v>10</v>
      </c>
      <c r="C35" s="4"/>
      <c r="D35" s="4"/>
      <c r="E35" s="4"/>
      <c r="F35" s="4"/>
      <c r="G35" s="5"/>
    </row>
    <row r="36" spans="1:8" ht="5.25" customHeight="1" x14ac:dyDescent="0.2">
      <c r="A36" s="3"/>
      <c r="B36" s="11"/>
      <c r="C36" s="4"/>
      <c r="D36" s="4"/>
      <c r="E36" s="4"/>
      <c r="F36" s="4"/>
      <c r="G36" s="5"/>
    </row>
    <row r="37" spans="1:8" x14ac:dyDescent="0.2">
      <c r="A37" s="3"/>
      <c r="B37" s="18" t="s">
        <v>3</v>
      </c>
      <c r="C37" s="29" t="s">
        <v>4</v>
      </c>
      <c r="D37" s="29" t="s">
        <v>5</v>
      </c>
      <c r="E37" s="29" t="s">
        <v>6</v>
      </c>
      <c r="F37" s="29" t="s">
        <v>7</v>
      </c>
      <c r="G37" s="32" t="s">
        <v>8</v>
      </c>
    </row>
    <row r="38" spans="1:8" ht="13.5" thickBot="1" x14ac:dyDescent="0.25">
      <c r="A38" s="46" t="s">
        <v>1</v>
      </c>
      <c r="B38" s="78">
        <f t="shared" ref="B38:G38" si="2">SUM(B14:B18)</f>
        <v>1</v>
      </c>
      <c r="C38" s="79">
        <f t="shared" si="2"/>
        <v>1</v>
      </c>
      <c r="D38" s="79">
        <f t="shared" si="2"/>
        <v>1</v>
      </c>
      <c r="E38" s="79">
        <f t="shared" si="2"/>
        <v>1</v>
      </c>
      <c r="F38" s="79">
        <f t="shared" si="2"/>
        <v>1</v>
      </c>
      <c r="G38" s="80">
        <f t="shared" si="2"/>
        <v>1</v>
      </c>
    </row>
    <row r="39" spans="1:8" ht="6" customHeight="1" x14ac:dyDescent="0.2"/>
    <row r="40" spans="1:8" ht="13.5" thickBot="1" x14ac:dyDescent="0.25">
      <c r="A40" s="1" t="s">
        <v>19</v>
      </c>
    </row>
    <row r="41" spans="1:8" ht="13.5" thickBot="1" x14ac:dyDescent="0.25">
      <c r="A41" s="44" t="s">
        <v>2</v>
      </c>
      <c r="B41" s="53">
        <f>SUMPRODUCT(B23:G27,B4:G8)+SUMPRODUCT(H14:H18,H4:H8)</f>
        <v>49717</v>
      </c>
      <c r="D41" s="4"/>
      <c r="E41" s="4"/>
      <c r="F41" s="4"/>
      <c r="G41" s="4"/>
      <c r="H41" s="118"/>
    </row>
    <row r="42" spans="1:8" x14ac:dyDescent="0.2">
      <c r="A42" s="121"/>
      <c r="B42" s="121"/>
      <c r="C42" s="121"/>
      <c r="D42" s="121"/>
      <c r="E42" s="121"/>
      <c r="F42" s="121"/>
      <c r="G42" s="121"/>
      <c r="H42" s="125"/>
    </row>
    <row r="48" spans="1:8" x14ac:dyDescent="0.2">
      <c r="A48" s="1"/>
      <c r="B48" s="1"/>
    </row>
    <row r="49" spans="1:2" x14ac:dyDescent="0.2">
      <c r="A49" s="105"/>
    </row>
    <row r="50" spans="1:2" ht="15" x14ac:dyDescent="0.25">
      <c r="A50" s="104"/>
      <c r="B50" s="103"/>
    </row>
    <row r="51" spans="1:2" ht="15" x14ac:dyDescent="0.25">
      <c r="A51" s="104"/>
      <c r="B51" s="103"/>
    </row>
    <row r="52" spans="1:2" ht="15" x14ac:dyDescent="0.25">
      <c r="A52" s="104"/>
      <c r="B52" s="103"/>
    </row>
    <row r="53" spans="1:2" ht="15" x14ac:dyDescent="0.25">
      <c r="A53" s="104"/>
      <c r="B53" s="103"/>
    </row>
    <row r="54" spans="1:2" ht="15" x14ac:dyDescent="0.25">
      <c r="A54" s="104"/>
      <c r="B54" s="103"/>
    </row>
    <row r="55" spans="1:2" ht="15" x14ac:dyDescent="0.25">
      <c r="A55" s="104"/>
      <c r="B55" s="103"/>
    </row>
    <row r="56" spans="1:2" ht="15" x14ac:dyDescent="0.25">
      <c r="A56" s="104"/>
      <c r="B56" s="103"/>
    </row>
    <row r="58" spans="1:2" x14ac:dyDescent="0.2">
      <c r="A58" s="105"/>
      <c r="B58" s="105"/>
    </row>
    <row r="59" spans="1:2" ht="15" x14ac:dyDescent="0.25">
      <c r="A59" s="104"/>
      <c r="B59" s="103"/>
    </row>
    <row r="60" spans="1:2" ht="15" x14ac:dyDescent="0.25">
      <c r="A60" s="104"/>
      <c r="B60" s="103"/>
    </row>
  </sheetData>
  <mergeCells count="3">
    <mergeCell ref="B2:G2"/>
    <mergeCell ref="B21:G21"/>
    <mergeCell ref="B12:G12"/>
  </mergeCells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5-3 HighOptic</vt:lpstr>
      <vt:lpstr>Table 5-3 TelecomOne</vt:lpstr>
      <vt:lpstr>Merged Network with All Plants </vt:lpstr>
      <vt:lpstr>Figure 5-12</vt:lpstr>
      <vt:lpstr>Table 5-4 Single Sourcing</vt:lpstr>
      <vt:lpstr>'Table 5-3 HighOptic'!Print_Area</vt:lpstr>
    </vt:vector>
  </TitlesOfParts>
  <Company>Kellogg Graduate School of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- 6th Edition</dc:title>
  <dc:creator>Sunil Chopra/Jay Mabe</dc:creator>
  <cp:lastModifiedBy>Jay Mabe</cp:lastModifiedBy>
  <cp:lastPrinted>2001-09-10T20:25:10Z</cp:lastPrinted>
  <dcterms:created xsi:type="dcterms:W3CDTF">1999-02-07T23:04:46Z</dcterms:created>
  <dcterms:modified xsi:type="dcterms:W3CDTF">2014-07-14T20:17:47Z</dcterms:modified>
</cp:coreProperties>
</file>