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drawings/drawing3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4.xml" ContentType="application/vnd.openxmlformats-officedocument.drawing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5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1680" windowWidth="12120" windowHeight="8835"/>
  </bookViews>
  <sheets>
    <sheet name="HighOptic" sheetId="3" r:id="rId1"/>
    <sheet name="TelecomOne" sheetId="6" r:id="rId2"/>
    <sheet name="Production Allocation" sheetId="7" r:id="rId3"/>
    <sheet name="Location &amp; Allocation" sheetId="8" r:id="rId4"/>
    <sheet name="Figure 5-9, 5-10, 5-11, &amp; 5-12" sheetId="9" r:id="rId5"/>
  </sheets>
  <definedNames>
    <definedName name="_xlnm.Print_Area" localSheetId="0">HighOptic!$A$1:$I$61</definedName>
    <definedName name="solver_adj" localSheetId="4" hidden="1">'Figure 5-9, 5-10, 5-11, &amp; 5-12'!$B$14:$H$18</definedName>
    <definedName name="solver_adj" localSheetId="0" hidden="1">HighOptic!$E$15:$G$16</definedName>
    <definedName name="solver_adj" localSheetId="3" hidden="1">'Location &amp; Allocation'!$B$14:$H$18</definedName>
    <definedName name="solver_adj" localSheetId="2" hidden="1">'Production Allocation'!$B$14:$G$18</definedName>
    <definedName name="solver_adj" localSheetId="1" hidden="1">TelecomOne!$B$14:$D$14,TelecomOne!$B$17:$D$18</definedName>
    <definedName name="solver_cvg" localSheetId="4" hidden="1">0.00001</definedName>
    <definedName name="solver_cvg" localSheetId="0" hidden="1">0.001</definedName>
    <definedName name="solver_cvg" localSheetId="3" hidden="1">0.001</definedName>
    <definedName name="solver_cvg" localSheetId="2" hidden="1">0.001</definedName>
    <definedName name="solver_cvg" localSheetId="1" hidden="1">0.001</definedName>
    <definedName name="solver_drv" localSheetId="4" hidden="1">1</definedName>
    <definedName name="solver_drv" localSheetId="0" hidden="1">1</definedName>
    <definedName name="solver_drv" localSheetId="3" hidden="1">1</definedName>
    <definedName name="solver_drv" localSheetId="2" hidden="1">1</definedName>
    <definedName name="solver_drv" localSheetId="1" hidden="1">1</definedName>
    <definedName name="solver_dua" localSheetId="4" hidden="1">1</definedName>
    <definedName name="solver_dua" localSheetId="0" hidden="1">1</definedName>
    <definedName name="solver_dua" localSheetId="3" hidden="1">1</definedName>
    <definedName name="solver_dua" localSheetId="2" hidden="1">1</definedName>
    <definedName name="solver_dua" localSheetId="1" hidden="1">1</definedName>
    <definedName name="solver_eng" localSheetId="4" hidden="1">1</definedName>
    <definedName name="solver_eng" localSheetId="0" hidden="1">1</definedName>
    <definedName name="solver_eng" localSheetId="3" hidden="1">1</definedName>
    <definedName name="solver_eng" localSheetId="2" hidden="1">1</definedName>
    <definedName name="solver_eng" localSheetId="1" hidden="1">1</definedName>
    <definedName name="solver_est" localSheetId="4" hidden="1">1</definedName>
    <definedName name="solver_est" localSheetId="0" hidden="1">1</definedName>
    <definedName name="solver_est" localSheetId="3" hidden="1">1</definedName>
    <definedName name="solver_est" localSheetId="2" hidden="1">1</definedName>
    <definedName name="solver_est" localSheetId="1" hidden="1">1</definedName>
    <definedName name="solver_ibd" localSheetId="4" hidden="1">2</definedName>
    <definedName name="solver_ibd" localSheetId="0" hidden="1">2</definedName>
    <definedName name="solver_ibd" localSheetId="3" hidden="1">2</definedName>
    <definedName name="solver_ibd" localSheetId="2" hidden="1">2</definedName>
    <definedName name="solver_ibd" localSheetId="1" hidden="1">2</definedName>
    <definedName name="solver_itr" localSheetId="4" hidden="1">100</definedName>
    <definedName name="solver_itr" localSheetId="0" hidden="1">100</definedName>
    <definedName name="solver_itr" localSheetId="3" hidden="1">100</definedName>
    <definedName name="solver_itr" localSheetId="2" hidden="1">100</definedName>
    <definedName name="solver_itr" localSheetId="1" hidden="1">100</definedName>
    <definedName name="solver_lhs1" localSheetId="4" hidden="1">'Figure 5-9, 5-10, 5-11, &amp; 5-12'!$B$31:$B$35</definedName>
    <definedName name="solver_lhs1" localSheetId="0" hidden="1">HighOptic!$B$23</definedName>
    <definedName name="solver_lhs1" localSheetId="3" hidden="1">'Location &amp; Allocation'!$B$22:$B$26</definedName>
    <definedName name="solver_lhs1" localSheetId="2" hidden="1">'Production Allocation'!$B$22:$B$26</definedName>
    <definedName name="solver_lhs1" localSheetId="1" hidden="1">TelecomOne!$B$14:$D$14</definedName>
    <definedName name="solver_lhs2" localSheetId="4" hidden="1">'Figure 5-9, 5-10, 5-11, &amp; 5-12'!$B$14:$H$18</definedName>
    <definedName name="solver_lhs2" localSheetId="0" hidden="1">HighOptic!$B$24</definedName>
    <definedName name="solver_lhs2" localSheetId="3" hidden="1">'Location &amp; Allocation'!$B$29:$G$29</definedName>
    <definedName name="solver_lhs2" localSheetId="2" hidden="1">'Production Allocation'!$B$29:$G$29</definedName>
    <definedName name="solver_lhs2" localSheetId="1" hidden="1">TelecomOne!$B$17:$D$18</definedName>
    <definedName name="solver_lhs3" localSheetId="4" hidden="1">'Figure 5-9, 5-10, 5-11, &amp; 5-12'!$B$38:$G$38</definedName>
    <definedName name="solver_lhs3" localSheetId="0" hidden="1">HighOptic!$E$15:$G$16</definedName>
    <definedName name="solver_lhs3" localSheetId="3" hidden="1">'Location &amp; Allocation'!$B$14:$G$18</definedName>
    <definedName name="solver_lhs3" localSheetId="2" hidden="1">'Production Allocation'!$B$14:$G$18</definedName>
    <definedName name="solver_lhs3" localSheetId="1" hidden="1">TelecomOne!$B$22</definedName>
    <definedName name="solver_lhs4" localSheetId="4" hidden="1">'Figure 5-9, 5-10, 5-11, &amp; 5-12'!$B$14:$H$18</definedName>
    <definedName name="solver_lhs4" localSheetId="0" hidden="1">HighOptic!$E$29:$G$29</definedName>
    <definedName name="solver_lhs4" localSheetId="3" hidden="1">'Location &amp; Allocation'!$H$14:$H$18</definedName>
    <definedName name="solver_lhs4" localSheetId="2" hidden="1">'Production Allocation'!$B$14:$G$18</definedName>
    <definedName name="solver_lhs4" localSheetId="1" hidden="1">TelecomOne!$B$25</definedName>
    <definedName name="solver_lhs5" localSheetId="4" hidden="1">'Figure 5-9, 5-10, 5-11, &amp; 5-12'!$B$31:$B$35</definedName>
    <definedName name="solver_lhs5" localSheetId="0" hidden="1">HighOptic!$B$24</definedName>
    <definedName name="solver_lhs5" localSheetId="3" hidden="1">'Location &amp; Allocation'!$B$22:$B$26</definedName>
    <definedName name="solver_lhs5" localSheetId="2" hidden="1">'Production Allocation'!$B$22:$B$26</definedName>
    <definedName name="solver_lhs5" localSheetId="1" hidden="1">TelecomOne!$B$26</definedName>
    <definedName name="solver_lhs6" localSheetId="4" hidden="1">'Figure 5-9, 5-10, 5-11, &amp; 5-12'!$B$34</definedName>
    <definedName name="solver_lhs6" localSheetId="0" hidden="1">HighOptic!$E$29:$G$29</definedName>
    <definedName name="solver_lhs6" localSheetId="3" hidden="1">'Location &amp; Allocation'!$B$25</definedName>
    <definedName name="solver_lhs6" localSheetId="2" hidden="1">'Production Allocation'!$B$25</definedName>
    <definedName name="solver_lhs6" localSheetId="1" hidden="1">TelecomOne!$B$29:$D$29</definedName>
    <definedName name="solver_lhs7" localSheetId="4" hidden="1">'Figure 5-9, 5-10, 5-11, &amp; 5-12'!$B$35</definedName>
    <definedName name="solver_lhs7" localSheetId="3" hidden="1">'Location &amp; Allocation'!$B$26</definedName>
    <definedName name="solver_lhs7" localSheetId="2" hidden="1">'Production Allocation'!$B$26</definedName>
    <definedName name="solver_lhs7" localSheetId="1" hidden="1">TelecomOne!$B$26</definedName>
    <definedName name="solver_lin" localSheetId="4" hidden="1">1</definedName>
    <definedName name="solver_lin" localSheetId="0" hidden="1">2</definedName>
    <definedName name="solver_lin" localSheetId="3" hidden="1">1</definedName>
    <definedName name="solver_lin" localSheetId="2" hidden="1">1</definedName>
    <definedName name="solver_lin" localSheetId="1" hidden="1">2</definedName>
    <definedName name="solver_lva" localSheetId="4" hidden="1">2</definedName>
    <definedName name="solver_lva" localSheetId="0" hidden="1">2</definedName>
    <definedName name="solver_lva" localSheetId="3" hidden="1">2</definedName>
    <definedName name="solver_lva" localSheetId="2" hidden="1">2</definedName>
    <definedName name="solver_lva" localSheetId="1" hidden="1">2</definedName>
    <definedName name="solver_mip" localSheetId="4" hidden="1">1000</definedName>
    <definedName name="solver_mip" localSheetId="0" hidden="1">1000</definedName>
    <definedName name="solver_mip" localSheetId="3" hidden="1">1000</definedName>
    <definedName name="solver_mip" localSheetId="2" hidden="1">1000</definedName>
    <definedName name="solver_mip" localSheetId="1" hidden="1">1000</definedName>
    <definedName name="solver_msl" localSheetId="4" hidden="1">2</definedName>
    <definedName name="solver_msl" localSheetId="0" hidden="1">2</definedName>
    <definedName name="solver_msl" localSheetId="3" hidden="1">2</definedName>
    <definedName name="solver_msl" localSheetId="2" hidden="1">2</definedName>
    <definedName name="solver_msl" localSheetId="1" hidden="1">2</definedName>
    <definedName name="solver_neg" localSheetId="4" hidden="1">2</definedName>
    <definedName name="solver_neg" localSheetId="0" hidden="1">2</definedName>
    <definedName name="solver_neg" localSheetId="3" hidden="1">2</definedName>
    <definedName name="solver_neg" localSheetId="2" hidden="1">2</definedName>
    <definedName name="solver_neg" localSheetId="1" hidden="1">2</definedName>
    <definedName name="solver_nod" localSheetId="4" hidden="1">1000</definedName>
    <definedName name="solver_nod" localSheetId="0" hidden="1">1000</definedName>
    <definedName name="solver_nod" localSheetId="3" hidden="1">1000</definedName>
    <definedName name="solver_nod" localSheetId="2" hidden="1">1000</definedName>
    <definedName name="solver_nod" localSheetId="1" hidden="1">1000</definedName>
    <definedName name="solver_num" localSheetId="4" hidden="1">3</definedName>
    <definedName name="solver_num" localSheetId="0" hidden="1">4</definedName>
    <definedName name="solver_num" localSheetId="3" hidden="1">4</definedName>
    <definedName name="solver_num" localSheetId="2" hidden="1">3</definedName>
    <definedName name="solver_num" localSheetId="1" hidden="1">6</definedName>
    <definedName name="solver_nwt" localSheetId="4" hidden="1">1</definedName>
    <definedName name="solver_nwt" localSheetId="0" hidden="1">1</definedName>
    <definedName name="solver_nwt" localSheetId="3" hidden="1">1</definedName>
    <definedName name="solver_nwt" localSheetId="2" hidden="1">1</definedName>
    <definedName name="solver_nwt" localSheetId="1" hidden="1">1</definedName>
    <definedName name="solver_ofx" localSheetId="4" hidden="1">2</definedName>
    <definedName name="solver_ofx" localSheetId="0" hidden="1">2</definedName>
    <definedName name="solver_ofx" localSheetId="3" hidden="1">2</definedName>
    <definedName name="solver_ofx" localSheetId="2" hidden="1">2</definedName>
    <definedName name="solver_ofx" localSheetId="1" hidden="1">2</definedName>
    <definedName name="solver_opt" localSheetId="4" hidden="1">'Figure 5-9, 5-10, 5-11, &amp; 5-12'!$B$41</definedName>
    <definedName name="solver_opt" localSheetId="0" hidden="1">HighOptic!$B$32</definedName>
    <definedName name="solver_opt" localSheetId="3" hidden="1">'Location &amp; Allocation'!$B$32</definedName>
    <definedName name="solver_opt" localSheetId="2" hidden="1">'Production Allocation'!$B$32</definedName>
    <definedName name="solver_opt" localSheetId="1" hidden="1">TelecomOne!$B$32</definedName>
    <definedName name="solver_pre" localSheetId="4" hidden="1">0.00000001</definedName>
    <definedName name="solver_pre" localSheetId="0" hidden="1">0.000001</definedName>
    <definedName name="solver_pre" localSheetId="3" hidden="1">0.000001</definedName>
    <definedName name="solver_pre" localSheetId="2" hidden="1">0.000001</definedName>
    <definedName name="solver_pre" localSheetId="1" hidden="1">0.000001</definedName>
    <definedName name="solver_pro" localSheetId="4" hidden="1">2</definedName>
    <definedName name="solver_pro" localSheetId="0" hidden="1">2</definedName>
    <definedName name="solver_pro" localSheetId="3" hidden="1">2</definedName>
    <definedName name="solver_pro" localSheetId="2" hidden="1">2</definedName>
    <definedName name="solver_pro" localSheetId="1" hidden="1">2</definedName>
    <definedName name="solver_rbv" localSheetId="4" hidden="1">1</definedName>
    <definedName name="solver_rbv" localSheetId="0" hidden="1">1</definedName>
    <definedName name="solver_rbv" localSheetId="3" hidden="1">1</definedName>
    <definedName name="solver_rbv" localSheetId="2" hidden="1">1</definedName>
    <definedName name="solver_rbv" localSheetId="1" hidden="1">1</definedName>
    <definedName name="solver_rel1" localSheetId="4" hidden="1">3</definedName>
    <definedName name="solver_rel1" localSheetId="0" hidden="1">3</definedName>
    <definedName name="solver_rel1" localSheetId="3" hidden="1">3</definedName>
    <definedName name="solver_rel1" localSheetId="2" hidden="1">3</definedName>
    <definedName name="solver_rel1" localSheetId="1" hidden="1">3</definedName>
    <definedName name="solver_rel2" localSheetId="4" hidden="1">5</definedName>
    <definedName name="solver_rel2" localSheetId="0" hidden="1">3</definedName>
    <definedName name="solver_rel2" localSheetId="3" hidden="1">2</definedName>
    <definedName name="solver_rel2" localSheetId="2" hidden="1">2</definedName>
    <definedName name="solver_rel2" localSheetId="1" hidden="1">3</definedName>
    <definedName name="solver_rel3" localSheetId="4" hidden="1">2</definedName>
    <definedName name="solver_rel3" localSheetId="0" hidden="1">3</definedName>
    <definedName name="solver_rel3" localSheetId="3" hidden="1">3</definedName>
    <definedName name="solver_rel3" localSheetId="2" hidden="1">3</definedName>
    <definedName name="solver_rel3" localSheetId="1" hidden="1">3</definedName>
    <definedName name="solver_rel4" localSheetId="4" hidden="1">5</definedName>
    <definedName name="solver_rel4" localSheetId="0" hidden="1">2</definedName>
    <definedName name="solver_rel4" localSheetId="3" hidden="1">5</definedName>
    <definedName name="solver_rel4" localSheetId="2" hidden="1">3</definedName>
    <definedName name="solver_rel4" localSheetId="1" hidden="1">3</definedName>
    <definedName name="solver_rel5" localSheetId="4" hidden="1">3</definedName>
    <definedName name="solver_rel5" localSheetId="0" hidden="1">3</definedName>
    <definedName name="solver_rel5" localSheetId="3" hidden="1">3</definedName>
    <definedName name="solver_rel5" localSheetId="2" hidden="1">3</definedName>
    <definedName name="solver_rel5" localSheetId="1" hidden="1">3</definedName>
    <definedName name="solver_rel6" localSheetId="4" hidden="1">3</definedName>
    <definedName name="solver_rel6" localSheetId="0" hidden="1">2</definedName>
    <definedName name="solver_rel6" localSheetId="3" hidden="1">3</definedName>
    <definedName name="solver_rel6" localSheetId="2" hidden="1">3</definedName>
    <definedName name="solver_rel6" localSheetId="1" hidden="1">2</definedName>
    <definedName name="solver_rel7" localSheetId="4" hidden="1">3</definedName>
    <definedName name="solver_rel7" localSheetId="3" hidden="1">3</definedName>
    <definedName name="solver_rel7" localSheetId="2" hidden="1">3</definedName>
    <definedName name="solver_rel7" localSheetId="1" hidden="1">3</definedName>
    <definedName name="solver_reo" localSheetId="4" hidden="1">2</definedName>
    <definedName name="solver_reo" localSheetId="0" hidden="1">2</definedName>
    <definedName name="solver_reo" localSheetId="3" hidden="1">2</definedName>
    <definedName name="solver_reo" localSheetId="2" hidden="1">2</definedName>
    <definedName name="solver_reo" localSheetId="1" hidden="1">2</definedName>
    <definedName name="solver_rep" localSheetId="4" hidden="1">2</definedName>
    <definedName name="solver_rep" localSheetId="0" hidden="1">2</definedName>
    <definedName name="solver_rep" localSheetId="3" hidden="1">2</definedName>
    <definedName name="solver_rep" localSheetId="2" hidden="1">2</definedName>
    <definedName name="solver_rep" localSheetId="1" hidden="1">2</definedName>
    <definedName name="solver_rhs1" localSheetId="4" hidden="1">0</definedName>
    <definedName name="solver_rhs1" localSheetId="0" hidden="1">0</definedName>
    <definedName name="solver_rhs1" localSheetId="3" hidden="1">0</definedName>
    <definedName name="solver_rhs1" localSheetId="2" hidden="1">0</definedName>
    <definedName name="solver_rhs1" localSheetId="1" hidden="1">0</definedName>
    <definedName name="solver_rhs2" localSheetId="4" hidden="1">binary</definedName>
    <definedName name="solver_rhs2" localSheetId="0" hidden="1">0</definedName>
    <definedName name="solver_rhs2" localSheetId="3" hidden="1">0</definedName>
    <definedName name="solver_rhs2" localSheetId="2" hidden="1">0</definedName>
    <definedName name="solver_rhs2" localSheetId="1" hidden="1">0</definedName>
    <definedName name="solver_rhs3" localSheetId="4" hidden="1">1</definedName>
    <definedName name="solver_rhs3" localSheetId="0" hidden="1">0</definedName>
    <definedName name="solver_rhs3" localSheetId="3" hidden="1">0</definedName>
    <definedName name="solver_rhs3" localSheetId="2" hidden="1">0</definedName>
    <definedName name="solver_rhs3" localSheetId="1" hidden="1">0</definedName>
    <definedName name="solver_rhs4" localSheetId="4" hidden="1">binary</definedName>
    <definedName name="solver_rhs4" localSheetId="0" hidden="1">0</definedName>
    <definedName name="solver_rhs4" localSheetId="3" hidden="1">binary</definedName>
    <definedName name="solver_rhs4" localSheetId="2" hidden="1">0</definedName>
    <definedName name="solver_rhs4" localSheetId="1" hidden="1">0</definedName>
    <definedName name="solver_rhs5" localSheetId="4" hidden="1">0</definedName>
    <definedName name="solver_rhs5" localSheetId="0" hidden="1">0</definedName>
    <definedName name="solver_rhs5" localSheetId="3" hidden="1">0</definedName>
    <definedName name="solver_rhs5" localSheetId="2" hidden="1">0</definedName>
    <definedName name="solver_rhs5" localSheetId="1" hidden="1">0</definedName>
    <definedName name="solver_rhs6" localSheetId="4" hidden="1">0</definedName>
    <definedName name="solver_rhs6" localSheetId="0" hidden="1">0</definedName>
    <definedName name="solver_rhs6" localSheetId="3" hidden="1">0</definedName>
    <definedName name="solver_rhs6" localSheetId="2" hidden="1">0</definedName>
    <definedName name="solver_rhs6" localSheetId="1" hidden="1">0</definedName>
    <definedName name="solver_rhs7" localSheetId="4" hidden="1">0</definedName>
    <definedName name="solver_rhs7" localSheetId="3" hidden="1">0</definedName>
    <definedName name="solver_rhs7" localSheetId="2" hidden="1">0</definedName>
    <definedName name="solver_rhs7" localSheetId="1" hidden="1">0</definedName>
    <definedName name="solver_rlx" localSheetId="4" hidden="1">2</definedName>
    <definedName name="solver_rlx" localSheetId="0" hidden="1">2</definedName>
    <definedName name="solver_rlx" localSheetId="3" hidden="1">2</definedName>
    <definedName name="solver_rlx" localSheetId="2" hidden="1">2</definedName>
    <definedName name="solver_rlx" localSheetId="1" hidden="1">2</definedName>
    <definedName name="solver_scl" localSheetId="4" hidden="1">2</definedName>
    <definedName name="solver_scl" localSheetId="0" hidden="1">2</definedName>
    <definedName name="solver_scl" localSheetId="3" hidden="1">2</definedName>
    <definedName name="solver_scl" localSheetId="2" hidden="1">2</definedName>
    <definedName name="solver_scl" localSheetId="1" hidden="1">2</definedName>
    <definedName name="solver_sho" localSheetId="4" hidden="1">2</definedName>
    <definedName name="solver_sho" localSheetId="0" hidden="1">2</definedName>
    <definedName name="solver_sho" localSheetId="3" hidden="1">2</definedName>
    <definedName name="solver_sho" localSheetId="2" hidden="1">2</definedName>
    <definedName name="solver_sho" localSheetId="1" hidden="1">2</definedName>
    <definedName name="solver_ssz" localSheetId="4" hidden="1">0</definedName>
    <definedName name="solver_ssz" localSheetId="0" hidden="1">0</definedName>
    <definedName name="solver_ssz" localSheetId="3" hidden="1">0</definedName>
    <definedName name="solver_ssz" localSheetId="2" hidden="1">0</definedName>
    <definedName name="solver_ssz" localSheetId="1" hidden="1">0</definedName>
    <definedName name="solver_tim" localSheetId="4" hidden="1">100</definedName>
    <definedName name="solver_tim" localSheetId="0" hidden="1">100</definedName>
    <definedName name="solver_tim" localSheetId="3" hidden="1">100</definedName>
    <definedName name="solver_tim" localSheetId="2" hidden="1">100</definedName>
    <definedName name="solver_tim" localSheetId="1" hidden="1">100</definedName>
    <definedName name="solver_tms" localSheetId="4" hidden="1">2</definedName>
    <definedName name="solver_tms" localSheetId="0" hidden="1">2</definedName>
    <definedName name="solver_tms" localSheetId="3" hidden="1">2</definedName>
    <definedName name="solver_tms" localSheetId="2" hidden="1">2</definedName>
    <definedName name="solver_tms" localSheetId="1" hidden="1">2</definedName>
    <definedName name="solver_tol" localSheetId="4" hidden="1">0.00000005</definedName>
    <definedName name="solver_tol" localSheetId="0" hidden="1">0.05</definedName>
    <definedName name="solver_tol" localSheetId="3" hidden="1">0.05</definedName>
    <definedName name="solver_tol" localSheetId="2" hidden="1">0.05</definedName>
    <definedName name="solver_tol" localSheetId="1" hidden="1">0.05</definedName>
    <definedName name="solver_typ" localSheetId="4" hidden="1">2</definedName>
    <definedName name="solver_typ" localSheetId="0" hidden="1">2</definedName>
    <definedName name="solver_typ" localSheetId="3" hidden="1">2</definedName>
    <definedName name="solver_typ" localSheetId="2" hidden="1">2</definedName>
    <definedName name="solver_typ" localSheetId="1" hidden="1">2</definedName>
    <definedName name="solver_val" localSheetId="4" hidden="1">0</definedName>
    <definedName name="solver_val" localSheetId="0" hidden="1">0</definedName>
    <definedName name="solver_val" localSheetId="3" hidden="1">0</definedName>
    <definedName name="solver_val" localSheetId="2" hidden="1">0</definedName>
    <definedName name="solver_val" localSheetId="1" hidden="1">0</definedName>
    <definedName name="solver_ver" localSheetId="4" hidden="1">2</definedName>
    <definedName name="solver_ver" localSheetId="0" hidden="1">2</definedName>
    <definedName name="solver_ver" localSheetId="3" hidden="1">2</definedName>
    <definedName name="solver_ver" localSheetId="2" hidden="1">2</definedName>
    <definedName name="solver_ver" localSheetId="1" hidden="1">2</definedName>
  </definedNames>
  <calcPr calcId="145621"/>
</workbook>
</file>

<file path=xl/calcChain.xml><?xml version="1.0" encoding="utf-8"?>
<calcChain xmlns="http://schemas.openxmlformats.org/spreadsheetml/2006/main">
  <c r="B32" i="8" l="1"/>
  <c r="G33" i="8" s="1"/>
  <c r="B26" i="8"/>
  <c r="B25" i="8"/>
  <c r="B24" i="8"/>
  <c r="B23" i="8"/>
  <c r="B22" i="8"/>
  <c r="G29" i="8"/>
  <c r="F29" i="8"/>
  <c r="E29" i="8"/>
  <c r="D29" i="8"/>
  <c r="C29" i="8"/>
  <c r="B29" i="8"/>
  <c r="B32" i="7"/>
  <c r="G22" i="7"/>
  <c r="B26" i="7"/>
  <c r="B25" i="7"/>
  <c r="B24" i="7"/>
  <c r="B23" i="7"/>
  <c r="B22" i="7"/>
  <c r="G29" i="7"/>
  <c r="F29" i="7"/>
  <c r="E29" i="7"/>
  <c r="D29" i="7"/>
  <c r="C29" i="7"/>
  <c r="B29" i="7"/>
  <c r="G38" i="9"/>
  <c r="F38" i="9"/>
  <c r="E38" i="9"/>
  <c r="D38" i="9"/>
  <c r="C38" i="9"/>
  <c r="B38" i="9"/>
  <c r="B35" i="9"/>
  <c r="B34" i="9"/>
  <c r="B33" i="9"/>
  <c r="B32" i="9"/>
  <c r="B31" i="9"/>
  <c r="B23" i="9"/>
  <c r="C23" i="9"/>
  <c r="B41" i="9" s="1"/>
  <c r="H42" i="9" s="1"/>
  <c r="G27" i="9"/>
  <c r="F27" i="9"/>
  <c r="E27" i="9"/>
  <c r="D27" i="9"/>
  <c r="C27" i="9"/>
  <c r="G26" i="9"/>
  <c r="F26" i="9"/>
  <c r="E26" i="9"/>
  <c r="D26" i="9"/>
  <c r="C26" i="9"/>
  <c r="G25" i="9"/>
  <c r="F25" i="9"/>
  <c r="E25" i="9"/>
  <c r="D25" i="9"/>
  <c r="C25" i="9"/>
  <c r="G24" i="9"/>
  <c r="F24" i="9"/>
  <c r="E24" i="9"/>
  <c r="D24" i="9"/>
  <c r="C24" i="9"/>
  <c r="G23" i="9"/>
  <c r="F23" i="9"/>
  <c r="E23" i="9"/>
  <c r="D23" i="9"/>
  <c r="B27" i="9"/>
  <c r="B26" i="9"/>
  <c r="B25" i="9"/>
  <c r="B24" i="9"/>
  <c r="B32" i="3"/>
  <c r="B23" i="3"/>
  <c r="G20" i="3" s="1"/>
  <c r="E29" i="3"/>
  <c r="F29" i="3"/>
  <c r="G29" i="3"/>
  <c r="B24" i="3"/>
  <c r="G33" i="3"/>
  <c r="B22" i="3"/>
  <c r="B26" i="3"/>
  <c r="B25" i="3"/>
  <c r="D29" i="3"/>
  <c r="C29" i="3"/>
  <c r="B29" i="3"/>
  <c r="B32" i="6"/>
  <c r="G33" i="6" s="1"/>
  <c r="B22" i="6"/>
  <c r="B25" i="6"/>
  <c r="G20" i="6" s="1"/>
  <c r="B26" i="6"/>
  <c r="B29" i="6"/>
  <c r="C29" i="6"/>
  <c r="D29" i="6"/>
  <c r="B24" i="6"/>
  <c r="B23" i="6"/>
  <c r="G29" i="6"/>
  <c r="F29" i="6"/>
  <c r="E29" i="6"/>
</calcChain>
</file>

<file path=xl/sharedStrings.xml><?xml version="1.0" encoding="utf-8"?>
<sst xmlns="http://schemas.openxmlformats.org/spreadsheetml/2006/main" count="381" uniqueCount="61">
  <si>
    <t>Constraints</t>
  </si>
  <si>
    <t>Demand</t>
  </si>
  <si>
    <t>Cost =</t>
  </si>
  <si>
    <t>Atlanta</t>
  </si>
  <si>
    <t>Boston</t>
  </si>
  <si>
    <t>Chicago</t>
  </si>
  <si>
    <t>Denver</t>
  </si>
  <si>
    <t>Omaha</t>
  </si>
  <si>
    <t>Portland</t>
  </si>
  <si>
    <t>Baltimore</t>
  </si>
  <si>
    <t>Salt Lake</t>
  </si>
  <si>
    <t>Memphis</t>
  </si>
  <si>
    <t>Wichita</t>
  </si>
  <si>
    <t>Plants</t>
  </si>
  <si>
    <t>Excess Capacity</t>
  </si>
  <si>
    <t>Cheyenne</t>
  </si>
  <si>
    <t>Supply City</t>
  </si>
  <si>
    <t>Demand City
Production and Transportation Cost per 1000 Units</t>
  </si>
  <si>
    <t>Decision Variables</t>
  </si>
  <si>
    <t>Objective Function</t>
  </si>
  <si>
    <t>(1=open)</t>
  </si>
  <si>
    <t>Unmet Demand</t>
  </si>
  <si>
    <t>Demand City - Production Allocation (1000 Units)</t>
  </si>
  <si>
    <t>Resulting Production Allocation</t>
  </si>
  <si>
    <t>Demand City Supplied (1 indicates Cities Supplied)</t>
  </si>
  <si>
    <t xml:space="preserve">      Total Available Capacity</t>
  </si>
  <si>
    <t>Linear Program Formulations</t>
  </si>
  <si>
    <r>
      <t>D</t>
    </r>
    <r>
      <rPr>
        <i/>
        <vertAlign val="subscript"/>
        <sz val="11"/>
        <rFont val="Times New Roman"/>
        <family val="1"/>
      </rPr>
      <t>j</t>
    </r>
    <r>
      <rPr>
        <sz val="11"/>
        <rFont val="Times New Roman"/>
        <family val="1"/>
      </rPr>
      <t xml:space="preserve"> = </t>
    </r>
  </si>
  <si>
    <r>
      <t xml:space="preserve">Annual demand from market </t>
    </r>
    <r>
      <rPr>
        <i/>
        <sz val="11"/>
        <rFont val="Times New Roman"/>
        <family val="1"/>
      </rPr>
      <t>j</t>
    </r>
  </si>
  <si>
    <r>
      <t>K</t>
    </r>
    <r>
      <rPr>
        <i/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 xml:space="preserve"> = </t>
    </r>
  </si>
  <si>
    <r>
      <t xml:space="preserve">Potential capacity of factory </t>
    </r>
    <r>
      <rPr>
        <i/>
        <sz val="11"/>
        <rFont val="Times New Roman"/>
        <family val="1"/>
      </rPr>
      <t>i</t>
    </r>
  </si>
  <si>
    <r>
      <t>f</t>
    </r>
    <r>
      <rPr>
        <i/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 xml:space="preserve"> =</t>
    </r>
  </si>
  <si>
    <r>
      <t xml:space="preserve">Annualized fixed cost of keeping factory </t>
    </r>
    <r>
      <rPr>
        <i/>
        <sz val="11"/>
        <rFont val="Times New Roman"/>
        <family val="1"/>
      </rPr>
      <t>i</t>
    </r>
    <r>
      <rPr>
        <sz val="11"/>
        <rFont val="Times New Roman"/>
        <family val="1"/>
      </rPr>
      <t xml:space="preserve"> open</t>
    </r>
  </si>
  <si>
    <r>
      <t>c</t>
    </r>
    <r>
      <rPr>
        <i/>
        <vertAlign val="subscript"/>
        <sz val="11"/>
        <rFont val="Times New Roman"/>
        <family val="1"/>
      </rPr>
      <t>ij</t>
    </r>
    <r>
      <rPr>
        <i/>
        <sz val="11"/>
        <rFont val="Times New Roman"/>
        <family val="1"/>
      </rPr>
      <t xml:space="preserve"> </t>
    </r>
    <r>
      <rPr>
        <sz val="11"/>
        <rFont val="Times New Roman"/>
        <family val="1"/>
      </rPr>
      <t>=</t>
    </r>
  </si>
  <si>
    <r>
      <t>n</t>
    </r>
    <r>
      <rPr>
        <sz val="11"/>
        <rFont val="Times New Roman"/>
        <family val="1"/>
      </rPr>
      <t xml:space="preserve"> =</t>
    </r>
  </si>
  <si>
    <t>Number of potential factory locations</t>
  </si>
  <si>
    <r>
      <t>m</t>
    </r>
    <r>
      <rPr>
        <sz val="11"/>
        <rFont val="Times New Roman"/>
        <family val="1"/>
      </rPr>
      <t xml:space="preserve"> =</t>
    </r>
  </si>
  <si>
    <t>Number of markets or demand points</t>
  </si>
  <si>
    <t>Model Inputs:</t>
  </si>
  <si>
    <t>Decision Variables:</t>
  </si>
  <si>
    <r>
      <t>y</t>
    </r>
    <r>
      <rPr>
        <i/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 xml:space="preserve"> =</t>
    </r>
  </si>
  <si>
    <r>
      <t xml:space="preserve">1 if factory </t>
    </r>
    <r>
      <rPr>
        <i/>
        <sz val="11"/>
        <rFont val="Times New Roman"/>
        <family val="1"/>
      </rPr>
      <t xml:space="preserve">i </t>
    </r>
    <r>
      <rPr>
        <sz val="11"/>
        <rFont val="Times New Roman"/>
        <family val="1"/>
      </rPr>
      <t>is open, 0 otherwise.</t>
    </r>
  </si>
  <si>
    <r>
      <t>x</t>
    </r>
    <r>
      <rPr>
        <i/>
        <vertAlign val="subscript"/>
        <sz val="11"/>
        <rFont val="Times New Roman"/>
        <family val="1"/>
      </rPr>
      <t>ij</t>
    </r>
    <r>
      <rPr>
        <sz val="11"/>
        <rFont val="Times New Roman"/>
        <family val="1"/>
      </rPr>
      <t xml:space="preserve"> =</t>
    </r>
  </si>
  <si>
    <r>
      <t xml:space="preserve">Quantity shipped from factory </t>
    </r>
    <r>
      <rPr>
        <i/>
        <sz val="11"/>
        <rFont val="Times New Roman"/>
        <family val="1"/>
      </rPr>
      <t>i</t>
    </r>
    <r>
      <rPr>
        <sz val="11"/>
        <rFont val="Times New Roman"/>
        <family val="1"/>
      </rPr>
      <t xml:space="preserve"> to market </t>
    </r>
    <r>
      <rPr>
        <i/>
        <sz val="11"/>
        <rFont val="Times New Roman"/>
        <family val="1"/>
      </rPr>
      <t>j</t>
    </r>
  </si>
  <si>
    <r>
      <t xml:space="preserve">Cost of producing and shipping one unit from factory </t>
    </r>
    <r>
      <rPr>
        <i/>
        <sz val="11"/>
        <rFont val="Times New Roman"/>
        <family val="1"/>
      </rPr>
      <t xml:space="preserve">i </t>
    </r>
    <r>
      <rPr>
        <sz val="11"/>
        <rFont val="Times New Roman"/>
        <family val="1"/>
      </rPr>
      <t xml:space="preserve">to market </t>
    </r>
    <r>
      <rPr>
        <i/>
        <sz val="11"/>
        <rFont val="Times New Roman"/>
        <family val="1"/>
      </rPr>
      <t>j</t>
    </r>
    <r>
      <rPr>
        <sz val="11"/>
        <rFont val="Times New Roman"/>
        <family val="1"/>
      </rPr>
      <t xml:space="preserve"> </t>
    </r>
  </si>
  <si>
    <t>(cost includes production, inventory, and transportation)</t>
  </si>
  <si>
    <t>Cost of guess allocation =</t>
  </si>
  <si>
    <t>Improvement on optimization  =</t>
  </si>
  <si>
    <t>Improvement on optimization =</t>
  </si>
  <si>
    <t>Inputs - Costs, Capacities, Demands (for TelecomOptic)</t>
  </si>
  <si>
    <t>Improvement on location and allocation optimization  =</t>
  </si>
  <si>
    <t>Cost with your Plant Choice=</t>
  </si>
  <si>
    <r>
      <t>*</t>
    </r>
    <r>
      <rPr>
        <i/>
        <sz val="10"/>
        <rFont val="Arial"/>
        <family val="2"/>
      </rPr>
      <t>This optimal cost given your plant location choices will be carried forward for future comparisions.</t>
    </r>
  </si>
  <si>
    <t>Optimal Location&amp;Allocation Cost=</t>
  </si>
  <si>
    <t>Cost penalty for single sourcing =</t>
  </si>
  <si>
    <t xml:space="preserve">Fixed </t>
  </si>
  <si>
    <t>Cost ($)</t>
  </si>
  <si>
    <t>Guess feasible?</t>
  </si>
  <si>
    <t>Inputs - Costs, Capacities, Demands (Table 5-2 for HighOptic)</t>
  </si>
  <si>
    <t>Inputs - Costs, Capacities, Demands (5-2 for TelecomOne)</t>
  </si>
  <si>
    <t>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</si>
</sst>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11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1"/>
      <name val="Times New Roman"/>
      <family val="1"/>
    </font>
    <font>
      <i/>
      <sz val="11"/>
      <name val="Times New Roman"/>
      <family val="1"/>
    </font>
    <font>
      <i/>
      <vertAlign val="subscript"/>
      <sz val="11"/>
      <name val="Times New Roman"/>
      <family val="1"/>
    </font>
    <font>
      <sz val="10"/>
      <color rgb="FF000000"/>
      <name val="Arial"/>
      <family val="2"/>
    </font>
    <font>
      <i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4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1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0" xfId="0" applyFont="1" applyBorder="1"/>
    <xf numFmtId="0" fontId="0" fillId="0" borderId="13" xfId="0" applyBorder="1" applyAlignment="1">
      <alignment horizontal="right"/>
    </xf>
    <xf numFmtId="0" fontId="0" fillId="0" borderId="14" xfId="0" applyBorder="1"/>
    <xf numFmtId="0" fontId="0" fillId="0" borderId="15" xfId="0" applyBorder="1" applyAlignment="1">
      <alignment horizontal="right"/>
    </xf>
    <xf numFmtId="0" fontId="0" fillId="0" borderId="16" xfId="0" applyBorder="1"/>
    <xf numFmtId="0" fontId="0" fillId="0" borderId="17" xfId="0" applyBorder="1"/>
    <xf numFmtId="0" fontId="4" fillId="0" borderId="18" xfId="0" applyFont="1" applyBorder="1"/>
    <xf numFmtId="0" fontId="3" fillId="0" borderId="19" xfId="0" applyFont="1" applyBorder="1" applyAlignment="1">
      <alignment horizontal="right"/>
    </xf>
    <xf numFmtId="0" fontId="0" fillId="0" borderId="20" xfId="0" applyBorder="1" applyAlignment="1">
      <alignment horizontal="right" wrapText="1"/>
    </xf>
    <xf numFmtId="0" fontId="0" fillId="0" borderId="19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22" xfId="0" applyFill="1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24" xfId="0" applyBorder="1" applyAlignment="1">
      <alignment horizontal="right"/>
    </xf>
    <xf numFmtId="0" fontId="4" fillId="0" borderId="25" xfId="0" applyFont="1" applyBorder="1"/>
    <xf numFmtId="0" fontId="4" fillId="0" borderId="26" xfId="0" applyFont="1" applyBorder="1"/>
    <xf numFmtId="0" fontId="0" fillId="0" borderId="27" xfId="0" applyBorder="1" applyAlignment="1">
      <alignment horizontal="right"/>
    </xf>
    <xf numFmtId="0" fontId="0" fillId="2" borderId="28" xfId="0" applyFill="1" applyBorder="1"/>
    <xf numFmtId="0" fontId="0" fillId="2" borderId="11" xfId="0" applyFill="1" applyBorder="1"/>
    <xf numFmtId="0" fontId="0" fillId="2" borderId="29" xfId="0" applyFill="1" applyBorder="1"/>
    <xf numFmtId="165" fontId="0" fillId="0" borderId="28" xfId="1" applyNumberFormat="1" applyFont="1" applyBorder="1"/>
    <xf numFmtId="165" fontId="0" fillId="0" borderId="11" xfId="1" applyNumberFormat="1" applyFont="1" applyBorder="1"/>
    <xf numFmtId="165" fontId="0" fillId="0" borderId="9" xfId="1" applyNumberFormat="1" applyFont="1" applyBorder="1"/>
    <xf numFmtId="165" fontId="0" fillId="0" borderId="0" xfId="1" applyNumberFormat="1" applyFont="1" applyBorder="1"/>
    <xf numFmtId="0" fontId="3" fillId="0" borderId="30" xfId="0" applyFont="1" applyBorder="1" applyAlignment="1">
      <alignment horizontal="right"/>
    </xf>
    <xf numFmtId="0" fontId="3" fillId="0" borderId="20" xfId="0" applyFont="1" applyBorder="1" applyAlignment="1">
      <alignment horizontal="right"/>
    </xf>
    <xf numFmtId="165" fontId="0" fillId="0" borderId="31" xfId="1" applyNumberFormat="1" applyFont="1" applyBorder="1"/>
    <xf numFmtId="165" fontId="0" fillId="0" borderId="32" xfId="1" applyNumberFormat="1" applyFont="1" applyBorder="1"/>
    <xf numFmtId="0" fontId="2" fillId="0" borderId="33" xfId="0" applyFont="1" applyBorder="1"/>
    <xf numFmtId="164" fontId="0" fillId="0" borderId="34" xfId="2" applyNumberFormat="1" applyFont="1" applyBorder="1"/>
    <xf numFmtId="0" fontId="4" fillId="0" borderId="4" xfId="0" applyFont="1" applyBorder="1"/>
    <xf numFmtId="165" fontId="1" fillId="0" borderId="28" xfId="1" applyNumberFormat="1" applyBorder="1"/>
    <xf numFmtId="165" fontId="1" fillId="0" borderId="11" xfId="1" applyNumberFormat="1" applyBorder="1"/>
    <xf numFmtId="165" fontId="1" fillId="0" borderId="31" xfId="1" applyNumberFormat="1" applyBorder="1"/>
    <xf numFmtId="165" fontId="1" fillId="0" borderId="9" xfId="1" applyNumberFormat="1" applyBorder="1"/>
    <xf numFmtId="165" fontId="1" fillId="0" borderId="0" xfId="1" applyNumberFormat="1" applyBorder="1"/>
    <xf numFmtId="165" fontId="1" fillId="0" borderId="32" xfId="1" applyNumberFormat="1" applyBorder="1"/>
    <xf numFmtId="164" fontId="1" fillId="0" borderId="34" xfId="2" applyNumberFormat="1" applyBorder="1"/>
    <xf numFmtId="0" fontId="0" fillId="0" borderId="0" xfId="0" applyFill="1" applyBorder="1"/>
    <xf numFmtId="0" fontId="0" fillId="0" borderId="35" xfId="0" applyFill="1" applyBorder="1"/>
    <xf numFmtId="0" fontId="0" fillId="2" borderId="16" xfId="0" applyFill="1" applyBorder="1"/>
    <xf numFmtId="0" fontId="0" fillId="2" borderId="5" xfId="0" applyFill="1" applyBorder="1"/>
    <xf numFmtId="0" fontId="0" fillId="2" borderId="36" xfId="0" applyFill="1" applyBorder="1"/>
    <xf numFmtId="0" fontId="0" fillId="2" borderId="15" xfId="0" applyFill="1" applyBorder="1"/>
    <xf numFmtId="0" fontId="0" fillId="2" borderId="24" xfId="0" applyFill="1" applyBorder="1"/>
    <xf numFmtId="0" fontId="0" fillId="2" borderId="37" xfId="0" applyFill="1" applyBorder="1"/>
    <xf numFmtId="0" fontId="0" fillId="2" borderId="21" xfId="0" applyFill="1" applyBorder="1" applyAlignment="1">
      <alignment horizontal="right"/>
    </xf>
    <xf numFmtId="0" fontId="0" fillId="2" borderId="22" xfId="0" applyFill="1" applyBorder="1" applyAlignment="1">
      <alignment horizontal="right"/>
    </xf>
    <xf numFmtId="0" fontId="0" fillId="2" borderId="23" xfId="0" applyFill="1" applyBorder="1" applyAlignment="1">
      <alignment horizontal="right"/>
    </xf>
    <xf numFmtId="0" fontId="3" fillId="0" borderId="20" xfId="0" applyFont="1" applyBorder="1" applyAlignment="1">
      <alignment horizontal="right" wrapText="1"/>
    </xf>
    <xf numFmtId="1" fontId="0" fillId="0" borderId="28" xfId="1" applyNumberFormat="1" applyFont="1" applyFill="1" applyBorder="1"/>
    <xf numFmtId="1" fontId="0" fillId="0" borderId="11" xfId="1" applyNumberFormat="1" applyFont="1" applyFill="1" applyBorder="1"/>
    <xf numFmtId="1" fontId="0" fillId="0" borderId="11" xfId="1" applyNumberFormat="1" applyFont="1" applyBorder="1"/>
    <xf numFmtId="1" fontId="0" fillId="0" borderId="9" xfId="1" applyNumberFormat="1" applyFont="1" applyFill="1" applyBorder="1"/>
    <xf numFmtId="1" fontId="0" fillId="0" borderId="0" xfId="1" applyNumberFormat="1" applyFont="1" applyFill="1" applyBorder="1"/>
    <xf numFmtId="1" fontId="0" fillId="0" borderId="35" xfId="1" applyNumberFormat="1" applyFont="1" applyFill="1" applyBorder="1"/>
    <xf numFmtId="1" fontId="0" fillId="0" borderId="9" xfId="1" applyNumberFormat="1" applyFont="1" applyBorder="1"/>
    <xf numFmtId="1" fontId="0" fillId="0" borderId="0" xfId="1" applyNumberFormat="1" applyFont="1" applyBorder="1"/>
    <xf numFmtId="1" fontId="0" fillId="0" borderId="16" xfId="1" applyNumberFormat="1" applyFont="1" applyFill="1" applyBorder="1"/>
    <xf numFmtId="1" fontId="0" fillId="0" borderId="5" xfId="1" applyNumberFormat="1" applyFont="1" applyFill="1" applyBorder="1"/>
    <xf numFmtId="1" fontId="0" fillId="0" borderId="5" xfId="1" applyNumberFormat="1" applyFont="1" applyBorder="1"/>
    <xf numFmtId="1" fontId="0" fillId="0" borderId="9" xfId="0" applyNumberFormat="1" applyBorder="1"/>
    <xf numFmtId="1" fontId="0" fillId="0" borderId="16" xfId="0" applyNumberFormat="1" applyBorder="1"/>
    <xf numFmtId="1" fontId="0" fillId="0" borderId="5" xfId="0" applyNumberFormat="1" applyBorder="1"/>
    <xf numFmtId="1" fontId="0" fillId="0" borderId="6" xfId="0" applyNumberFormat="1" applyBorder="1"/>
    <xf numFmtId="1" fontId="1" fillId="0" borderId="28" xfId="1" applyNumberFormat="1" applyFill="1" applyBorder="1"/>
    <xf numFmtId="1" fontId="1" fillId="0" borderId="11" xfId="1" applyNumberFormat="1" applyFill="1" applyBorder="1"/>
    <xf numFmtId="1" fontId="1" fillId="0" borderId="11" xfId="1" applyNumberFormat="1" applyBorder="1"/>
    <xf numFmtId="1" fontId="1" fillId="0" borderId="9" xfId="1" applyNumberFormat="1" applyFill="1" applyBorder="1"/>
    <xf numFmtId="1" fontId="1" fillId="0" borderId="0" xfId="1" applyNumberFormat="1" applyFill="1" applyBorder="1"/>
    <xf numFmtId="1" fontId="1" fillId="0" borderId="35" xfId="1" applyNumberFormat="1" applyFill="1" applyBorder="1"/>
    <xf numFmtId="1" fontId="1" fillId="0" borderId="9" xfId="1" applyNumberFormat="1" applyBorder="1"/>
    <xf numFmtId="1" fontId="1" fillId="0" borderId="0" xfId="1" applyNumberFormat="1" applyBorder="1"/>
    <xf numFmtId="1" fontId="1" fillId="0" borderId="16" xfId="1" applyNumberFormat="1" applyFill="1" applyBorder="1"/>
    <xf numFmtId="1" fontId="1" fillId="0" borderId="5" xfId="1" applyNumberFormat="1" applyFill="1" applyBorder="1"/>
    <xf numFmtId="1" fontId="1" fillId="0" borderId="5" xfId="1" applyNumberFormat="1" applyBorder="1"/>
    <xf numFmtId="0" fontId="0" fillId="0" borderId="21" xfId="0" applyFill="1" applyBorder="1" applyAlignment="1">
      <alignment horizontal="right"/>
    </xf>
    <xf numFmtId="0" fontId="0" fillId="0" borderId="23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38" xfId="0" applyBorder="1" applyAlignment="1">
      <alignment horizontal="right"/>
    </xf>
    <xf numFmtId="1" fontId="1" fillId="0" borderId="12" xfId="1" applyNumberFormat="1" applyBorder="1"/>
    <xf numFmtId="1" fontId="1" fillId="0" borderId="3" xfId="1" applyNumberFormat="1" applyFill="1" applyBorder="1"/>
    <xf numFmtId="1" fontId="1" fillId="0" borderId="3" xfId="1" applyNumberFormat="1" applyBorder="1"/>
    <xf numFmtId="1" fontId="1" fillId="0" borderId="6" xfId="1" applyNumberFormat="1" applyBorder="1"/>
    <xf numFmtId="0" fontId="4" fillId="0" borderId="0" xfId="0" applyFont="1" applyBorder="1"/>
    <xf numFmtId="0" fontId="4" fillId="0" borderId="3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4" fillId="0" borderId="0" xfId="0" applyFont="1"/>
    <xf numFmtId="0" fontId="3" fillId="0" borderId="33" xfId="0" applyFont="1" applyBorder="1"/>
    <xf numFmtId="0" fontId="0" fillId="0" borderId="39" xfId="0" applyBorder="1"/>
    <xf numFmtId="0" fontId="3" fillId="3" borderId="0" xfId="0" applyFont="1" applyFill="1"/>
    <xf numFmtId="0" fontId="0" fillId="3" borderId="0" xfId="0" applyFill="1"/>
    <xf numFmtId="1" fontId="0" fillId="0" borderId="28" xfId="0" applyNumberFormat="1" applyBorder="1"/>
    <xf numFmtId="1" fontId="0" fillId="0" borderId="11" xfId="0" applyNumberFormat="1" applyBorder="1"/>
    <xf numFmtId="1" fontId="0" fillId="0" borderId="0" xfId="0" applyNumberFormat="1" applyBorder="1"/>
    <xf numFmtId="1" fontId="0" fillId="2" borderId="28" xfId="0" applyNumberFormat="1" applyFill="1" applyBorder="1"/>
    <xf numFmtId="1" fontId="0" fillId="2" borderId="11" xfId="0" applyNumberFormat="1" applyFill="1" applyBorder="1"/>
    <xf numFmtId="1" fontId="0" fillId="2" borderId="29" xfId="0" applyNumberFormat="1" applyFill="1" applyBorder="1"/>
    <xf numFmtId="1" fontId="0" fillId="2" borderId="40" xfId="0" applyNumberFormat="1" applyFill="1" applyBorder="1"/>
    <xf numFmtId="1" fontId="0" fillId="2" borderId="13" xfId="0" applyNumberFormat="1" applyFill="1" applyBorder="1"/>
    <xf numFmtId="1" fontId="0" fillId="2" borderId="41" xfId="0" applyNumberFormat="1" applyFill="1" applyBorder="1"/>
    <xf numFmtId="164" fontId="3" fillId="3" borderId="0" xfId="2" applyNumberFormat="1" applyFont="1" applyFill="1"/>
    <xf numFmtId="0" fontId="0" fillId="0" borderId="0" xfId="0" applyFill="1"/>
    <xf numFmtId="164" fontId="3" fillId="0" borderId="0" xfId="2" applyNumberFormat="1" applyFont="1" applyFill="1"/>
    <xf numFmtId="0" fontId="3" fillId="0" borderId="0" xfId="0" applyFont="1" applyBorder="1"/>
    <xf numFmtId="164" fontId="0" fillId="0" borderId="0" xfId="2" applyNumberFormat="1" applyFont="1" applyBorder="1"/>
    <xf numFmtId="0" fontId="0" fillId="0" borderId="15" xfId="0" applyBorder="1"/>
    <xf numFmtId="0" fontId="0" fillId="0" borderId="24" xfId="0" applyBorder="1"/>
    <xf numFmtId="164" fontId="0" fillId="0" borderId="37" xfId="2" applyNumberFormat="1" applyFont="1" applyBorder="1"/>
    <xf numFmtId="0" fontId="5" fillId="0" borderId="0" xfId="0" applyFont="1" applyFill="1"/>
    <xf numFmtId="164" fontId="3" fillId="3" borderId="0" xfId="0" applyNumberFormat="1" applyFont="1" applyFill="1"/>
    <xf numFmtId="0" fontId="3" fillId="0" borderId="42" xfId="0" applyFont="1" applyBorder="1" applyAlignment="1">
      <alignment horizontal="right"/>
    </xf>
    <xf numFmtId="0" fontId="3" fillId="4" borderId="0" xfId="0" applyFont="1" applyFill="1"/>
    <xf numFmtId="0" fontId="3" fillId="0" borderId="0" xfId="0" applyFont="1" applyFill="1"/>
    <xf numFmtId="164" fontId="0" fillId="0" borderId="0" xfId="0" applyNumberFormat="1" applyBorder="1"/>
    <xf numFmtId="0" fontId="4" fillId="0" borderId="26" xfId="0" applyFont="1" applyBorder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0" fillId="0" borderId="7" xfId="0" applyBorder="1"/>
    <xf numFmtId="0" fontId="0" fillId="0" borderId="43" xfId="0" applyBorder="1"/>
    <xf numFmtId="0" fontId="0" fillId="0" borderId="8" xfId="0" applyBorder="1"/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285750</xdr:colOff>
          <xdr:row>22</xdr:row>
          <xdr:rowOff>47625</xdr:rowOff>
        </xdr:from>
        <xdr:to>
          <xdr:col>6</xdr:col>
          <xdr:colOff>28575</xdr:colOff>
          <xdr:row>24</xdr:row>
          <xdr:rowOff>152400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Solver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333375</xdr:colOff>
          <xdr:row>41</xdr:row>
          <xdr:rowOff>66675</xdr:rowOff>
        </xdr:from>
        <xdr:to>
          <xdr:col>6</xdr:col>
          <xdr:colOff>771525</xdr:colOff>
          <xdr:row>43</xdr:row>
          <xdr:rowOff>123825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1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Return to Top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133350</xdr:colOff>
          <xdr:row>21</xdr:row>
          <xdr:rowOff>123825</xdr:rowOff>
        </xdr:from>
        <xdr:to>
          <xdr:col>8</xdr:col>
          <xdr:colOff>361950</xdr:colOff>
          <xdr:row>25</xdr:row>
          <xdr:rowOff>133350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1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Linear Program Formulation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0</xdr:col>
      <xdr:colOff>76200</xdr:colOff>
      <xdr:row>50</xdr:row>
      <xdr:rowOff>104775</xdr:rowOff>
    </xdr:from>
    <xdr:to>
      <xdr:col>6</xdr:col>
      <xdr:colOff>533400</xdr:colOff>
      <xdr:row>69</xdr:row>
      <xdr:rowOff>152400</xdr:rowOff>
    </xdr:to>
    <xdr:pic>
      <xdr:nvPicPr>
        <xdr:cNvPr id="1032" name="Picture 8" descr="image00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8353425"/>
          <a:ext cx="4591050" cy="312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285750</xdr:colOff>
          <xdr:row>22</xdr:row>
          <xdr:rowOff>47625</xdr:rowOff>
        </xdr:from>
        <xdr:to>
          <xdr:col>6</xdr:col>
          <xdr:colOff>28575</xdr:colOff>
          <xdr:row>24</xdr:row>
          <xdr:rowOff>152400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Solver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123825</xdr:colOff>
          <xdr:row>21</xdr:row>
          <xdr:rowOff>104775</xdr:rowOff>
        </xdr:from>
        <xdr:to>
          <xdr:col>8</xdr:col>
          <xdr:colOff>352425</xdr:colOff>
          <xdr:row>25</xdr:row>
          <xdr:rowOff>114300</xdr:rowOff>
        </xdr:to>
        <xdr:sp macro="" textlink="">
          <xdr:nvSpPr>
            <xdr:cNvPr id="6146" name="Button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1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Linear Program Formulation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47625</xdr:colOff>
          <xdr:row>46</xdr:row>
          <xdr:rowOff>85725</xdr:rowOff>
        </xdr:from>
        <xdr:to>
          <xdr:col>6</xdr:col>
          <xdr:colOff>533400</xdr:colOff>
          <xdr:row>49</xdr:row>
          <xdr:rowOff>28575</xdr:rowOff>
        </xdr:to>
        <xdr:sp macro="" textlink="">
          <xdr:nvSpPr>
            <xdr:cNvPr id="6148" name="Button 4" hidden="1">
              <a:extLst>
                <a:ext uri="{63B3BB69-23CF-44E3-9099-C40C66FF867C}">
                  <a14:compatExt spid="_x0000_s6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1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Return to Top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0</xdr:col>
      <xdr:colOff>0</xdr:colOff>
      <xdr:row>52</xdr:row>
      <xdr:rowOff>0</xdr:rowOff>
    </xdr:from>
    <xdr:to>
      <xdr:col>6</xdr:col>
      <xdr:colOff>466725</xdr:colOff>
      <xdr:row>71</xdr:row>
      <xdr:rowOff>47625</xdr:rowOff>
    </xdr:to>
    <xdr:pic>
      <xdr:nvPicPr>
        <xdr:cNvPr id="6149" name="Picture 5" descr="image00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58225"/>
          <a:ext cx="4591050" cy="312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314325</xdr:colOff>
          <xdr:row>22</xdr:row>
          <xdr:rowOff>114300</xdr:rowOff>
        </xdr:from>
        <xdr:to>
          <xdr:col>6</xdr:col>
          <xdr:colOff>57150</xdr:colOff>
          <xdr:row>25</xdr:row>
          <xdr:rowOff>57150</xdr:rowOff>
        </xdr:to>
        <xdr:sp macro="" textlink="">
          <xdr:nvSpPr>
            <xdr:cNvPr id="7169" name="Button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Solver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295275</xdr:colOff>
          <xdr:row>46</xdr:row>
          <xdr:rowOff>152400</xdr:rowOff>
        </xdr:from>
        <xdr:to>
          <xdr:col>6</xdr:col>
          <xdr:colOff>533400</xdr:colOff>
          <xdr:row>49</xdr:row>
          <xdr:rowOff>95250</xdr:rowOff>
        </xdr:to>
        <xdr:sp macro="" textlink="">
          <xdr:nvSpPr>
            <xdr:cNvPr id="7170" name="Button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1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Return to Top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133350</xdr:colOff>
          <xdr:row>21</xdr:row>
          <xdr:rowOff>114300</xdr:rowOff>
        </xdr:from>
        <xdr:to>
          <xdr:col>8</xdr:col>
          <xdr:colOff>361950</xdr:colOff>
          <xdr:row>25</xdr:row>
          <xdr:rowOff>123825</xdr:rowOff>
        </xdr:to>
        <xdr:sp macro="" textlink="">
          <xdr:nvSpPr>
            <xdr:cNvPr id="7172" name="Button 4" hidden="1">
              <a:extLst>
                <a:ext uri="{63B3BB69-23CF-44E3-9099-C40C66FF867C}">
                  <a14:compatExt spid="_x0000_s71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1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Linear Program Formulation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0</xdr:col>
      <xdr:colOff>57150</xdr:colOff>
      <xdr:row>50</xdr:row>
      <xdr:rowOff>66675</xdr:rowOff>
    </xdr:from>
    <xdr:to>
      <xdr:col>6</xdr:col>
      <xdr:colOff>476250</xdr:colOff>
      <xdr:row>69</xdr:row>
      <xdr:rowOff>114300</xdr:rowOff>
    </xdr:to>
    <xdr:pic>
      <xdr:nvPicPr>
        <xdr:cNvPr id="7173" name="Picture 5" descr="image00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8429625"/>
          <a:ext cx="4591050" cy="312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285750</xdr:colOff>
          <xdr:row>22</xdr:row>
          <xdr:rowOff>47625</xdr:rowOff>
        </xdr:from>
        <xdr:to>
          <xdr:col>6</xdr:col>
          <xdr:colOff>28575</xdr:colOff>
          <xdr:row>24</xdr:row>
          <xdr:rowOff>152400</xdr:rowOff>
        </xdr:to>
        <xdr:sp macro="" textlink="">
          <xdr:nvSpPr>
            <xdr:cNvPr id="8193" name="Button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Solver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295275</xdr:colOff>
          <xdr:row>46</xdr:row>
          <xdr:rowOff>123825</xdr:rowOff>
        </xdr:from>
        <xdr:to>
          <xdr:col>6</xdr:col>
          <xdr:colOff>542925</xdr:colOff>
          <xdr:row>49</xdr:row>
          <xdr:rowOff>66675</xdr:rowOff>
        </xdr:to>
        <xdr:sp macro="" textlink="">
          <xdr:nvSpPr>
            <xdr:cNvPr id="8195" name="Button 3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1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Return to Top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38100</xdr:colOff>
          <xdr:row>21</xdr:row>
          <xdr:rowOff>142875</xdr:rowOff>
        </xdr:from>
        <xdr:to>
          <xdr:col>8</xdr:col>
          <xdr:colOff>257175</xdr:colOff>
          <xdr:row>25</xdr:row>
          <xdr:rowOff>152400</xdr:rowOff>
        </xdr:to>
        <xdr:sp macro="" textlink="">
          <xdr:nvSpPr>
            <xdr:cNvPr id="8196" name="Button 4" hidden="1">
              <a:extLst>
                <a:ext uri="{63B3BB69-23CF-44E3-9099-C40C66FF867C}">
                  <a14:compatExt spid="_x0000_s81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1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Linear Program Formulation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0</xdr:col>
      <xdr:colOff>28575</xdr:colOff>
      <xdr:row>50</xdr:row>
      <xdr:rowOff>76200</xdr:rowOff>
    </xdr:from>
    <xdr:to>
      <xdr:col>9</xdr:col>
      <xdr:colOff>517358</xdr:colOff>
      <xdr:row>75</xdr:row>
      <xdr:rowOff>114300</xdr:rowOff>
    </xdr:to>
    <xdr:pic>
      <xdr:nvPicPr>
        <xdr:cNvPr id="8197" name="Picture 5" descr="image00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8439150"/>
          <a:ext cx="6600825" cy="408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285750</xdr:colOff>
          <xdr:row>31</xdr:row>
          <xdr:rowOff>47625</xdr:rowOff>
        </xdr:from>
        <xdr:to>
          <xdr:col>6</xdr:col>
          <xdr:colOff>28575</xdr:colOff>
          <xdr:row>33</xdr:row>
          <xdr:rowOff>152400</xdr:rowOff>
        </xdr:to>
        <xdr:sp macro="" textlink="">
          <xdr:nvSpPr>
            <xdr:cNvPr id="9217" name="Button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Solver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200025</xdr:colOff>
          <xdr:row>23</xdr:row>
          <xdr:rowOff>104775</xdr:rowOff>
        </xdr:from>
        <xdr:to>
          <xdr:col>8</xdr:col>
          <xdr:colOff>304800</xdr:colOff>
          <xdr:row>28</xdr:row>
          <xdr:rowOff>28575</xdr:rowOff>
        </xdr:to>
        <xdr:sp macro="" textlink="">
          <xdr:nvSpPr>
            <xdr:cNvPr id="9218" name="Button 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1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View Linear Program Formulation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304800</xdr:colOff>
          <xdr:row>57</xdr:row>
          <xdr:rowOff>57150</xdr:rowOff>
        </xdr:from>
        <xdr:to>
          <xdr:col>7</xdr:col>
          <xdr:colOff>619125</xdr:colOff>
          <xdr:row>59</xdr:row>
          <xdr:rowOff>161925</xdr:rowOff>
        </xdr:to>
        <xdr:sp macro="" textlink="">
          <xdr:nvSpPr>
            <xdr:cNvPr id="9219" name="Button 3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1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Return to Top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30</xdr:row>
          <xdr:rowOff>76200</xdr:rowOff>
        </xdr:from>
        <xdr:to>
          <xdr:col>8</xdr:col>
          <xdr:colOff>409575</xdr:colOff>
          <xdr:row>33</xdr:row>
          <xdr:rowOff>104775</xdr:rowOff>
        </xdr:to>
        <xdr:sp macro="" textlink="">
          <xdr:nvSpPr>
            <xdr:cNvPr id="9222" name="Button 6" hidden="1">
              <a:extLst>
                <a:ext uri="{63B3BB69-23CF-44E3-9099-C40C66FF867C}">
                  <a14:compatExt spid="_x0000_s92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1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Increase Sheet Magnification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238125</xdr:colOff>
          <xdr:row>34</xdr:row>
          <xdr:rowOff>28575</xdr:rowOff>
        </xdr:from>
        <xdr:to>
          <xdr:col>8</xdr:col>
          <xdr:colOff>419100</xdr:colOff>
          <xdr:row>37</xdr:row>
          <xdr:rowOff>152400</xdr:rowOff>
        </xdr:to>
        <xdr:sp macro="" textlink="">
          <xdr:nvSpPr>
            <xdr:cNvPr id="9223" name="Button 7" hidden="1">
              <a:extLst>
                <a:ext uri="{63B3BB69-23CF-44E3-9099-C40C66FF867C}">
                  <a14:compatExt spid="_x0000_s92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1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Decrease</a:t>
              </a:r>
            </a:p>
            <a:p>
              <a:pPr algn="ctr" rtl="0">
                <a:defRPr sz="1000"/>
              </a:pPr>
              <a:r>
                <a:rPr lang="en-US" sz="1000" b="0" i="1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Sheet Magnification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247650</xdr:colOff>
          <xdr:row>48</xdr:row>
          <xdr:rowOff>28575</xdr:rowOff>
        </xdr:from>
        <xdr:to>
          <xdr:col>7</xdr:col>
          <xdr:colOff>504825</xdr:colOff>
          <xdr:row>51</xdr:row>
          <xdr:rowOff>0</xdr:rowOff>
        </xdr:to>
        <xdr:sp macro="" textlink="">
          <xdr:nvSpPr>
            <xdr:cNvPr id="9224" name="Button 8" hidden="1">
              <a:extLst>
                <a:ext uri="{63B3BB69-23CF-44E3-9099-C40C66FF867C}">
                  <a14:compatExt spid="_x0000_s92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1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Increase Sheet Magnification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247650</xdr:colOff>
          <xdr:row>51</xdr:row>
          <xdr:rowOff>57150</xdr:rowOff>
        </xdr:from>
        <xdr:to>
          <xdr:col>7</xdr:col>
          <xdr:colOff>504825</xdr:colOff>
          <xdr:row>53</xdr:row>
          <xdr:rowOff>152400</xdr:rowOff>
        </xdr:to>
        <xdr:sp macro="" textlink="">
          <xdr:nvSpPr>
            <xdr:cNvPr id="9225" name="Button 9" hidden="1">
              <a:extLst>
                <a:ext uri="{63B3BB69-23CF-44E3-9099-C40C66FF867C}">
                  <a14:compatExt spid="_x0000_s9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1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Decrease</a:t>
              </a:r>
            </a:p>
            <a:p>
              <a:pPr algn="ctr" rtl="0">
                <a:defRPr sz="1000"/>
              </a:pPr>
              <a:r>
                <a:rPr lang="en-US" sz="1000" b="0" i="1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Sheet Magnification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0</xdr:col>
      <xdr:colOff>114300</xdr:colOff>
      <xdr:row>61</xdr:row>
      <xdr:rowOff>47625</xdr:rowOff>
    </xdr:from>
    <xdr:to>
      <xdr:col>9</xdr:col>
      <xdr:colOff>457444</xdr:colOff>
      <xdr:row>84</xdr:row>
      <xdr:rowOff>57150</xdr:rowOff>
    </xdr:to>
    <xdr:pic>
      <xdr:nvPicPr>
        <xdr:cNvPr id="9226" name="Picture 10" descr="image00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10182225"/>
          <a:ext cx="6410325" cy="3733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6.xml"/><Relationship Id="rId5" Type="http://schemas.openxmlformats.org/officeDocument/2006/relationships/ctrlProp" Target="../ctrlProps/ctrlProp5.xml"/><Relationship Id="rId4" Type="http://schemas.openxmlformats.org/officeDocument/2006/relationships/ctrlProp" Target="../ctrlProps/ctrlProp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9.xml"/><Relationship Id="rId5" Type="http://schemas.openxmlformats.org/officeDocument/2006/relationships/ctrlProp" Target="../ctrlProps/ctrlProp8.xml"/><Relationship Id="rId4" Type="http://schemas.openxmlformats.org/officeDocument/2006/relationships/ctrlProp" Target="../ctrlProps/ctrlProp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2.xml"/><Relationship Id="rId5" Type="http://schemas.openxmlformats.org/officeDocument/2006/relationships/ctrlProp" Target="../ctrlProps/ctrlProp11.xml"/><Relationship Id="rId4" Type="http://schemas.openxmlformats.org/officeDocument/2006/relationships/ctrlProp" Target="../ctrlProps/ctrlProp10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7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1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15.xml"/><Relationship Id="rId5" Type="http://schemas.openxmlformats.org/officeDocument/2006/relationships/ctrlProp" Target="../ctrlProps/ctrlProp14.xml"/><Relationship Id="rId10" Type="http://schemas.openxmlformats.org/officeDocument/2006/relationships/ctrlProp" Target="../ctrlProps/ctrlProp19.xml"/><Relationship Id="rId4" Type="http://schemas.openxmlformats.org/officeDocument/2006/relationships/ctrlProp" Target="../ctrlProps/ctrlProp13.xml"/><Relationship Id="rId9" Type="http://schemas.openxmlformats.org/officeDocument/2006/relationships/ctrlProp" Target="../ctrlProps/ctrlProp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52"/>
  <sheetViews>
    <sheetView showGridLines="0" tabSelected="1" zoomScale="95" zoomScaleNormal="95" workbookViewId="0">
      <selection activeCell="N20" sqref="N20"/>
    </sheetView>
  </sheetViews>
  <sheetFormatPr defaultRowHeight="12.75" x14ac:dyDescent="0.2"/>
  <cols>
    <col min="1" max="1" width="14.7109375" customWidth="1"/>
    <col min="2" max="2" width="11.85546875" bestFit="1" customWidth="1"/>
    <col min="3" max="3" width="8.5703125" bestFit="1" customWidth="1"/>
    <col min="4" max="4" width="9.42578125" bestFit="1" customWidth="1"/>
    <col min="5" max="5" width="8.85546875" bestFit="1" customWidth="1"/>
    <col min="6" max="6" width="8.5703125" bestFit="1" customWidth="1"/>
    <col min="7" max="7" width="12.5703125" bestFit="1" customWidth="1"/>
    <col min="8" max="8" width="8.7109375" customWidth="1"/>
    <col min="9" max="9" width="9.42578125" customWidth="1"/>
  </cols>
  <sheetData>
    <row r="1" spans="1:9" ht="13.5" thickBot="1" x14ac:dyDescent="0.25">
      <c r="A1" s="1" t="s">
        <v>58</v>
      </c>
    </row>
    <row r="2" spans="1:9" ht="27" customHeight="1" x14ac:dyDescent="0.2">
      <c r="A2" s="20"/>
      <c r="B2" s="133" t="s">
        <v>17</v>
      </c>
      <c r="C2" s="134"/>
      <c r="D2" s="134"/>
      <c r="E2" s="134"/>
      <c r="F2" s="134"/>
      <c r="G2" s="135"/>
      <c r="H2" s="40" t="s">
        <v>55</v>
      </c>
      <c r="I2" s="140" t="s">
        <v>60</v>
      </c>
    </row>
    <row r="3" spans="1:9" x14ac:dyDescent="0.2">
      <c r="A3" s="21" t="s">
        <v>16</v>
      </c>
      <c r="B3" s="18" t="s">
        <v>3</v>
      </c>
      <c r="C3" s="16" t="s">
        <v>4</v>
      </c>
      <c r="D3" s="16" t="s">
        <v>5</v>
      </c>
      <c r="E3" s="16" t="s">
        <v>6</v>
      </c>
      <c r="F3" s="16" t="s">
        <v>7</v>
      </c>
      <c r="G3" s="16" t="s">
        <v>8</v>
      </c>
      <c r="H3" s="129" t="s">
        <v>56</v>
      </c>
      <c r="I3" s="22"/>
    </row>
    <row r="4" spans="1:9" x14ac:dyDescent="0.2">
      <c r="A4" s="12" t="s">
        <v>9</v>
      </c>
      <c r="B4" s="36">
        <v>1675</v>
      </c>
      <c r="C4" s="37">
        <v>400</v>
      </c>
      <c r="D4" s="37">
        <v>685</v>
      </c>
      <c r="E4" s="37">
        <v>1630</v>
      </c>
      <c r="F4" s="37">
        <v>1160</v>
      </c>
      <c r="G4" s="37">
        <v>2800</v>
      </c>
      <c r="H4" s="42">
        <v>7650</v>
      </c>
      <c r="I4" s="14">
        <v>18</v>
      </c>
    </row>
    <row r="5" spans="1:9" x14ac:dyDescent="0.2">
      <c r="A5" s="3" t="s">
        <v>15</v>
      </c>
      <c r="B5" s="38">
        <v>1460</v>
      </c>
      <c r="C5" s="39">
        <v>1940</v>
      </c>
      <c r="D5" s="39">
        <v>970</v>
      </c>
      <c r="E5" s="39">
        <v>100</v>
      </c>
      <c r="F5" s="39">
        <v>495</v>
      </c>
      <c r="G5" s="39">
        <v>1200</v>
      </c>
      <c r="H5" s="43">
        <v>3500</v>
      </c>
      <c r="I5" s="5">
        <v>24</v>
      </c>
    </row>
    <row r="6" spans="1:9" x14ac:dyDescent="0.2">
      <c r="A6" s="3" t="s">
        <v>10</v>
      </c>
      <c r="B6" s="38">
        <v>1925</v>
      </c>
      <c r="C6" s="39">
        <v>2400</v>
      </c>
      <c r="D6" s="39">
        <v>1425</v>
      </c>
      <c r="E6" s="39">
        <v>500</v>
      </c>
      <c r="F6" s="39">
        <v>950</v>
      </c>
      <c r="G6" s="39">
        <v>800</v>
      </c>
      <c r="H6" s="43">
        <v>5000</v>
      </c>
      <c r="I6" s="5">
        <v>27</v>
      </c>
    </row>
    <row r="7" spans="1:9" x14ac:dyDescent="0.2">
      <c r="A7" s="3" t="s">
        <v>11</v>
      </c>
      <c r="B7" s="38">
        <v>380</v>
      </c>
      <c r="C7" s="39">
        <v>1355</v>
      </c>
      <c r="D7" s="39">
        <v>543</v>
      </c>
      <c r="E7" s="39">
        <v>1045</v>
      </c>
      <c r="F7" s="39">
        <v>665</v>
      </c>
      <c r="G7" s="39">
        <v>2321</v>
      </c>
      <c r="H7" s="43">
        <v>4100</v>
      </c>
      <c r="I7" s="5">
        <v>22</v>
      </c>
    </row>
    <row r="8" spans="1:9" x14ac:dyDescent="0.2">
      <c r="A8" s="3" t="s">
        <v>12</v>
      </c>
      <c r="B8" s="38">
        <v>922</v>
      </c>
      <c r="C8" s="39">
        <v>1646</v>
      </c>
      <c r="D8" s="39">
        <v>700</v>
      </c>
      <c r="E8" s="39">
        <v>508</v>
      </c>
      <c r="F8" s="39">
        <v>311</v>
      </c>
      <c r="G8" s="39">
        <v>1797</v>
      </c>
      <c r="H8" s="43">
        <v>2200</v>
      </c>
      <c r="I8" s="5">
        <v>31</v>
      </c>
    </row>
    <row r="9" spans="1:9" ht="13.5" thickBot="1" x14ac:dyDescent="0.25">
      <c r="A9" s="46" t="s">
        <v>1</v>
      </c>
      <c r="B9" s="19">
        <v>10</v>
      </c>
      <c r="C9" s="7">
        <v>8</v>
      </c>
      <c r="D9" s="7">
        <v>14</v>
      </c>
      <c r="E9" s="7">
        <v>6</v>
      </c>
      <c r="F9" s="7">
        <v>7</v>
      </c>
      <c r="G9" s="7">
        <v>11</v>
      </c>
      <c r="H9" s="17"/>
      <c r="I9" s="8"/>
    </row>
    <row r="10" spans="1:9" ht="5.25" customHeight="1" x14ac:dyDescent="0.2">
      <c r="A10" s="2"/>
      <c r="B10" s="4"/>
      <c r="C10" s="4"/>
      <c r="D10" s="4"/>
      <c r="E10" s="4"/>
      <c r="F10" s="4"/>
      <c r="G10" s="4"/>
      <c r="H10" s="4"/>
      <c r="I10" s="4"/>
    </row>
    <row r="11" spans="1:9" ht="13.5" thickBot="1" x14ac:dyDescent="0.25">
      <c r="A11" s="15" t="s">
        <v>18</v>
      </c>
      <c r="B11" s="4"/>
      <c r="C11" s="4"/>
      <c r="D11" s="4"/>
      <c r="E11" s="4"/>
      <c r="F11" s="4"/>
      <c r="G11" s="4"/>
      <c r="H11" s="4"/>
      <c r="I11" s="4"/>
    </row>
    <row r="12" spans="1:9" x14ac:dyDescent="0.2">
      <c r="A12" s="20"/>
      <c r="B12" s="133" t="s">
        <v>22</v>
      </c>
      <c r="C12" s="134"/>
      <c r="D12" s="134"/>
      <c r="E12" s="134"/>
      <c r="F12" s="134"/>
      <c r="G12" s="135"/>
      <c r="H12" s="23" t="s">
        <v>13</v>
      </c>
      <c r="I12" s="4"/>
    </row>
    <row r="13" spans="1:9" x14ac:dyDescent="0.2">
      <c r="A13" s="21" t="s">
        <v>16</v>
      </c>
      <c r="B13" s="18" t="s">
        <v>3</v>
      </c>
      <c r="C13" s="16" t="s">
        <v>4</v>
      </c>
      <c r="D13" s="16" t="s">
        <v>5</v>
      </c>
      <c r="E13" s="16" t="s">
        <v>6</v>
      </c>
      <c r="F13" s="16" t="s">
        <v>7</v>
      </c>
      <c r="G13" s="16" t="s">
        <v>8</v>
      </c>
      <c r="H13" s="24" t="s">
        <v>20</v>
      </c>
    </row>
    <row r="14" spans="1:9" x14ac:dyDescent="0.2">
      <c r="A14" s="12" t="s">
        <v>9</v>
      </c>
      <c r="B14" s="110">
        <v>0</v>
      </c>
      <c r="C14" s="111">
        <v>0</v>
      </c>
      <c r="D14" s="111">
        <v>0</v>
      </c>
      <c r="E14" s="111">
        <v>0</v>
      </c>
      <c r="F14" s="111">
        <v>0</v>
      </c>
      <c r="G14" s="111">
        <v>0</v>
      </c>
      <c r="H14" s="25"/>
    </row>
    <row r="15" spans="1:9" x14ac:dyDescent="0.2">
      <c r="A15" s="3" t="s">
        <v>15</v>
      </c>
      <c r="B15" s="77">
        <v>0</v>
      </c>
      <c r="C15" s="112">
        <v>0</v>
      </c>
      <c r="D15" s="112">
        <v>0</v>
      </c>
      <c r="E15" s="113">
        <v>6</v>
      </c>
      <c r="F15" s="114">
        <v>7</v>
      </c>
      <c r="G15" s="115">
        <v>0</v>
      </c>
      <c r="H15" s="26">
        <v>1</v>
      </c>
    </row>
    <row r="16" spans="1:9" x14ac:dyDescent="0.2">
      <c r="A16" s="3" t="s">
        <v>10</v>
      </c>
      <c r="B16" s="77">
        <v>0</v>
      </c>
      <c r="C16" s="112">
        <v>0</v>
      </c>
      <c r="D16" s="112">
        <v>0</v>
      </c>
      <c r="E16" s="116">
        <v>0</v>
      </c>
      <c r="F16" s="117">
        <v>0</v>
      </c>
      <c r="G16" s="118">
        <v>11</v>
      </c>
      <c r="H16" s="26">
        <v>1</v>
      </c>
    </row>
    <row r="17" spans="1:8" x14ac:dyDescent="0.2">
      <c r="A17" s="3" t="s">
        <v>11</v>
      </c>
      <c r="B17" s="77">
        <v>0</v>
      </c>
      <c r="C17" s="112">
        <v>0</v>
      </c>
      <c r="D17" s="112">
        <v>0</v>
      </c>
      <c r="E17" s="112">
        <v>0</v>
      </c>
      <c r="F17" s="112">
        <v>0</v>
      </c>
      <c r="G17" s="112">
        <v>0</v>
      </c>
      <c r="H17" s="27"/>
    </row>
    <row r="18" spans="1:8" ht="13.5" thickBot="1" x14ac:dyDescent="0.25">
      <c r="A18" s="6" t="s">
        <v>12</v>
      </c>
      <c r="B18" s="78">
        <v>0</v>
      </c>
      <c r="C18" s="79">
        <v>0</v>
      </c>
      <c r="D18" s="79">
        <v>0</v>
      </c>
      <c r="E18" s="79">
        <v>0</v>
      </c>
      <c r="F18" s="79">
        <v>0</v>
      </c>
      <c r="G18" s="79">
        <v>0</v>
      </c>
      <c r="H18" s="28"/>
    </row>
    <row r="19" spans="1:8" ht="6" customHeight="1" x14ac:dyDescent="0.2"/>
    <row r="20" spans="1:8" ht="13.5" thickBot="1" x14ac:dyDescent="0.25">
      <c r="A20" s="15" t="s">
        <v>0</v>
      </c>
      <c r="E20" s="131" t="s">
        <v>57</v>
      </c>
      <c r="F20" s="131"/>
      <c r="G20" s="130" t="str">
        <f>IF(B23&gt;=0,IF(B24&gt;=0,IF(ABS(E29)&lt;=0.000001,IF(ABS(F29)&lt;=0.000001,IF(ABS(G29)&lt;=0.000001,"yes","no"),"no"),"no"),"no"),"no")</f>
        <v>yes</v>
      </c>
    </row>
    <row r="21" spans="1:8" x14ac:dyDescent="0.2">
      <c r="A21" s="30" t="s">
        <v>16</v>
      </c>
      <c r="B21" s="31" t="s">
        <v>14</v>
      </c>
      <c r="C21" s="9"/>
      <c r="D21" s="9"/>
      <c r="E21" s="9"/>
      <c r="F21" s="9"/>
      <c r="G21" s="10"/>
    </row>
    <row r="22" spans="1:8" x14ac:dyDescent="0.2">
      <c r="A22" s="3" t="s">
        <v>9</v>
      </c>
      <c r="B22" s="11">
        <f>I4-SUM(B14:G14)</f>
        <v>18</v>
      </c>
      <c r="C22" s="4"/>
      <c r="D22" s="4"/>
      <c r="E22" s="4"/>
      <c r="F22" s="4"/>
      <c r="G22" s="5"/>
    </row>
    <row r="23" spans="1:8" x14ac:dyDescent="0.2">
      <c r="A23" s="3" t="s">
        <v>15</v>
      </c>
      <c r="B23" s="11">
        <f>I5-SUM(B15:G15)</f>
        <v>11</v>
      </c>
      <c r="C23" s="4"/>
      <c r="D23" s="4"/>
      <c r="E23" s="4"/>
      <c r="F23" s="4"/>
      <c r="G23" s="5"/>
    </row>
    <row r="24" spans="1:8" x14ac:dyDescent="0.2">
      <c r="A24" s="3" t="s">
        <v>10</v>
      </c>
      <c r="B24" s="11">
        <f>I6-SUM(B16:G16)</f>
        <v>16</v>
      </c>
      <c r="C24" s="4"/>
      <c r="D24" s="4"/>
      <c r="E24" s="4"/>
      <c r="F24" s="4"/>
      <c r="G24" s="5"/>
    </row>
    <row r="25" spans="1:8" x14ac:dyDescent="0.2">
      <c r="A25" s="3" t="s">
        <v>11</v>
      </c>
      <c r="B25" s="11">
        <f>I7-SUM(B17:G17)</f>
        <v>22</v>
      </c>
      <c r="C25" s="4"/>
      <c r="D25" s="4"/>
      <c r="E25" s="4"/>
      <c r="F25" s="4"/>
      <c r="G25" s="5"/>
    </row>
    <row r="26" spans="1:8" x14ac:dyDescent="0.2">
      <c r="A26" s="3" t="s">
        <v>12</v>
      </c>
      <c r="B26" s="11">
        <f>I8-SUM(B18:G18)</f>
        <v>31</v>
      </c>
      <c r="C26" s="4"/>
      <c r="D26" s="4"/>
      <c r="E26" s="4"/>
      <c r="F26" s="4"/>
      <c r="G26" s="5"/>
    </row>
    <row r="27" spans="1:8" ht="1.5" customHeight="1" x14ac:dyDescent="0.2">
      <c r="A27" s="3"/>
      <c r="B27" s="11"/>
      <c r="C27" s="4"/>
      <c r="D27" s="4"/>
      <c r="E27" s="4"/>
      <c r="F27" s="4"/>
      <c r="G27" s="5"/>
    </row>
    <row r="28" spans="1:8" x14ac:dyDescent="0.2">
      <c r="A28" s="3"/>
      <c r="B28" s="18" t="s">
        <v>3</v>
      </c>
      <c r="C28" s="29" t="s">
        <v>4</v>
      </c>
      <c r="D28" s="29" t="s">
        <v>5</v>
      </c>
      <c r="E28" s="29" t="s">
        <v>6</v>
      </c>
      <c r="F28" s="29" t="s">
        <v>7</v>
      </c>
      <c r="G28" s="32" t="s">
        <v>8</v>
      </c>
    </row>
    <row r="29" spans="1:8" ht="13.5" thickBot="1" x14ac:dyDescent="0.25">
      <c r="A29" s="46" t="s">
        <v>21</v>
      </c>
      <c r="B29" s="19">
        <f t="shared" ref="B29:G29" si="0">B9-SUM(B14:B18)</f>
        <v>10</v>
      </c>
      <c r="C29" s="7">
        <f t="shared" si="0"/>
        <v>8</v>
      </c>
      <c r="D29" s="7">
        <f t="shared" si="0"/>
        <v>14</v>
      </c>
      <c r="E29" s="7">
        <f t="shared" si="0"/>
        <v>0</v>
      </c>
      <c r="F29" s="7">
        <f t="shared" si="0"/>
        <v>0</v>
      </c>
      <c r="G29" s="8">
        <f t="shared" si="0"/>
        <v>0</v>
      </c>
    </row>
    <row r="30" spans="1:8" ht="3" customHeight="1" x14ac:dyDescent="0.2"/>
    <row r="31" spans="1:8" ht="13.5" thickBot="1" x14ac:dyDescent="0.25">
      <c r="A31" s="1" t="s">
        <v>19</v>
      </c>
    </row>
    <row r="32" spans="1:8" ht="13.5" thickBot="1" x14ac:dyDescent="0.25">
      <c r="A32" s="44" t="s">
        <v>2</v>
      </c>
      <c r="B32" s="45">
        <f>SUMPRODUCT(E15:G16,E5:G6)+SUMPRODUCT(I5:I6,H15:H16)+SUMPRODUCT(H15:H16,H5:H6)</f>
        <v>21416</v>
      </c>
      <c r="D32" s="106" t="s">
        <v>46</v>
      </c>
      <c r="E32" s="107"/>
      <c r="F32" s="107"/>
      <c r="G32" s="45">
        <v>51</v>
      </c>
    </row>
    <row r="33" spans="1:7" x14ac:dyDescent="0.2">
      <c r="A33" s="108" t="s">
        <v>47</v>
      </c>
      <c r="B33" s="109"/>
      <c r="C33" s="109"/>
      <c r="D33" s="109"/>
      <c r="E33" s="109"/>
      <c r="F33" s="109"/>
      <c r="G33" s="119">
        <f>G32-B32</f>
        <v>-21365</v>
      </c>
    </row>
    <row r="38" spans="1:7" x14ac:dyDescent="0.2">
      <c r="A38" s="1" t="s">
        <v>26</v>
      </c>
    </row>
    <row r="39" spans="1:7" x14ac:dyDescent="0.2">
      <c r="A39" s="105" t="s">
        <v>38</v>
      </c>
    </row>
    <row r="40" spans="1:7" ht="15" x14ac:dyDescent="0.25">
      <c r="A40" s="104" t="s">
        <v>34</v>
      </c>
      <c r="B40" s="103" t="s">
        <v>35</v>
      </c>
    </row>
    <row r="41" spans="1:7" ht="15" x14ac:dyDescent="0.25">
      <c r="A41" s="104" t="s">
        <v>36</v>
      </c>
      <c r="B41" s="103" t="s">
        <v>37</v>
      </c>
    </row>
    <row r="42" spans="1:7" ht="16.5" x14ac:dyDescent="0.3">
      <c r="A42" s="104" t="s">
        <v>27</v>
      </c>
      <c r="B42" s="103" t="s">
        <v>28</v>
      </c>
    </row>
    <row r="43" spans="1:7" ht="16.5" x14ac:dyDescent="0.3">
      <c r="A43" s="104" t="s">
        <v>29</v>
      </c>
      <c r="B43" s="103" t="s">
        <v>30</v>
      </c>
    </row>
    <row r="44" spans="1:7" ht="16.5" x14ac:dyDescent="0.3">
      <c r="A44" s="104" t="s">
        <v>31</v>
      </c>
      <c r="B44" s="103" t="s">
        <v>32</v>
      </c>
    </row>
    <row r="45" spans="1:7" ht="16.5" x14ac:dyDescent="0.3">
      <c r="A45" s="104" t="s">
        <v>33</v>
      </c>
      <c r="B45" s="103" t="s">
        <v>44</v>
      </c>
    </row>
    <row r="46" spans="1:7" ht="12.75" customHeight="1" x14ac:dyDescent="0.25">
      <c r="A46" s="104"/>
      <c r="B46" s="103" t="s">
        <v>45</v>
      </c>
    </row>
    <row r="48" spans="1:7" x14ac:dyDescent="0.2">
      <c r="A48" s="105" t="s">
        <v>39</v>
      </c>
    </row>
    <row r="49" spans="1:2" ht="16.5" x14ac:dyDescent="0.3">
      <c r="A49" s="104" t="s">
        <v>40</v>
      </c>
      <c r="B49" s="103" t="s">
        <v>41</v>
      </c>
    </row>
    <row r="50" spans="1:2" ht="16.5" x14ac:dyDescent="0.3">
      <c r="A50" s="104" t="s">
        <v>42</v>
      </c>
      <c r="B50" s="103" t="s">
        <v>43</v>
      </c>
    </row>
    <row r="52" spans="1:2" x14ac:dyDescent="0.2">
      <c r="A52" s="105"/>
    </row>
  </sheetData>
  <mergeCells count="2">
    <mergeCell ref="B2:G2"/>
    <mergeCell ref="B12:G12"/>
  </mergeCells>
  <phoneticPr fontId="0" type="noConversion"/>
  <pageMargins left="0.75" right="0.75" top="1" bottom="1" header="0.5" footer="0.5"/>
  <pageSetup scale="95" orientation="portrait" horizontalDpi="4294967292" r:id="rId1"/>
  <headerFooter alignWithMargins="0">
    <oddHeader>&amp;C&amp;A</oddHeader>
  </headerFooter>
  <rowBreaks count="1" manualBreakCount="1">
    <brk id="3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OptimizeAllocation">
                <anchor moveWithCells="1" sizeWithCells="1">
                  <from>
                    <xdr:col>3</xdr:col>
                    <xdr:colOff>285750</xdr:colOff>
                    <xdr:row>22</xdr:row>
                    <xdr:rowOff>47625</xdr:rowOff>
                  </from>
                  <to>
                    <xdr:col>6</xdr:col>
                    <xdr:colOff>28575</xdr:colOff>
                    <xdr:row>24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Pict="0" macro="[0]!Rtntotop">
                <anchor moveWithCells="1" sizeWithCells="1">
                  <from>
                    <xdr:col>5</xdr:col>
                    <xdr:colOff>333375</xdr:colOff>
                    <xdr:row>41</xdr:row>
                    <xdr:rowOff>66675</xdr:rowOff>
                  </from>
                  <to>
                    <xdr:col>6</xdr:col>
                    <xdr:colOff>771525</xdr:colOff>
                    <xdr:row>43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Pict="0" macro="[0]!ViewLP">
                <anchor moveWithCells="1" sizeWithCells="1">
                  <from>
                    <xdr:col>7</xdr:col>
                    <xdr:colOff>133350</xdr:colOff>
                    <xdr:row>21</xdr:row>
                    <xdr:rowOff>123825</xdr:rowOff>
                  </from>
                  <to>
                    <xdr:col>8</xdr:col>
                    <xdr:colOff>361950</xdr:colOff>
                    <xdr:row>25</xdr:row>
                    <xdr:rowOff>133350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I52"/>
  <sheetViews>
    <sheetView showGridLines="0" zoomScale="95" zoomScaleNormal="95" workbookViewId="0">
      <selection activeCell="L18" sqref="L18"/>
    </sheetView>
  </sheetViews>
  <sheetFormatPr defaultRowHeight="12.75" x14ac:dyDescent="0.2"/>
  <cols>
    <col min="1" max="1" width="14.7109375" customWidth="1"/>
    <col min="2" max="2" width="11.85546875" bestFit="1" customWidth="1"/>
    <col min="3" max="4" width="8.5703125" bestFit="1" customWidth="1"/>
    <col min="5" max="5" width="9.5703125" bestFit="1" customWidth="1"/>
    <col min="6" max="6" width="8.5703125" bestFit="1" customWidth="1"/>
    <col min="7" max="7" width="13" bestFit="1" customWidth="1"/>
    <col min="8" max="8" width="8.7109375" bestFit="1" customWidth="1"/>
    <col min="9" max="9" width="9.42578125" customWidth="1"/>
  </cols>
  <sheetData>
    <row r="1" spans="1:9" ht="13.5" thickBot="1" x14ac:dyDescent="0.25">
      <c r="A1" s="1" t="s">
        <v>59</v>
      </c>
    </row>
    <row r="2" spans="1:9" ht="27" customHeight="1" x14ac:dyDescent="0.2">
      <c r="A2" s="20"/>
      <c r="B2" s="133" t="s">
        <v>17</v>
      </c>
      <c r="C2" s="134"/>
      <c r="D2" s="134"/>
      <c r="E2" s="134"/>
      <c r="F2" s="134"/>
      <c r="G2" s="135"/>
      <c r="H2" s="40" t="s">
        <v>55</v>
      </c>
      <c r="I2" s="41" t="s">
        <v>60</v>
      </c>
    </row>
    <row r="3" spans="1:9" x14ac:dyDescent="0.2">
      <c r="A3" s="21" t="s">
        <v>16</v>
      </c>
      <c r="B3" s="18" t="s">
        <v>3</v>
      </c>
      <c r="C3" s="16" t="s">
        <v>4</v>
      </c>
      <c r="D3" s="16" t="s">
        <v>5</v>
      </c>
      <c r="E3" s="16" t="s">
        <v>6</v>
      </c>
      <c r="F3" s="16" t="s">
        <v>7</v>
      </c>
      <c r="G3" s="16" t="s">
        <v>8</v>
      </c>
      <c r="H3" s="129" t="s">
        <v>56</v>
      </c>
      <c r="I3" s="22"/>
    </row>
    <row r="4" spans="1:9" x14ac:dyDescent="0.2">
      <c r="A4" s="12" t="s">
        <v>9</v>
      </c>
      <c r="B4" s="47">
        <v>1675</v>
      </c>
      <c r="C4" s="48">
        <v>400</v>
      </c>
      <c r="D4" s="48">
        <v>685</v>
      </c>
      <c r="E4" s="48">
        <v>1630</v>
      </c>
      <c r="F4" s="48">
        <v>1160</v>
      </c>
      <c r="G4" s="48">
        <v>2800</v>
      </c>
      <c r="H4" s="49">
        <v>7650</v>
      </c>
      <c r="I4" s="14">
        <v>18</v>
      </c>
    </row>
    <row r="5" spans="1:9" x14ac:dyDescent="0.2">
      <c r="A5" s="3" t="s">
        <v>15</v>
      </c>
      <c r="B5" s="50">
        <v>1460</v>
      </c>
      <c r="C5" s="51">
        <v>1940</v>
      </c>
      <c r="D5" s="51">
        <v>970</v>
      </c>
      <c r="E5" s="51">
        <v>100</v>
      </c>
      <c r="F5" s="51">
        <v>495</v>
      </c>
      <c r="G5" s="51">
        <v>1200</v>
      </c>
      <c r="H5" s="52">
        <v>3500</v>
      </c>
      <c r="I5" s="5">
        <v>24</v>
      </c>
    </row>
    <row r="6" spans="1:9" x14ac:dyDescent="0.2">
      <c r="A6" s="3" t="s">
        <v>10</v>
      </c>
      <c r="B6" s="50">
        <v>1925</v>
      </c>
      <c r="C6" s="51">
        <v>2400</v>
      </c>
      <c r="D6" s="51">
        <v>1425</v>
      </c>
      <c r="E6" s="51">
        <v>500</v>
      </c>
      <c r="F6" s="51">
        <v>950</v>
      </c>
      <c r="G6" s="51">
        <v>800</v>
      </c>
      <c r="H6" s="52">
        <v>5000</v>
      </c>
      <c r="I6" s="5">
        <v>27</v>
      </c>
    </row>
    <row r="7" spans="1:9" x14ac:dyDescent="0.2">
      <c r="A7" s="3" t="s">
        <v>11</v>
      </c>
      <c r="B7" s="50">
        <v>380</v>
      </c>
      <c r="C7" s="51">
        <v>1355</v>
      </c>
      <c r="D7" s="51">
        <v>543</v>
      </c>
      <c r="E7" s="51">
        <v>1045</v>
      </c>
      <c r="F7" s="51">
        <v>665</v>
      </c>
      <c r="G7" s="51">
        <v>2321</v>
      </c>
      <c r="H7" s="52">
        <v>4100</v>
      </c>
      <c r="I7" s="5">
        <v>22</v>
      </c>
    </row>
    <row r="8" spans="1:9" x14ac:dyDescent="0.2">
      <c r="A8" s="3" t="s">
        <v>12</v>
      </c>
      <c r="B8" s="50">
        <v>922</v>
      </c>
      <c r="C8" s="51">
        <v>1646</v>
      </c>
      <c r="D8" s="51">
        <v>700</v>
      </c>
      <c r="E8" s="51">
        <v>508</v>
      </c>
      <c r="F8" s="51">
        <v>311</v>
      </c>
      <c r="G8" s="51">
        <v>1797</v>
      </c>
      <c r="H8" s="52">
        <v>2200</v>
      </c>
      <c r="I8" s="5">
        <v>31</v>
      </c>
    </row>
    <row r="9" spans="1:9" ht="13.5" thickBot="1" x14ac:dyDescent="0.25">
      <c r="A9" s="46" t="s">
        <v>1</v>
      </c>
      <c r="B9" s="19">
        <v>10</v>
      </c>
      <c r="C9" s="7">
        <v>8</v>
      </c>
      <c r="D9" s="7">
        <v>14</v>
      </c>
      <c r="E9" s="7">
        <v>6</v>
      </c>
      <c r="F9" s="7">
        <v>7</v>
      </c>
      <c r="G9" s="7">
        <v>11</v>
      </c>
      <c r="H9" s="17"/>
      <c r="I9" s="8"/>
    </row>
    <row r="10" spans="1:9" ht="5.25" customHeight="1" x14ac:dyDescent="0.2">
      <c r="A10" s="2"/>
      <c r="B10" s="4"/>
      <c r="C10" s="4"/>
      <c r="D10" s="4"/>
      <c r="E10" s="4"/>
      <c r="F10" s="4"/>
      <c r="G10" s="4"/>
      <c r="H10" s="4"/>
      <c r="I10" s="4"/>
    </row>
    <row r="11" spans="1:9" ht="13.5" thickBot="1" x14ac:dyDescent="0.25">
      <c r="A11" s="15" t="s">
        <v>18</v>
      </c>
      <c r="B11" s="4"/>
      <c r="C11" s="4"/>
      <c r="D11" s="4"/>
      <c r="E11" s="4"/>
      <c r="F11" s="4"/>
      <c r="G11" s="4"/>
      <c r="H11" s="4"/>
      <c r="I11" s="4"/>
    </row>
    <row r="12" spans="1:9" x14ac:dyDescent="0.2">
      <c r="A12" s="20"/>
      <c r="B12" s="133" t="s">
        <v>22</v>
      </c>
      <c r="C12" s="134"/>
      <c r="D12" s="134"/>
      <c r="E12" s="134"/>
      <c r="F12" s="134"/>
      <c r="G12" s="135"/>
      <c r="H12" s="23" t="s">
        <v>13</v>
      </c>
      <c r="I12" s="4"/>
    </row>
    <row r="13" spans="1:9" x14ac:dyDescent="0.2">
      <c r="A13" s="21" t="s">
        <v>16</v>
      </c>
      <c r="B13" s="18" t="s">
        <v>3</v>
      </c>
      <c r="C13" s="16" t="s">
        <v>4</v>
      </c>
      <c r="D13" s="16" t="s">
        <v>5</v>
      </c>
      <c r="E13" s="16" t="s">
        <v>6</v>
      </c>
      <c r="F13" s="16" t="s">
        <v>7</v>
      </c>
      <c r="G13" s="16" t="s">
        <v>8</v>
      </c>
      <c r="H13" s="24" t="s">
        <v>20</v>
      </c>
    </row>
    <row r="14" spans="1:9" x14ac:dyDescent="0.2">
      <c r="A14" s="12" t="s">
        <v>9</v>
      </c>
      <c r="B14" s="59">
        <v>0</v>
      </c>
      <c r="C14" s="60">
        <v>8</v>
      </c>
      <c r="D14" s="61">
        <v>2</v>
      </c>
      <c r="E14" s="13">
        <v>0</v>
      </c>
      <c r="F14" s="13">
        <v>0</v>
      </c>
      <c r="G14" s="13">
        <v>0</v>
      </c>
      <c r="H14" s="25">
        <v>1</v>
      </c>
    </row>
    <row r="15" spans="1:9" x14ac:dyDescent="0.2">
      <c r="A15" s="3" t="s">
        <v>15</v>
      </c>
      <c r="B15" s="11">
        <v>0</v>
      </c>
      <c r="C15" s="4">
        <v>0</v>
      </c>
      <c r="D15" s="4">
        <v>0</v>
      </c>
      <c r="E15" s="54">
        <v>0</v>
      </c>
      <c r="F15" s="54">
        <v>0</v>
      </c>
      <c r="G15" s="55">
        <v>0</v>
      </c>
      <c r="H15" s="26">
        <v>0</v>
      </c>
    </row>
    <row r="16" spans="1:9" x14ac:dyDescent="0.2">
      <c r="A16" s="3" t="s">
        <v>10</v>
      </c>
      <c r="B16" s="11">
        <v>0</v>
      </c>
      <c r="C16" s="4">
        <v>0</v>
      </c>
      <c r="D16" s="4">
        <v>0</v>
      </c>
      <c r="E16" s="54">
        <v>0</v>
      </c>
      <c r="F16" s="54">
        <v>0</v>
      </c>
      <c r="G16" s="55">
        <v>0</v>
      </c>
      <c r="H16" s="26">
        <v>0</v>
      </c>
    </row>
    <row r="17" spans="1:8" x14ac:dyDescent="0.2">
      <c r="A17" s="3" t="s">
        <v>11</v>
      </c>
      <c r="B17" s="33">
        <v>10</v>
      </c>
      <c r="C17" s="34">
        <v>0</v>
      </c>
      <c r="D17" s="35">
        <v>12</v>
      </c>
      <c r="E17" s="4">
        <v>0</v>
      </c>
      <c r="F17" s="4">
        <v>0</v>
      </c>
      <c r="G17" s="4">
        <v>0</v>
      </c>
      <c r="H17" s="27">
        <v>1</v>
      </c>
    </row>
    <row r="18" spans="1:8" ht="13.5" thickBot="1" x14ac:dyDescent="0.25">
      <c r="A18" s="6" t="s">
        <v>12</v>
      </c>
      <c r="B18" s="56">
        <v>0</v>
      </c>
      <c r="C18" s="57">
        <v>0</v>
      </c>
      <c r="D18" s="58">
        <v>0</v>
      </c>
      <c r="E18" s="7">
        <v>0</v>
      </c>
      <c r="F18" s="7">
        <v>0</v>
      </c>
      <c r="G18" s="7">
        <v>0</v>
      </c>
      <c r="H18" s="28">
        <v>1</v>
      </c>
    </row>
    <row r="19" spans="1:8" ht="6" customHeight="1" x14ac:dyDescent="0.2"/>
    <row r="20" spans="1:8" ht="13.5" thickBot="1" x14ac:dyDescent="0.25">
      <c r="A20" s="15" t="s">
        <v>0</v>
      </c>
      <c r="E20" s="131" t="s">
        <v>57</v>
      </c>
      <c r="F20" s="131"/>
      <c r="G20" s="130" t="str">
        <f>IF(B22&gt;=0,IF(B25&gt;=0,IF(B26&gt;=0,IF(ABS(B29)&lt;=0.000001,IF(ABS(C29)&lt;=0.000001,IF(ABS(D29)&lt;=0.000001,"yes","no"),"no"),"no"),"no"),"no"),"no")</f>
        <v>yes</v>
      </c>
    </row>
    <row r="21" spans="1:8" x14ac:dyDescent="0.2">
      <c r="A21" s="30" t="s">
        <v>16</v>
      </c>
      <c r="B21" s="31" t="s">
        <v>14</v>
      </c>
      <c r="C21" s="9"/>
      <c r="D21" s="9"/>
      <c r="E21" s="9"/>
      <c r="F21" s="9"/>
      <c r="G21" s="10"/>
    </row>
    <row r="22" spans="1:8" x14ac:dyDescent="0.2">
      <c r="A22" s="3" t="s">
        <v>9</v>
      </c>
      <c r="B22" s="11">
        <f>I4-SUM(B14:G14)</f>
        <v>8</v>
      </c>
      <c r="C22" s="4"/>
      <c r="D22" s="4"/>
      <c r="E22" s="4"/>
      <c r="F22" s="4"/>
      <c r="G22" s="5"/>
    </row>
    <row r="23" spans="1:8" x14ac:dyDescent="0.2">
      <c r="A23" s="3" t="s">
        <v>15</v>
      </c>
      <c r="B23" s="11">
        <f>I5-SUM(B15:G15)</f>
        <v>24</v>
      </c>
      <c r="C23" s="4"/>
      <c r="D23" s="4"/>
      <c r="E23" s="4"/>
      <c r="F23" s="4"/>
      <c r="G23" s="5"/>
    </row>
    <row r="24" spans="1:8" x14ac:dyDescent="0.2">
      <c r="A24" s="3" t="s">
        <v>10</v>
      </c>
      <c r="B24" s="11">
        <f>I6-SUM(B16:G16)</f>
        <v>27</v>
      </c>
      <c r="C24" s="4"/>
      <c r="D24" s="4"/>
      <c r="E24" s="4"/>
      <c r="F24" s="4"/>
      <c r="G24" s="5"/>
    </row>
    <row r="25" spans="1:8" x14ac:dyDescent="0.2">
      <c r="A25" s="3" t="s">
        <v>11</v>
      </c>
      <c r="B25" s="11">
        <f>I7-SUM(B17:G17)</f>
        <v>0</v>
      </c>
      <c r="C25" s="4"/>
      <c r="D25" s="4"/>
      <c r="E25" s="4"/>
      <c r="F25" s="4"/>
      <c r="G25" s="5"/>
    </row>
    <row r="26" spans="1:8" x14ac:dyDescent="0.2">
      <c r="A26" s="3" t="s">
        <v>12</v>
      </c>
      <c r="B26" s="11">
        <f>I8-SUM(B18:G18)</f>
        <v>31</v>
      </c>
      <c r="C26" s="4"/>
      <c r="D26" s="4"/>
      <c r="E26" s="4"/>
      <c r="F26" s="4"/>
      <c r="G26" s="5"/>
    </row>
    <row r="27" spans="1:8" ht="5.25" customHeight="1" x14ac:dyDescent="0.2">
      <c r="A27" s="3"/>
      <c r="B27" s="11"/>
      <c r="C27" s="4"/>
      <c r="D27" s="4"/>
      <c r="E27" s="4"/>
      <c r="F27" s="4"/>
      <c r="G27" s="5"/>
    </row>
    <row r="28" spans="1:8" x14ac:dyDescent="0.2">
      <c r="A28" s="3"/>
      <c r="B28" s="18" t="s">
        <v>3</v>
      </c>
      <c r="C28" s="29" t="s">
        <v>4</v>
      </c>
      <c r="D28" s="29" t="s">
        <v>5</v>
      </c>
      <c r="E28" s="29" t="s">
        <v>6</v>
      </c>
      <c r="F28" s="29" t="s">
        <v>7</v>
      </c>
      <c r="G28" s="32" t="s">
        <v>8</v>
      </c>
    </row>
    <row r="29" spans="1:8" ht="13.5" thickBot="1" x14ac:dyDescent="0.25">
      <c r="A29" s="46" t="s">
        <v>21</v>
      </c>
      <c r="B29" s="19">
        <f t="shared" ref="B29:G29" si="0">B9-SUM(B14:B18)</f>
        <v>0</v>
      </c>
      <c r="C29" s="7">
        <f t="shared" si="0"/>
        <v>0</v>
      </c>
      <c r="D29" s="7">
        <f t="shared" si="0"/>
        <v>0</v>
      </c>
      <c r="E29" s="7">
        <f t="shared" si="0"/>
        <v>6</v>
      </c>
      <c r="F29" s="7">
        <f t="shared" si="0"/>
        <v>7</v>
      </c>
      <c r="G29" s="8">
        <f t="shared" si="0"/>
        <v>11</v>
      </c>
    </row>
    <row r="30" spans="1:8" ht="6" customHeight="1" x14ac:dyDescent="0.2"/>
    <row r="31" spans="1:8" ht="13.5" thickBot="1" x14ac:dyDescent="0.25">
      <c r="A31" s="1" t="s">
        <v>19</v>
      </c>
    </row>
    <row r="32" spans="1:8" ht="13.5" thickBot="1" x14ac:dyDescent="0.25">
      <c r="A32" s="44" t="s">
        <v>2</v>
      </c>
      <c r="B32" s="53">
        <f>SUMPRODUCT(B14:D14,B4:D4)+SUMPRODUCT(B7:D8,B17:D18)+H14*H4+SUMPRODUCT(H7:H8,H17:H18)+H14*H4+H17*H7+H18*H8</f>
        <v>42786</v>
      </c>
      <c r="D32" s="106" t="s">
        <v>46</v>
      </c>
      <c r="E32" s="107"/>
      <c r="F32" s="107"/>
      <c r="G32" s="45">
        <v>13950</v>
      </c>
    </row>
    <row r="33" spans="1:7" x14ac:dyDescent="0.2">
      <c r="A33" s="108" t="s">
        <v>48</v>
      </c>
      <c r="B33" s="109"/>
      <c r="C33" s="109"/>
      <c r="D33" s="109"/>
      <c r="E33" s="109"/>
      <c r="F33" s="109"/>
      <c r="G33" s="119">
        <f>G32-B32</f>
        <v>-28836</v>
      </c>
    </row>
    <row r="38" spans="1:7" x14ac:dyDescent="0.2">
      <c r="A38" s="1" t="s">
        <v>26</v>
      </c>
    </row>
    <row r="39" spans="1:7" x14ac:dyDescent="0.2">
      <c r="A39" s="105" t="s">
        <v>38</v>
      </c>
    </row>
    <row r="40" spans="1:7" ht="15" x14ac:dyDescent="0.25">
      <c r="A40" s="104" t="s">
        <v>34</v>
      </c>
      <c r="B40" s="103" t="s">
        <v>35</v>
      </c>
    </row>
    <row r="41" spans="1:7" ht="15" x14ac:dyDescent="0.25">
      <c r="A41" s="104" t="s">
        <v>36</v>
      </c>
      <c r="B41" s="103" t="s">
        <v>37</v>
      </c>
    </row>
    <row r="42" spans="1:7" ht="16.5" x14ac:dyDescent="0.3">
      <c r="A42" s="104" t="s">
        <v>27</v>
      </c>
      <c r="B42" s="103" t="s">
        <v>28</v>
      </c>
    </row>
    <row r="43" spans="1:7" ht="16.5" x14ac:dyDescent="0.3">
      <c r="A43" s="104" t="s">
        <v>29</v>
      </c>
      <c r="B43" s="103" t="s">
        <v>30</v>
      </c>
    </row>
    <row r="44" spans="1:7" ht="16.5" x14ac:dyDescent="0.3">
      <c r="A44" s="104" t="s">
        <v>31</v>
      </c>
      <c r="B44" s="103" t="s">
        <v>32</v>
      </c>
    </row>
    <row r="45" spans="1:7" ht="16.5" x14ac:dyDescent="0.3">
      <c r="A45" s="104" t="s">
        <v>33</v>
      </c>
      <c r="B45" s="103" t="s">
        <v>44</v>
      </c>
    </row>
    <row r="46" spans="1:7" ht="12.75" customHeight="1" x14ac:dyDescent="0.25">
      <c r="A46" s="104"/>
      <c r="B46" s="103" t="s">
        <v>45</v>
      </c>
    </row>
    <row r="48" spans="1:7" x14ac:dyDescent="0.2">
      <c r="A48" s="105" t="s">
        <v>39</v>
      </c>
    </row>
    <row r="49" spans="1:2" ht="16.5" x14ac:dyDescent="0.3">
      <c r="A49" s="104" t="s">
        <v>40</v>
      </c>
      <c r="B49" s="103" t="s">
        <v>41</v>
      </c>
    </row>
    <row r="50" spans="1:2" ht="16.5" x14ac:dyDescent="0.3">
      <c r="A50" s="104" t="s">
        <v>42</v>
      </c>
      <c r="B50" s="103" t="s">
        <v>43</v>
      </c>
    </row>
    <row r="52" spans="1:2" x14ac:dyDescent="0.2">
      <c r="A52" s="105"/>
    </row>
  </sheetData>
  <mergeCells count="2">
    <mergeCell ref="B2:G2"/>
    <mergeCell ref="B12:G12"/>
  </mergeCells>
  <phoneticPr fontId="0" type="noConversion"/>
  <pageMargins left="0.75" right="0.75" top="1" bottom="1" header="0.5" footer="0.5"/>
  <pageSetup scale="95" orientation="portrait" horizontalDpi="4294967292" r:id="rId1"/>
  <headerFooter alignWithMargins="0">
    <oddHeader>&amp;C&amp;A</oddHeader>
  </headerFooter>
  <rowBreaks count="1" manualBreakCount="1">
    <brk id="3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Macro3">
                <anchor moveWithCells="1" sizeWithCells="1">
                  <from>
                    <xdr:col>3</xdr:col>
                    <xdr:colOff>285750</xdr:colOff>
                    <xdr:row>22</xdr:row>
                    <xdr:rowOff>47625</xdr:rowOff>
                  </from>
                  <to>
                    <xdr:col>6</xdr:col>
                    <xdr:colOff>28575</xdr:colOff>
                    <xdr:row>24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Button 2">
              <controlPr defaultSize="0" print="0" autoFill="0" autoPict="0" macro="[0]!ViewLP">
                <anchor moveWithCells="1" sizeWithCells="1">
                  <from>
                    <xdr:col>7</xdr:col>
                    <xdr:colOff>123825</xdr:colOff>
                    <xdr:row>21</xdr:row>
                    <xdr:rowOff>104775</xdr:rowOff>
                  </from>
                  <to>
                    <xdr:col>8</xdr:col>
                    <xdr:colOff>352425</xdr:colOff>
                    <xdr:row>25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6" name="Button 4">
              <controlPr defaultSize="0" print="0" autoFill="0" autoPict="0" macro="[0]!Rtntotop">
                <anchor moveWithCells="1" sizeWithCells="1">
                  <from>
                    <xdr:col>5</xdr:col>
                    <xdr:colOff>47625</xdr:colOff>
                    <xdr:row>46</xdr:row>
                    <xdr:rowOff>85725</xdr:rowOff>
                  </from>
                  <to>
                    <xdr:col>6</xdr:col>
                    <xdr:colOff>533400</xdr:colOff>
                    <xdr:row>49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I52"/>
  <sheetViews>
    <sheetView showGridLines="0" zoomScale="95" zoomScaleNormal="95" workbookViewId="0">
      <selection activeCell="I3" sqref="I3"/>
    </sheetView>
  </sheetViews>
  <sheetFormatPr defaultRowHeight="12.75" x14ac:dyDescent="0.2"/>
  <cols>
    <col min="1" max="1" width="14.7109375" customWidth="1"/>
    <col min="2" max="2" width="11.5703125" bestFit="1" customWidth="1"/>
    <col min="3" max="5" width="8.28515625" bestFit="1" customWidth="1"/>
    <col min="6" max="6" width="11.42578125" customWidth="1"/>
    <col min="8" max="8" width="8.7109375" bestFit="1" customWidth="1"/>
    <col min="9" max="9" width="10.5703125" customWidth="1"/>
  </cols>
  <sheetData>
    <row r="1" spans="1:9" ht="13.5" thickBot="1" x14ac:dyDescent="0.25">
      <c r="A1" s="1" t="s">
        <v>49</v>
      </c>
    </row>
    <row r="2" spans="1:9" ht="27" customHeight="1" x14ac:dyDescent="0.2">
      <c r="A2" s="20"/>
      <c r="B2" s="133" t="s">
        <v>17</v>
      </c>
      <c r="C2" s="134"/>
      <c r="D2" s="134"/>
      <c r="E2" s="134"/>
      <c r="F2" s="134"/>
      <c r="G2" s="135"/>
      <c r="H2" s="40" t="s">
        <v>55</v>
      </c>
      <c r="I2" s="41" t="s">
        <v>60</v>
      </c>
    </row>
    <row r="3" spans="1:9" x14ac:dyDescent="0.2">
      <c r="A3" s="21" t="s">
        <v>16</v>
      </c>
      <c r="B3" s="18" t="s">
        <v>3</v>
      </c>
      <c r="C3" s="16" t="s">
        <v>4</v>
      </c>
      <c r="D3" s="16" t="s">
        <v>5</v>
      </c>
      <c r="E3" s="16" t="s">
        <v>6</v>
      </c>
      <c r="F3" s="16" t="s">
        <v>7</v>
      </c>
      <c r="G3" s="16" t="s">
        <v>8</v>
      </c>
      <c r="H3" s="129" t="s">
        <v>56</v>
      </c>
      <c r="I3" s="22"/>
    </row>
    <row r="4" spans="1:9" x14ac:dyDescent="0.2">
      <c r="A4" s="12" t="s">
        <v>9</v>
      </c>
      <c r="B4" s="47">
        <v>1675</v>
      </c>
      <c r="C4" s="48">
        <v>400</v>
      </c>
      <c r="D4" s="48">
        <v>685</v>
      </c>
      <c r="E4" s="48">
        <v>1630</v>
      </c>
      <c r="F4" s="48">
        <v>1160</v>
      </c>
      <c r="G4" s="48">
        <v>2800</v>
      </c>
      <c r="H4" s="49">
        <v>7650</v>
      </c>
      <c r="I4" s="14">
        <v>18</v>
      </c>
    </row>
    <row r="5" spans="1:9" x14ac:dyDescent="0.2">
      <c r="A5" s="3" t="s">
        <v>15</v>
      </c>
      <c r="B5" s="50">
        <v>1460</v>
      </c>
      <c r="C5" s="51">
        <v>1940</v>
      </c>
      <c r="D5" s="51">
        <v>970</v>
      </c>
      <c r="E5" s="51">
        <v>100</v>
      </c>
      <c r="F5" s="51">
        <v>495</v>
      </c>
      <c r="G5" s="51">
        <v>1200</v>
      </c>
      <c r="H5" s="52">
        <v>3500</v>
      </c>
      <c r="I5" s="5">
        <v>24</v>
      </c>
    </row>
    <row r="6" spans="1:9" x14ac:dyDescent="0.2">
      <c r="A6" s="3" t="s">
        <v>10</v>
      </c>
      <c r="B6" s="50">
        <v>1925</v>
      </c>
      <c r="C6" s="51">
        <v>2400</v>
      </c>
      <c r="D6" s="51">
        <v>1425</v>
      </c>
      <c r="E6" s="51">
        <v>500</v>
      </c>
      <c r="F6" s="51">
        <v>950</v>
      </c>
      <c r="G6" s="51">
        <v>800</v>
      </c>
      <c r="H6" s="52">
        <v>5000</v>
      </c>
      <c r="I6" s="5">
        <v>27</v>
      </c>
    </row>
    <row r="7" spans="1:9" x14ac:dyDescent="0.2">
      <c r="A7" s="3" t="s">
        <v>11</v>
      </c>
      <c r="B7" s="50">
        <v>380</v>
      </c>
      <c r="C7" s="51">
        <v>1355</v>
      </c>
      <c r="D7" s="51">
        <v>543</v>
      </c>
      <c r="E7" s="51">
        <v>1045</v>
      </c>
      <c r="F7" s="51">
        <v>665</v>
      </c>
      <c r="G7" s="51">
        <v>2321</v>
      </c>
      <c r="H7" s="52">
        <v>4100</v>
      </c>
      <c r="I7" s="5">
        <v>22</v>
      </c>
    </row>
    <row r="8" spans="1:9" x14ac:dyDescent="0.2">
      <c r="A8" s="3" t="s">
        <v>12</v>
      </c>
      <c r="B8" s="50">
        <v>922</v>
      </c>
      <c r="C8" s="51">
        <v>1646</v>
      </c>
      <c r="D8" s="51">
        <v>700</v>
      </c>
      <c r="E8" s="51">
        <v>508</v>
      </c>
      <c r="F8" s="51">
        <v>311</v>
      </c>
      <c r="G8" s="51">
        <v>1797</v>
      </c>
      <c r="H8" s="52">
        <v>2200</v>
      </c>
      <c r="I8" s="5">
        <v>31</v>
      </c>
    </row>
    <row r="9" spans="1:9" ht="13.5" thickBot="1" x14ac:dyDescent="0.25">
      <c r="A9" s="46" t="s">
        <v>1</v>
      </c>
      <c r="B9" s="19">
        <v>10</v>
      </c>
      <c r="C9" s="7">
        <v>8</v>
      </c>
      <c r="D9" s="7">
        <v>14</v>
      </c>
      <c r="E9" s="7">
        <v>6</v>
      </c>
      <c r="F9" s="7">
        <v>7</v>
      </c>
      <c r="G9" s="7">
        <v>11</v>
      </c>
      <c r="H9" s="17"/>
      <c r="I9" s="8"/>
    </row>
    <row r="10" spans="1:9" ht="5.25" customHeight="1" x14ac:dyDescent="0.2">
      <c r="A10" s="2"/>
      <c r="B10" s="4"/>
      <c r="C10" s="4"/>
      <c r="D10" s="4"/>
      <c r="E10" s="4"/>
      <c r="F10" s="4"/>
      <c r="G10" s="4"/>
      <c r="H10" s="4"/>
      <c r="I10" s="4"/>
    </row>
    <row r="11" spans="1:9" ht="13.5" thickBot="1" x14ac:dyDescent="0.25">
      <c r="A11" s="15" t="s">
        <v>18</v>
      </c>
      <c r="B11" s="4"/>
      <c r="C11" s="4"/>
      <c r="D11" s="4"/>
      <c r="E11" s="4"/>
      <c r="F11" s="4"/>
      <c r="G11" s="4"/>
      <c r="H11" s="4"/>
      <c r="I11" s="4"/>
    </row>
    <row r="12" spans="1:9" ht="12.75" customHeight="1" x14ac:dyDescent="0.2">
      <c r="A12" s="20"/>
      <c r="B12" s="133" t="s">
        <v>22</v>
      </c>
      <c r="C12" s="136"/>
      <c r="D12" s="136"/>
      <c r="E12" s="136"/>
      <c r="F12" s="136"/>
      <c r="G12" s="137"/>
      <c r="H12" s="65" t="s">
        <v>13</v>
      </c>
      <c r="I12" s="4"/>
    </row>
    <row r="13" spans="1:9" x14ac:dyDescent="0.2">
      <c r="A13" s="21" t="s">
        <v>16</v>
      </c>
      <c r="B13" s="18" t="s">
        <v>3</v>
      </c>
      <c r="C13" s="16" t="s">
        <v>4</v>
      </c>
      <c r="D13" s="16" t="s">
        <v>5</v>
      </c>
      <c r="E13" s="16" t="s">
        <v>6</v>
      </c>
      <c r="F13" s="16" t="s">
        <v>7</v>
      </c>
      <c r="G13" s="16" t="s">
        <v>8</v>
      </c>
      <c r="H13" s="24" t="s">
        <v>20</v>
      </c>
    </row>
    <row r="14" spans="1:9" x14ac:dyDescent="0.2">
      <c r="A14" s="12" t="s">
        <v>9</v>
      </c>
      <c r="B14" s="66">
        <v>0</v>
      </c>
      <c r="C14" s="67">
        <v>8.0000000003028635</v>
      </c>
      <c r="D14" s="67">
        <v>2.0000000000046612</v>
      </c>
      <c r="E14" s="68">
        <v>0</v>
      </c>
      <c r="F14" s="68">
        <v>0</v>
      </c>
      <c r="G14" s="68">
        <v>0</v>
      </c>
      <c r="H14" s="62">
        <v>1</v>
      </c>
    </row>
    <row r="15" spans="1:9" x14ac:dyDescent="0.2">
      <c r="A15" s="3" t="s">
        <v>15</v>
      </c>
      <c r="B15" s="69">
        <v>0</v>
      </c>
      <c r="C15" s="70">
        <v>0</v>
      </c>
      <c r="D15" s="70">
        <v>0</v>
      </c>
      <c r="E15" s="70">
        <v>6.0000000002271481</v>
      </c>
      <c r="F15" s="70">
        <v>0</v>
      </c>
      <c r="G15" s="71">
        <v>0</v>
      </c>
      <c r="H15" s="63">
        <v>1</v>
      </c>
    </row>
    <row r="16" spans="1:9" x14ac:dyDescent="0.2">
      <c r="A16" s="3" t="s">
        <v>10</v>
      </c>
      <c r="B16" s="72">
        <v>0</v>
      </c>
      <c r="C16" s="73">
        <v>0</v>
      </c>
      <c r="D16" s="73">
        <v>0</v>
      </c>
      <c r="E16" s="70">
        <v>0</v>
      </c>
      <c r="F16" s="70">
        <v>0</v>
      </c>
      <c r="G16" s="71">
        <v>11.000000000025636</v>
      </c>
      <c r="H16" s="63">
        <v>1</v>
      </c>
    </row>
    <row r="17" spans="1:8" x14ac:dyDescent="0.2">
      <c r="A17" s="3" t="s">
        <v>11</v>
      </c>
      <c r="B17" s="69">
        <v>10.000000000023306</v>
      </c>
      <c r="C17" s="70">
        <v>0</v>
      </c>
      <c r="D17" s="70">
        <v>12.000000000027967</v>
      </c>
      <c r="E17" s="73">
        <v>0</v>
      </c>
      <c r="F17" s="73">
        <v>0</v>
      </c>
      <c r="G17" s="73">
        <v>0</v>
      </c>
      <c r="H17" s="63">
        <v>1</v>
      </c>
    </row>
    <row r="18" spans="1:8" ht="13.5" thickBot="1" x14ac:dyDescent="0.25">
      <c r="A18" s="6" t="s">
        <v>12</v>
      </c>
      <c r="B18" s="74">
        <v>0</v>
      </c>
      <c r="C18" s="75">
        <v>0</v>
      </c>
      <c r="D18" s="75">
        <v>0</v>
      </c>
      <c r="E18" s="76">
        <v>0</v>
      </c>
      <c r="F18" s="76">
        <v>7.0000000002650058</v>
      </c>
      <c r="G18" s="76">
        <v>0</v>
      </c>
      <c r="H18" s="64">
        <v>1</v>
      </c>
    </row>
    <row r="19" spans="1:8" ht="6" customHeight="1" x14ac:dyDescent="0.2"/>
    <row r="20" spans="1:8" ht="13.5" thickBot="1" x14ac:dyDescent="0.25">
      <c r="A20" s="15" t="s">
        <v>0</v>
      </c>
    </row>
    <row r="21" spans="1:8" x14ac:dyDescent="0.2">
      <c r="A21" s="30" t="s">
        <v>16</v>
      </c>
      <c r="B21" s="31" t="s">
        <v>14</v>
      </c>
      <c r="C21" s="9"/>
      <c r="D21" s="9"/>
      <c r="E21" s="9"/>
      <c r="F21" s="9"/>
      <c r="G21" s="10"/>
    </row>
    <row r="22" spans="1:8" x14ac:dyDescent="0.2">
      <c r="A22" s="3" t="s">
        <v>9</v>
      </c>
      <c r="B22" s="77">
        <f>I4*H14-SUM(B14:G14)</f>
        <v>7.9999999996924753</v>
      </c>
      <c r="C22" s="4"/>
      <c r="D22" s="102" t="s">
        <v>25</v>
      </c>
      <c r="E22" s="100"/>
      <c r="F22" s="100"/>
      <c r="G22" s="101">
        <f>SUMPRODUCT(I4:I8,H14:H18)</f>
        <v>122</v>
      </c>
    </row>
    <row r="23" spans="1:8" x14ac:dyDescent="0.2">
      <c r="A23" s="3" t="s">
        <v>15</v>
      </c>
      <c r="B23" s="77">
        <f>I5*H15-SUM(B15:G15)</f>
        <v>17.999999999772854</v>
      </c>
      <c r="C23" s="4"/>
      <c r="D23" s="4"/>
      <c r="E23" s="4"/>
      <c r="F23" s="4"/>
      <c r="G23" s="5"/>
    </row>
    <row r="24" spans="1:8" x14ac:dyDescent="0.2">
      <c r="A24" s="3" t="s">
        <v>10</v>
      </c>
      <c r="B24" s="77">
        <f>I6*H16-SUM(B16:G16)</f>
        <v>15.999999999974364</v>
      </c>
      <c r="C24" s="4"/>
      <c r="D24" s="4"/>
      <c r="E24" s="4"/>
      <c r="F24" s="4"/>
      <c r="G24" s="5"/>
    </row>
    <row r="25" spans="1:8" x14ac:dyDescent="0.2">
      <c r="A25" s="3" t="s">
        <v>11</v>
      </c>
      <c r="B25" s="77">
        <f>I7*H17-SUM(B17:G17)</f>
        <v>-5.1272763812448829E-11</v>
      </c>
      <c r="C25" s="4"/>
      <c r="D25" s="4"/>
      <c r="E25" s="4"/>
      <c r="F25" s="4"/>
      <c r="G25" s="5"/>
    </row>
    <row r="26" spans="1:8" x14ac:dyDescent="0.2">
      <c r="A26" s="3" t="s">
        <v>12</v>
      </c>
      <c r="B26" s="77">
        <f>I8*H18-SUM(B18:G18)</f>
        <v>23.999999999734996</v>
      </c>
      <c r="C26" s="4"/>
      <c r="D26" s="4"/>
      <c r="E26" s="4"/>
      <c r="F26" s="4"/>
      <c r="G26" s="5"/>
    </row>
    <row r="27" spans="1:8" ht="5.25" customHeight="1" x14ac:dyDescent="0.2">
      <c r="A27" s="3"/>
      <c r="B27" s="11"/>
      <c r="C27" s="4"/>
      <c r="D27" s="4"/>
      <c r="E27" s="4"/>
      <c r="F27" s="4"/>
      <c r="G27" s="5"/>
    </row>
    <row r="28" spans="1:8" x14ac:dyDescent="0.2">
      <c r="A28" s="3"/>
      <c r="B28" s="18" t="s">
        <v>3</v>
      </c>
      <c r="C28" s="29" t="s">
        <v>4</v>
      </c>
      <c r="D28" s="29" t="s">
        <v>5</v>
      </c>
      <c r="E28" s="29" t="s">
        <v>6</v>
      </c>
      <c r="F28" s="29" t="s">
        <v>7</v>
      </c>
      <c r="G28" s="32" t="s">
        <v>8</v>
      </c>
    </row>
    <row r="29" spans="1:8" ht="13.5" thickBot="1" x14ac:dyDescent="0.25">
      <c r="A29" s="46" t="s">
        <v>21</v>
      </c>
      <c r="B29" s="78">
        <f t="shared" ref="B29:G29" si="0">B9-SUM(B14:B18)</f>
        <v>-2.3305801732931286E-11</v>
      </c>
      <c r="C29" s="79">
        <f t="shared" si="0"/>
        <v>-3.028635120472245E-10</v>
      </c>
      <c r="D29" s="79">
        <f t="shared" si="0"/>
        <v>-3.2628122426103801E-11</v>
      </c>
      <c r="E29" s="79">
        <f t="shared" si="0"/>
        <v>-2.2714807812462823E-10</v>
      </c>
      <c r="F29" s="79">
        <f t="shared" si="0"/>
        <v>-2.6500579508592637E-10</v>
      </c>
      <c r="G29" s="80">
        <f t="shared" si="0"/>
        <v>-2.5636381906224415E-11</v>
      </c>
    </row>
    <row r="30" spans="1:8" ht="6" customHeight="1" x14ac:dyDescent="0.2"/>
    <row r="31" spans="1:8" ht="13.5" thickBot="1" x14ac:dyDescent="0.25">
      <c r="A31" s="1" t="s">
        <v>19</v>
      </c>
    </row>
    <row r="32" spans="1:8" ht="13.5" thickBot="1" x14ac:dyDescent="0.25">
      <c r="A32" s="44" t="s">
        <v>2</v>
      </c>
      <c r="B32" s="53">
        <f>SUMPRODUCT(B14:G18,B4:G8)+SUMPRODUCT(H14:H18,H4:H8)</f>
        <v>48913.00000027402</v>
      </c>
      <c r="D32" s="122"/>
      <c r="E32" s="4"/>
      <c r="F32" s="132"/>
      <c r="G32" s="123"/>
    </row>
    <row r="33" spans="1:8" x14ac:dyDescent="0.2">
      <c r="A33" s="127" t="s">
        <v>52</v>
      </c>
      <c r="B33" s="120"/>
      <c r="C33" s="120"/>
      <c r="D33" s="120"/>
      <c r="E33" s="120"/>
      <c r="F33" s="120"/>
      <c r="G33" s="121"/>
    </row>
    <row r="34" spans="1:8" x14ac:dyDescent="0.2">
      <c r="A34" s="120"/>
      <c r="B34" s="120"/>
      <c r="C34" s="120"/>
      <c r="D34" s="120"/>
      <c r="E34" s="120"/>
      <c r="F34" s="120"/>
      <c r="G34" s="120"/>
    </row>
    <row r="38" spans="1:8" x14ac:dyDescent="0.2">
      <c r="A38" s="1" t="s">
        <v>26</v>
      </c>
      <c r="B38" s="1"/>
      <c r="C38" s="1"/>
    </row>
    <row r="39" spans="1:8" x14ac:dyDescent="0.2">
      <c r="A39" s="105" t="s">
        <v>38</v>
      </c>
    </row>
    <row r="40" spans="1:8" ht="15" x14ac:dyDescent="0.25">
      <c r="A40" s="104" t="s">
        <v>34</v>
      </c>
      <c r="B40" s="103" t="s">
        <v>35</v>
      </c>
      <c r="C40" s="103"/>
      <c r="D40" s="103"/>
      <c r="E40" s="103"/>
    </row>
    <row r="41" spans="1:8" ht="15" x14ac:dyDescent="0.25">
      <c r="A41" s="104" t="s">
        <v>36</v>
      </c>
      <c r="B41" s="103" t="s">
        <v>37</v>
      </c>
      <c r="C41" s="103"/>
      <c r="D41" s="103"/>
      <c r="E41" s="103"/>
    </row>
    <row r="42" spans="1:8" ht="16.5" x14ac:dyDescent="0.3">
      <c r="A42" s="104" t="s">
        <v>27</v>
      </c>
      <c r="B42" s="103" t="s">
        <v>28</v>
      </c>
      <c r="C42" s="103"/>
      <c r="D42" s="103"/>
    </row>
    <row r="43" spans="1:8" ht="16.5" x14ac:dyDescent="0.3">
      <c r="A43" s="104" t="s">
        <v>29</v>
      </c>
      <c r="B43" s="103" t="s">
        <v>30</v>
      </c>
      <c r="C43" s="103"/>
      <c r="D43" s="103"/>
    </row>
    <row r="44" spans="1:8" ht="16.5" x14ac:dyDescent="0.3">
      <c r="A44" s="104" t="s">
        <v>31</v>
      </c>
      <c r="B44" s="103" t="s">
        <v>32</v>
      </c>
      <c r="C44" s="103"/>
      <c r="D44" s="103"/>
      <c r="E44" s="103"/>
      <c r="F44" s="103"/>
    </row>
    <row r="45" spans="1:8" ht="16.5" x14ac:dyDescent="0.3">
      <c r="A45" s="104" t="s">
        <v>33</v>
      </c>
      <c r="B45" s="103" t="s">
        <v>44</v>
      </c>
      <c r="C45" s="103"/>
      <c r="D45" s="103"/>
      <c r="E45" s="103"/>
      <c r="F45" s="103"/>
      <c r="G45" s="103"/>
      <c r="H45" s="103"/>
    </row>
    <row r="46" spans="1:8" ht="15" x14ac:dyDescent="0.25">
      <c r="A46" s="104"/>
      <c r="B46" s="103" t="s">
        <v>45</v>
      </c>
      <c r="C46" s="103"/>
      <c r="D46" s="103"/>
      <c r="E46" s="103"/>
      <c r="F46" s="103"/>
      <c r="G46" s="103"/>
    </row>
    <row r="48" spans="1:8" x14ac:dyDescent="0.2">
      <c r="A48" s="105" t="s">
        <v>39</v>
      </c>
      <c r="B48" s="105"/>
    </row>
    <row r="49" spans="1:6" ht="16.5" x14ac:dyDescent="0.3">
      <c r="A49" s="104" t="s">
        <v>40</v>
      </c>
      <c r="B49" s="103" t="s">
        <v>41</v>
      </c>
      <c r="C49" s="103"/>
      <c r="D49" s="103"/>
      <c r="E49" s="103"/>
    </row>
    <row r="50" spans="1:6" ht="16.5" x14ac:dyDescent="0.3">
      <c r="A50" s="104" t="s">
        <v>42</v>
      </c>
      <c r="B50" s="103" t="s">
        <v>43</v>
      </c>
      <c r="C50" s="103"/>
      <c r="D50" s="103"/>
      <c r="E50" s="103"/>
      <c r="F50" s="103"/>
    </row>
    <row r="52" spans="1:6" x14ac:dyDescent="0.2">
      <c r="A52" s="105"/>
    </row>
  </sheetData>
  <mergeCells count="2">
    <mergeCell ref="B2:G2"/>
    <mergeCell ref="B12:G12"/>
  </mergeCells>
  <phoneticPr fontId="0" type="noConversion"/>
  <pageMargins left="0.75" right="0.75" top="1" bottom="1" header="0.5" footer="0.5"/>
  <pageSetup orientation="portrait" horizontalDpi="4294967292" r:id="rId1"/>
  <headerFooter alignWithMargins="0">
    <oddHeader>&amp;C&amp;A</oddHeader>
  </headerFooter>
  <rowBreaks count="1" manualBreakCount="1">
    <brk id="3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Button 1">
              <controlPr defaultSize="0" print="0" autoFill="0" autoPict="0" macro="[0]!Allocationgvnloc">
                <anchor moveWithCells="1" sizeWithCells="1">
                  <from>
                    <xdr:col>3</xdr:col>
                    <xdr:colOff>314325</xdr:colOff>
                    <xdr:row>22</xdr:row>
                    <xdr:rowOff>114300</xdr:rowOff>
                  </from>
                  <to>
                    <xdr:col>6</xdr:col>
                    <xdr:colOff>57150</xdr:colOff>
                    <xdr:row>25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Button 2">
              <controlPr defaultSize="0" print="0" autoFill="0" autoPict="0" macro="[0]!Rtntotop">
                <anchor moveWithCells="1" sizeWithCells="1">
                  <from>
                    <xdr:col>5</xdr:col>
                    <xdr:colOff>295275</xdr:colOff>
                    <xdr:row>46</xdr:row>
                    <xdr:rowOff>152400</xdr:rowOff>
                  </from>
                  <to>
                    <xdr:col>6</xdr:col>
                    <xdr:colOff>533400</xdr:colOff>
                    <xdr:row>49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6" name="Button 4">
              <controlPr defaultSize="0" print="0" autoFill="0" autoPict="0" macro="[0]!ViewLP">
                <anchor moveWithCells="1" sizeWithCells="1">
                  <from>
                    <xdr:col>7</xdr:col>
                    <xdr:colOff>133350</xdr:colOff>
                    <xdr:row>21</xdr:row>
                    <xdr:rowOff>114300</xdr:rowOff>
                  </from>
                  <to>
                    <xdr:col>8</xdr:col>
                    <xdr:colOff>361950</xdr:colOff>
                    <xdr:row>25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I50"/>
  <sheetViews>
    <sheetView showGridLines="0" zoomScale="95" zoomScaleNormal="95" workbookViewId="0">
      <selection activeCell="I3" sqref="I3"/>
    </sheetView>
  </sheetViews>
  <sheetFormatPr defaultRowHeight="12.75" x14ac:dyDescent="0.2"/>
  <cols>
    <col min="1" max="1" width="14.7109375" customWidth="1"/>
    <col min="2" max="2" width="11.85546875" bestFit="1" customWidth="1"/>
    <col min="3" max="6" width="8.5703125" bestFit="1" customWidth="1"/>
    <col min="7" max="7" width="13" bestFit="1" customWidth="1"/>
    <col min="8" max="8" width="8.7109375" bestFit="1" customWidth="1"/>
    <col min="9" max="9" width="9.140625" customWidth="1"/>
  </cols>
  <sheetData>
    <row r="1" spans="1:9" ht="13.5" thickBot="1" x14ac:dyDescent="0.25">
      <c r="A1" s="1" t="s">
        <v>49</v>
      </c>
    </row>
    <row r="2" spans="1:9" ht="27" customHeight="1" x14ac:dyDescent="0.2">
      <c r="A2" s="20"/>
      <c r="B2" s="133" t="s">
        <v>17</v>
      </c>
      <c r="C2" s="134"/>
      <c r="D2" s="134"/>
      <c r="E2" s="134"/>
      <c r="F2" s="134"/>
      <c r="G2" s="135"/>
      <c r="H2" s="40" t="s">
        <v>55</v>
      </c>
      <c r="I2" s="41" t="s">
        <v>60</v>
      </c>
    </row>
    <row r="3" spans="1:9" x14ac:dyDescent="0.2">
      <c r="A3" s="21" t="s">
        <v>16</v>
      </c>
      <c r="B3" s="18" t="s">
        <v>3</v>
      </c>
      <c r="C3" s="16" t="s">
        <v>4</v>
      </c>
      <c r="D3" s="16" t="s">
        <v>5</v>
      </c>
      <c r="E3" s="16" t="s">
        <v>6</v>
      </c>
      <c r="F3" s="16" t="s">
        <v>7</v>
      </c>
      <c r="G3" s="16" t="s">
        <v>8</v>
      </c>
      <c r="H3" s="129" t="s">
        <v>56</v>
      </c>
      <c r="I3" s="22"/>
    </row>
    <row r="4" spans="1:9" x14ac:dyDescent="0.2">
      <c r="A4" s="12" t="s">
        <v>9</v>
      </c>
      <c r="B4" s="47">
        <v>1675</v>
      </c>
      <c r="C4" s="48">
        <v>400</v>
      </c>
      <c r="D4" s="48">
        <v>685</v>
      </c>
      <c r="E4" s="48">
        <v>1630</v>
      </c>
      <c r="F4" s="48">
        <v>1160</v>
      </c>
      <c r="G4" s="48">
        <v>2800</v>
      </c>
      <c r="H4" s="49">
        <v>7650</v>
      </c>
      <c r="I4" s="14">
        <v>18</v>
      </c>
    </row>
    <row r="5" spans="1:9" x14ac:dyDescent="0.2">
      <c r="A5" s="3" t="s">
        <v>15</v>
      </c>
      <c r="B5" s="50">
        <v>1460</v>
      </c>
      <c r="C5" s="51">
        <v>1940</v>
      </c>
      <c r="D5" s="51">
        <v>970</v>
      </c>
      <c r="E5" s="51">
        <v>100</v>
      </c>
      <c r="F5" s="51">
        <v>495</v>
      </c>
      <c r="G5" s="51">
        <v>1200</v>
      </c>
      <c r="H5" s="52">
        <v>3500</v>
      </c>
      <c r="I5" s="5">
        <v>24</v>
      </c>
    </row>
    <row r="6" spans="1:9" x14ac:dyDescent="0.2">
      <c r="A6" s="3" t="s">
        <v>10</v>
      </c>
      <c r="B6" s="50">
        <v>1925</v>
      </c>
      <c r="C6" s="51">
        <v>2400</v>
      </c>
      <c r="D6" s="51">
        <v>1425</v>
      </c>
      <c r="E6" s="51">
        <v>500</v>
      </c>
      <c r="F6" s="51">
        <v>950</v>
      </c>
      <c r="G6" s="51">
        <v>800</v>
      </c>
      <c r="H6" s="52">
        <v>5000</v>
      </c>
      <c r="I6" s="5">
        <v>27</v>
      </c>
    </row>
    <row r="7" spans="1:9" x14ac:dyDescent="0.2">
      <c r="A7" s="3" t="s">
        <v>11</v>
      </c>
      <c r="B7" s="50">
        <v>380</v>
      </c>
      <c r="C7" s="51">
        <v>1355</v>
      </c>
      <c r="D7" s="51">
        <v>543</v>
      </c>
      <c r="E7" s="51">
        <v>1045</v>
      </c>
      <c r="F7" s="51">
        <v>665</v>
      </c>
      <c r="G7" s="51">
        <v>2321</v>
      </c>
      <c r="H7" s="52">
        <v>4100</v>
      </c>
      <c r="I7" s="5">
        <v>22</v>
      </c>
    </row>
    <row r="8" spans="1:9" x14ac:dyDescent="0.2">
      <c r="A8" s="3" t="s">
        <v>12</v>
      </c>
      <c r="B8" s="50">
        <v>922</v>
      </c>
      <c r="C8" s="51">
        <v>1646</v>
      </c>
      <c r="D8" s="51">
        <v>700</v>
      </c>
      <c r="E8" s="51">
        <v>508</v>
      </c>
      <c r="F8" s="51">
        <v>311</v>
      </c>
      <c r="G8" s="51">
        <v>1797</v>
      </c>
      <c r="H8" s="52">
        <v>2200</v>
      </c>
      <c r="I8" s="5">
        <v>31</v>
      </c>
    </row>
    <row r="9" spans="1:9" ht="13.5" thickBot="1" x14ac:dyDescent="0.25">
      <c r="A9" s="46" t="s">
        <v>1</v>
      </c>
      <c r="B9" s="19">
        <v>10</v>
      </c>
      <c r="C9" s="7">
        <v>8</v>
      </c>
      <c r="D9" s="7">
        <v>14</v>
      </c>
      <c r="E9" s="7">
        <v>6</v>
      </c>
      <c r="F9" s="7">
        <v>7</v>
      </c>
      <c r="G9" s="7">
        <v>11</v>
      </c>
      <c r="H9" s="17"/>
      <c r="I9" s="8"/>
    </row>
    <row r="10" spans="1:9" ht="5.25" customHeight="1" x14ac:dyDescent="0.2">
      <c r="A10" s="2"/>
      <c r="B10" s="4"/>
      <c r="C10" s="4"/>
      <c r="D10" s="4"/>
      <c r="E10" s="4"/>
      <c r="F10" s="4"/>
      <c r="G10" s="4"/>
      <c r="H10" s="4"/>
      <c r="I10" s="4"/>
    </row>
    <row r="11" spans="1:9" ht="13.5" thickBot="1" x14ac:dyDescent="0.25">
      <c r="A11" s="15" t="s">
        <v>18</v>
      </c>
      <c r="B11" s="4"/>
      <c r="C11" s="4"/>
      <c r="D11" s="4"/>
      <c r="E11" s="4"/>
      <c r="F11" s="4"/>
      <c r="G11" s="4"/>
      <c r="H11" s="4"/>
      <c r="I11" s="4"/>
    </row>
    <row r="12" spans="1:9" ht="12.75" customHeight="1" x14ac:dyDescent="0.2">
      <c r="A12" s="20"/>
      <c r="B12" s="133" t="s">
        <v>22</v>
      </c>
      <c r="C12" s="136"/>
      <c r="D12" s="136"/>
      <c r="E12" s="136"/>
      <c r="F12" s="136"/>
      <c r="G12" s="137"/>
      <c r="H12" s="65" t="s">
        <v>13</v>
      </c>
      <c r="I12" s="4"/>
    </row>
    <row r="13" spans="1:9" x14ac:dyDescent="0.2">
      <c r="A13" s="21" t="s">
        <v>16</v>
      </c>
      <c r="B13" s="18" t="s">
        <v>3</v>
      </c>
      <c r="C13" s="16" t="s">
        <v>4</v>
      </c>
      <c r="D13" s="16" t="s">
        <v>5</v>
      </c>
      <c r="E13" s="16" t="s">
        <v>6</v>
      </c>
      <c r="F13" s="16" t="s">
        <v>7</v>
      </c>
      <c r="G13" s="16" t="s">
        <v>8</v>
      </c>
      <c r="H13" s="24" t="s">
        <v>20</v>
      </c>
    </row>
    <row r="14" spans="1:9" x14ac:dyDescent="0.2">
      <c r="A14" s="12" t="s">
        <v>9</v>
      </c>
      <c r="B14" s="81">
        <v>0</v>
      </c>
      <c r="C14" s="82">
        <v>8.0000000003028635</v>
      </c>
      <c r="D14" s="82">
        <v>2.0000000018171828</v>
      </c>
      <c r="E14" s="83">
        <v>0</v>
      </c>
      <c r="F14" s="83">
        <v>0</v>
      </c>
      <c r="G14" s="83">
        <v>0</v>
      </c>
      <c r="H14" s="92">
        <v>1</v>
      </c>
    </row>
    <row r="15" spans="1:9" x14ac:dyDescent="0.2">
      <c r="A15" s="3" t="s">
        <v>15</v>
      </c>
      <c r="B15" s="84">
        <v>0</v>
      </c>
      <c r="C15" s="85">
        <v>0</v>
      </c>
      <c r="D15" s="85">
        <v>0</v>
      </c>
      <c r="E15" s="85">
        <v>6.0000000002271472</v>
      </c>
      <c r="F15" s="85">
        <v>6.9999999993564135</v>
      </c>
      <c r="G15" s="86">
        <v>11.000000000416437</v>
      </c>
      <c r="H15" s="26">
        <v>1</v>
      </c>
    </row>
    <row r="16" spans="1:9" x14ac:dyDescent="0.2">
      <c r="A16" s="3" t="s">
        <v>10</v>
      </c>
      <c r="B16" s="87">
        <v>0</v>
      </c>
      <c r="C16" s="88">
        <v>0</v>
      </c>
      <c r="D16" s="88">
        <v>0</v>
      </c>
      <c r="E16" s="85">
        <v>0</v>
      </c>
      <c r="F16" s="85">
        <v>0</v>
      </c>
      <c r="G16" s="86">
        <v>0</v>
      </c>
      <c r="H16" s="26">
        <v>0</v>
      </c>
    </row>
    <row r="17" spans="1:8" x14ac:dyDescent="0.2">
      <c r="A17" s="3" t="s">
        <v>11</v>
      </c>
      <c r="B17" s="84">
        <v>10.000000000378579</v>
      </c>
      <c r="C17" s="85">
        <v>0</v>
      </c>
      <c r="D17" s="85">
        <v>11.999999998712827</v>
      </c>
      <c r="E17" s="88">
        <v>0</v>
      </c>
      <c r="F17" s="88">
        <v>9.0859231249851291E-10</v>
      </c>
      <c r="G17" s="88">
        <v>0</v>
      </c>
      <c r="H17" s="26">
        <v>1</v>
      </c>
    </row>
    <row r="18" spans="1:8" ht="13.5" thickBot="1" x14ac:dyDescent="0.25">
      <c r="A18" s="6" t="s">
        <v>12</v>
      </c>
      <c r="B18" s="89">
        <v>0</v>
      </c>
      <c r="C18" s="90">
        <v>0</v>
      </c>
      <c r="D18" s="90">
        <v>0</v>
      </c>
      <c r="E18" s="91">
        <v>0</v>
      </c>
      <c r="F18" s="91">
        <v>0</v>
      </c>
      <c r="G18" s="91">
        <v>0</v>
      </c>
      <c r="H18" s="93">
        <v>0</v>
      </c>
    </row>
    <row r="19" spans="1:8" ht="6" customHeight="1" x14ac:dyDescent="0.2"/>
    <row r="20" spans="1:8" ht="13.5" thickBot="1" x14ac:dyDescent="0.25">
      <c r="A20" s="15" t="s">
        <v>0</v>
      </c>
    </row>
    <row r="21" spans="1:8" x14ac:dyDescent="0.2">
      <c r="A21" s="30" t="s">
        <v>16</v>
      </c>
      <c r="B21" s="31" t="s">
        <v>14</v>
      </c>
      <c r="C21" s="9"/>
      <c r="D21" s="9"/>
      <c r="E21" s="9"/>
      <c r="F21" s="9"/>
      <c r="G21" s="10"/>
    </row>
    <row r="22" spans="1:8" x14ac:dyDescent="0.2">
      <c r="A22" s="3" t="s">
        <v>9</v>
      </c>
      <c r="B22" s="77">
        <f>I4*H14-SUM(B14:G14)</f>
        <v>7.9999999978799536</v>
      </c>
      <c r="C22" s="4"/>
      <c r="D22" s="4"/>
      <c r="E22" s="4"/>
      <c r="F22" s="4"/>
      <c r="G22" s="5"/>
    </row>
    <row r="23" spans="1:8" x14ac:dyDescent="0.2">
      <c r="A23" s="3" t="s">
        <v>15</v>
      </c>
      <c r="B23" s="77">
        <f>I5*H15-SUM(B15:G15)</f>
        <v>0</v>
      </c>
      <c r="C23" s="4"/>
      <c r="D23" s="4"/>
      <c r="E23" s="4"/>
      <c r="F23" s="4"/>
      <c r="G23" s="5"/>
    </row>
    <row r="24" spans="1:8" x14ac:dyDescent="0.2">
      <c r="A24" s="3" t="s">
        <v>10</v>
      </c>
      <c r="B24" s="77">
        <f>I6*H16-SUM(B16:G16)</f>
        <v>0</v>
      </c>
      <c r="C24" s="4"/>
      <c r="D24" s="4"/>
      <c r="E24" s="4"/>
      <c r="F24" s="4"/>
      <c r="G24" s="5"/>
    </row>
    <row r="25" spans="1:8" x14ac:dyDescent="0.2">
      <c r="A25" s="3" t="s">
        <v>11</v>
      </c>
      <c r="B25" s="77">
        <f>I7*H17-SUM(B17:G17)</f>
        <v>0</v>
      </c>
      <c r="C25" s="4"/>
      <c r="D25" s="4"/>
      <c r="E25" s="4"/>
      <c r="F25" s="4"/>
      <c r="G25" s="5"/>
    </row>
    <row r="26" spans="1:8" x14ac:dyDescent="0.2">
      <c r="A26" s="3" t="s">
        <v>12</v>
      </c>
      <c r="B26" s="77">
        <f>I8*H18-SUM(B18:G18)</f>
        <v>0</v>
      </c>
      <c r="C26" s="4"/>
      <c r="D26" s="4"/>
      <c r="E26" s="4"/>
      <c r="F26" s="4"/>
      <c r="G26" s="5"/>
    </row>
    <row r="27" spans="1:8" ht="5.25" customHeight="1" x14ac:dyDescent="0.2">
      <c r="A27" s="3"/>
      <c r="B27" s="11"/>
      <c r="C27" s="4"/>
      <c r="D27" s="4"/>
      <c r="E27" s="4"/>
      <c r="F27" s="4"/>
      <c r="G27" s="5"/>
    </row>
    <row r="28" spans="1:8" x14ac:dyDescent="0.2">
      <c r="A28" s="3"/>
      <c r="B28" s="18" t="s">
        <v>3</v>
      </c>
      <c r="C28" s="29" t="s">
        <v>4</v>
      </c>
      <c r="D28" s="29" t="s">
        <v>5</v>
      </c>
      <c r="E28" s="29" t="s">
        <v>6</v>
      </c>
      <c r="F28" s="29" t="s">
        <v>7</v>
      </c>
      <c r="G28" s="32" t="s">
        <v>8</v>
      </c>
    </row>
    <row r="29" spans="1:8" ht="13.5" thickBot="1" x14ac:dyDescent="0.25">
      <c r="A29" s="46" t="s">
        <v>21</v>
      </c>
      <c r="B29" s="78">
        <f t="shared" ref="B29:G29" si="0">B9-SUM(B14:B18)</f>
        <v>-3.7857894596982078E-10</v>
      </c>
      <c r="C29" s="79">
        <f t="shared" si="0"/>
        <v>-3.028635120472245E-10</v>
      </c>
      <c r="D29" s="79">
        <f t="shared" si="0"/>
        <v>-5.3000981381501333E-10</v>
      </c>
      <c r="E29" s="79">
        <f t="shared" si="0"/>
        <v>-2.2714718994620853E-10</v>
      </c>
      <c r="F29" s="79">
        <f t="shared" si="0"/>
        <v>-2.6500579508592637E-10</v>
      </c>
      <c r="G29" s="80">
        <f t="shared" si="0"/>
        <v>-4.1643666293111892E-10</v>
      </c>
    </row>
    <row r="30" spans="1:8" ht="6" customHeight="1" x14ac:dyDescent="0.2"/>
    <row r="31" spans="1:8" ht="13.5" thickBot="1" x14ac:dyDescent="0.25">
      <c r="A31" s="1" t="s">
        <v>19</v>
      </c>
    </row>
    <row r="32" spans="1:8" ht="13.5" thickBot="1" x14ac:dyDescent="0.25">
      <c r="A32" s="44" t="s">
        <v>2</v>
      </c>
      <c r="B32" s="53">
        <f>SUMPRODUCT(B14:G18,B4:G8)+SUMPRODUCT(H14:H18,H4:H8)</f>
        <v>47401.000001618915</v>
      </c>
      <c r="D32" s="124" t="s">
        <v>51</v>
      </c>
      <c r="E32" s="125"/>
      <c r="F32" s="125"/>
      <c r="G32" s="126">
        <v>22450</v>
      </c>
    </row>
    <row r="33" spans="1:7" x14ac:dyDescent="0.2">
      <c r="A33" s="108" t="s">
        <v>50</v>
      </c>
      <c r="B33" s="109"/>
      <c r="C33" s="109"/>
      <c r="D33" s="109"/>
      <c r="E33" s="109"/>
      <c r="F33" s="109"/>
      <c r="G33" s="119">
        <f>G32-B32</f>
        <v>-24951.000001618915</v>
      </c>
    </row>
    <row r="38" spans="1:7" x14ac:dyDescent="0.2">
      <c r="A38" s="1" t="s">
        <v>26</v>
      </c>
      <c r="B38" s="1"/>
    </row>
    <row r="39" spans="1:7" x14ac:dyDescent="0.2">
      <c r="A39" s="105" t="s">
        <v>38</v>
      </c>
    </row>
    <row r="40" spans="1:7" ht="15" x14ac:dyDescent="0.25">
      <c r="A40" s="104" t="s">
        <v>34</v>
      </c>
      <c r="B40" s="103" t="s">
        <v>35</v>
      </c>
    </row>
    <row r="41" spans="1:7" ht="15" x14ac:dyDescent="0.25">
      <c r="A41" s="104" t="s">
        <v>36</v>
      </c>
      <c r="B41" s="103" t="s">
        <v>37</v>
      </c>
    </row>
    <row r="42" spans="1:7" ht="16.5" x14ac:dyDescent="0.3">
      <c r="A42" s="104" t="s">
        <v>27</v>
      </c>
      <c r="B42" s="103" t="s">
        <v>28</v>
      </c>
    </row>
    <row r="43" spans="1:7" ht="16.5" x14ac:dyDescent="0.3">
      <c r="A43" s="104" t="s">
        <v>29</v>
      </c>
      <c r="B43" s="103" t="s">
        <v>30</v>
      </c>
    </row>
    <row r="44" spans="1:7" ht="16.5" x14ac:dyDescent="0.3">
      <c r="A44" s="104" t="s">
        <v>31</v>
      </c>
      <c r="B44" s="103" t="s">
        <v>32</v>
      </c>
    </row>
    <row r="45" spans="1:7" ht="16.5" x14ac:dyDescent="0.3">
      <c r="A45" s="104" t="s">
        <v>33</v>
      </c>
      <c r="B45" s="103" t="s">
        <v>44</v>
      </c>
    </row>
    <row r="46" spans="1:7" ht="15" x14ac:dyDescent="0.25">
      <c r="A46" s="104"/>
      <c r="B46" s="103" t="s">
        <v>45</v>
      </c>
    </row>
    <row r="48" spans="1:7" x14ac:dyDescent="0.2">
      <c r="A48" s="105" t="s">
        <v>39</v>
      </c>
      <c r="B48" s="105"/>
    </row>
    <row r="49" spans="1:2" ht="16.5" x14ac:dyDescent="0.3">
      <c r="A49" s="104" t="s">
        <v>40</v>
      </c>
      <c r="B49" s="103" t="s">
        <v>41</v>
      </c>
    </row>
    <row r="50" spans="1:2" ht="16.5" x14ac:dyDescent="0.3">
      <c r="A50" s="104" t="s">
        <v>42</v>
      </c>
      <c r="B50" s="103" t="s">
        <v>43</v>
      </c>
    </row>
  </sheetData>
  <mergeCells count="2">
    <mergeCell ref="B2:G2"/>
    <mergeCell ref="B12:G12"/>
  </mergeCells>
  <phoneticPr fontId="0" type="noConversion"/>
  <pageMargins left="0.75" right="0.75" top="1" bottom="1" header="0.5" footer="0.5"/>
  <pageSetup scale="96" orientation="portrait" horizontalDpi="4294967292" r:id="rId1"/>
  <headerFooter alignWithMargins="0">
    <oddHeader>&amp;C&amp;A</oddHeader>
  </headerFooter>
  <rowBreaks count="1" manualBreakCount="1">
    <brk id="3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Button 1">
              <controlPr defaultSize="0" print="0" autoFill="0" autoPict="0" macro="[0]!LocationAllocation">
                <anchor moveWithCells="1" sizeWithCells="1">
                  <from>
                    <xdr:col>3</xdr:col>
                    <xdr:colOff>285750</xdr:colOff>
                    <xdr:row>22</xdr:row>
                    <xdr:rowOff>47625</xdr:rowOff>
                  </from>
                  <to>
                    <xdr:col>6</xdr:col>
                    <xdr:colOff>28575</xdr:colOff>
                    <xdr:row>24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5" name="Button 3">
              <controlPr defaultSize="0" print="0" autoFill="0" autoPict="0" macro="[0]!Rtntotop">
                <anchor moveWithCells="1" sizeWithCells="1">
                  <from>
                    <xdr:col>5</xdr:col>
                    <xdr:colOff>295275</xdr:colOff>
                    <xdr:row>46</xdr:row>
                    <xdr:rowOff>123825</xdr:rowOff>
                  </from>
                  <to>
                    <xdr:col>6</xdr:col>
                    <xdr:colOff>542925</xdr:colOff>
                    <xdr:row>49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6" name="Button 4">
              <controlPr defaultSize="0" print="0" autoFill="0" autoPict="0" macro="[0]!ViewLP">
                <anchor moveWithCells="1" sizeWithCells="1">
                  <from>
                    <xdr:col>7</xdr:col>
                    <xdr:colOff>38100</xdr:colOff>
                    <xdr:row>21</xdr:row>
                    <xdr:rowOff>142875</xdr:rowOff>
                  </from>
                  <to>
                    <xdr:col>8</xdr:col>
                    <xdr:colOff>257175</xdr:colOff>
                    <xdr:row>25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I60"/>
  <sheetViews>
    <sheetView showGridLines="0" zoomScale="78" zoomScaleNormal="78" workbookViewId="0">
      <selection activeCell="N11" sqref="N11"/>
    </sheetView>
  </sheetViews>
  <sheetFormatPr defaultRowHeight="12.75" x14ac:dyDescent="0.2"/>
  <cols>
    <col min="1" max="1" width="14.7109375" customWidth="1"/>
    <col min="2" max="2" width="11.5703125" bestFit="1" customWidth="1"/>
    <col min="3" max="6" width="8.28515625" bestFit="1" customWidth="1"/>
    <col min="7" max="7" width="9.5703125" bestFit="1" customWidth="1"/>
    <col min="8" max="8" width="9.42578125" bestFit="1" customWidth="1"/>
    <col min="9" max="9" width="12.7109375" customWidth="1"/>
  </cols>
  <sheetData>
    <row r="1" spans="1:9" ht="13.5" thickBot="1" x14ac:dyDescent="0.25">
      <c r="A1" s="1" t="s">
        <v>49</v>
      </c>
    </row>
    <row r="2" spans="1:9" ht="27" customHeight="1" x14ac:dyDescent="0.2">
      <c r="A2" s="20"/>
      <c r="B2" s="133" t="s">
        <v>17</v>
      </c>
      <c r="C2" s="134"/>
      <c r="D2" s="134"/>
      <c r="E2" s="134"/>
      <c r="F2" s="134"/>
      <c r="G2" s="135"/>
      <c r="H2" s="40" t="s">
        <v>55</v>
      </c>
      <c r="I2" s="41"/>
    </row>
    <row r="3" spans="1:9" x14ac:dyDescent="0.2">
      <c r="A3" s="21" t="s">
        <v>16</v>
      </c>
      <c r="B3" s="18" t="s">
        <v>3</v>
      </c>
      <c r="C3" s="16" t="s">
        <v>4</v>
      </c>
      <c r="D3" s="16" t="s">
        <v>5</v>
      </c>
      <c r="E3" s="16" t="s">
        <v>6</v>
      </c>
      <c r="F3" s="16" t="s">
        <v>7</v>
      </c>
      <c r="G3" s="16" t="s">
        <v>8</v>
      </c>
      <c r="H3" s="129" t="s">
        <v>56</v>
      </c>
      <c r="I3" s="139" t="s">
        <v>60</v>
      </c>
    </row>
    <row r="4" spans="1:9" x14ac:dyDescent="0.2">
      <c r="A4" s="12" t="s">
        <v>9</v>
      </c>
      <c r="B4" s="47">
        <v>1675</v>
      </c>
      <c r="C4" s="48">
        <v>400</v>
      </c>
      <c r="D4" s="48">
        <v>685</v>
      </c>
      <c r="E4" s="48">
        <v>1630</v>
      </c>
      <c r="F4" s="48">
        <v>1160</v>
      </c>
      <c r="G4" s="48">
        <v>2800</v>
      </c>
      <c r="H4" s="49">
        <v>7650</v>
      </c>
      <c r="I4" s="14">
        <v>18</v>
      </c>
    </row>
    <row r="5" spans="1:9" x14ac:dyDescent="0.2">
      <c r="A5" s="3" t="s">
        <v>15</v>
      </c>
      <c r="B5" s="50">
        <v>1460</v>
      </c>
      <c r="C5" s="51">
        <v>1940</v>
      </c>
      <c r="D5" s="51">
        <v>970</v>
      </c>
      <c r="E5" s="51">
        <v>100</v>
      </c>
      <c r="F5" s="51">
        <v>495</v>
      </c>
      <c r="G5" s="51">
        <v>1200</v>
      </c>
      <c r="H5" s="52">
        <v>3500</v>
      </c>
      <c r="I5" s="5">
        <v>24</v>
      </c>
    </row>
    <row r="6" spans="1:9" x14ac:dyDescent="0.2">
      <c r="A6" s="3" t="s">
        <v>10</v>
      </c>
      <c r="B6" s="50">
        <v>1925</v>
      </c>
      <c r="C6" s="51">
        <v>2400</v>
      </c>
      <c r="D6" s="51">
        <v>1425</v>
      </c>
      <c r="E6" s="51">
        <v>500</v>
      </c>
      <c r="F6" s="51">
        <v>950</v>
      </c>
      <c r="G6" s="51">
        <v>800</v>
      </c>
      <c r="H6" s="52">
        <v>5000</v>
      </c>
      <c r="I6" s="5">
        <v>27</v>
      </c>
    </row>
    <row r="7" spans="1:9" x14ac:dyDescent="0.2">
      <c r="A7" s="3" t="s">
        <v>11</v>
      </c>
      <c r="B7" s="50">
        <v>380</v>
      </c>
      <c r="C7" s="51">
        <v>1355</v>
      </c>
      <c r="D7" s="51">
        <v>543</v>
      </c>
      <c r="E7" s="51">
        <v>1045</v>
      </c>
      <c r="F7" s="51">
        <v>665</v>
      </c>
      <c r="G7" s="51">
        <v>2321</v>
      </c>
      <c r="H7" s="52">
        <v>4100</v>
      </c>
      <c r="I7" s="5">
        <v>22</v>
      </c>
    </row>
    <row r="8" spans="1:9" x14ac:dyDescent="0.2">
      <c r="A8" s="3" t="s">
        <v>12</v>
      </c>
      <c r="B8" s="50">
        <v>922</v>
      </c>
      <c r="C8" s="51">
        <v>1646</v>
      </c>
      <c r="D8" s="51">
        <v>700</v>
      </c>
      <c r="E8" s="51">
        <v>508</v>
      </c>
      <c r="F8" s="51">
        <v>311</v>
      </c>
      <c r="G8" s="51">
        <v>1797</v>
      </c>
      <c r="H8" s="52">
        <v>2200</v>
      </c>
      <c r="I8" s="5">
        <v>31</v>
      </c>
    </row>
    <row r="9" spans="1:9" ht="13.5" thickBot="1" x14ac:dyDescent="0.25">
      <c r="A9" s="46" t="s">
        <v>1</v>
      </c>
      <c r="B9" s="19">
        <v>10</v>
      </c>
      <c r="C9" s="7">
        <v>8</v>
      </c>
      <c r="D9" s="7">
        <v>14</v>
      </c>
      <c r="E9" s="7">
        <v>6</v>
      </c>
      <c r="F9" s="7">
        <v>7</v>
      </c>
      <c r="G9" s="7">
        <v>11</v>
      </c>
      <c r="H9" s="17"/>
      <c r="I9" s="8"/>
    </row>
    <row r="10" spans="1:9" ht="5.25" customHeight="1" x14ac:dyDescent="0.2">
      <c r="A10" s="2"/>
      <c r="B10" s="4"/>
      <c r="C10" s="4"/>
      <c r="D10" s="4"/>
      <c r="E10" s="4"/>
      <c r="F10" s="4"/>
      <c r="G10" s="4"/>
      <c r="H10" s="4"/>
      <c r="I10" s="4"/>
    </row>
    <row r="11" spans="1:9" ht="13.5" customHeight="1" thickBot="1" x14ac:dyDescent="0.25">
      <c r="A11" s="15" t="s">
        <v>18</v>
      </c>
      <c r="B11" s="4"/>
      <c r="C11" s="4"/>
      <c r="D11" s="4"/>
      <c r="E11" s="4"/>
      <c r="F11" s="4"/>
      <c r="G11" s="4"/>
      <c r="H11" s="4"/>
      <c r="I11" s="4"/>
    </row>
    <row r="12" spans="1:9" ht="13.5" customHeight="1" x14ac:dyDescent="0.2">
      <c r="A12" s="20"/>
      <c r="B12" s="133" t="s">
        <v>24</v>
      </c>
      <c r="C12" s="136"/>
      <c r="D12" s="136"/>
      <c r="E12" s="136"/>
      <c r="F12" s="136"/>
      <c r="G12" s="137"/>
      <c r="H12" s="65" t="s">
        <v>13</v>
      </c>
      <c r="I12" s="4"/>
    </row>
    <row r="13" spans="1:9" ht="13.5" customHeight="1" x14ac:dyDescent="0.2">
      <c r="A13" s="21" t="s">
        <v>16</v>
      </c>
      <c r="B13" s="18" t="s">
        <v>3</v>
      </c>
      <c r="C13" s="16" t="s">
        <v>4</v>
      </c>
      <c r="D13" s="16" t="s">
        <v>5</v>
      </c>
      <c r="E13" s="16" t="s">
        <v>6</v>
      </c>
      <c r="F13" s="16" t="s">
        <v>7</v>
      </c>
      <c r="G13" s="16" t="s">
        <v>8</v>
      </c>
      <c r="H13" s="24" t="s">
        <v>20</v>
      </c>
      <c r="I13" s="4"/>
    </row>
    <row r="14" spans="1:9" ht="13.5" customHeight="1" x14ac:dyDescent="0.2">
      <c r="A14" s="12" t="s">
        <v>9</v>
      </c>
      <c r="B14" s="81">
        <v>0</v>
      </c>
      <c r="C14" s="82">
        <v>0</v>
      </c>
      <c r="D14" s="82">
        <v>0</v>
      </c>
      <c r="E14" s="83">
        <v>0</v>
      </c>
      <c r="F14" s="83">
        <v>0</v>
      </c>
      <c r="G14" s="83">
        <v>0</v>
      </c>
      <c r="H14" s="92">
        <v>0</v>
      </c>
      <c r="I14" s="4"/>
    </row>
    <row r="15" spans="1:9" ht="13.5" customHeight="1" x14ac:dyDescent="0.2">
      <c r="A15" s="3" t="s">
        <v>15</v>
      </c>
      <c r="B15" s="84">
        <v>0</v>
      </c>
      <c r="C15" s="85">
        <v>0</v>
      </c>
      <c r="D15" s="85">
        <v>0</v>
      </c>
      <c r="E15" s="85">
        <v>0</v>
      </c>
      <c r="F15" s="85">
        <v>0</v>
      </c>
      <c r="G15" s="86">
        <v>0</v>
      </c>
      <c r="H15" s="26">
        <v>0</v>
      </c>
      <c r="I15" s="4"/>
    </row>
    <row r="16" spans="1:9" ht="13.5" customHeight="1" x14ac:dyDescent="0.2">
      <c r="A16" s="3" t="s">
        <v>10</v>
      </c>
      <c r="B16" s="87">
        <v>0</v>
      </c>
      <c r="C16" s="88">
        <v>0</v>
      </c>
      <c r="D16" s="88">
        <v>0</v>
      </c>
      <c r="E16" s="85">
        <v>0</v>
      </c>
      <c r="F16" s="85">
        <v>0</v>
      </c>
      <c r="G16" s="86">
        <v>0</v>
      </c>
      <c r="H16" s="26">
        <v>0</v>
      </c>
      <c r="I16" s="4"/>
    </row>
    <row r="17" spans="1:9" ht="13.5" customHeight="1" x14ac:dyDescent="0.2">
      <c r="A17" s="3" t="s">
        <v>11</v>
      </c>
      <c r="B17" s="84">
        <v>0</v>
      </c>
      <c r="C17" s="85">
        <v>0</v>
      </c>
      <c r="D17" s="85">
        <v>0</v>
      </c>
      <c r="E17" s="88">
        <v>0</v>
      </c>
      <c r="F17" s="88">
        <v>0</v>
      </c>
      <c r="G17" s="88">
        <v>0</v>
      </c>
      <c r="H17" s="26">
        <v>0</v>
      </c>
      <c r="I17" s="4"/>
    </row>
    <row r="18" spans="1:9" ht="13.5" customHeight="1" thickBot="1" x14ac:dyDescent="0.25">
      <c r="A18" s="6" t="s">
        <v>12</v>
      </c>
      <c r="B18" s="89">
        <v>0</v>
      </c>
      <c r="C18" s="90">
        <v>0</v>
      </c>
      <c r="D18" s="90">
        <v>0</v>
      </c>
      <c r="E18" s="91">
        <v>0</v>
      </c>
      <c r="F18" s="91">
        <v>0</v>
      </c>
      <c r="G18" s="91">
        <v>0</v>
      </c>
      <c r="H18" s="93">
        <v>0</v>
      </c>
      <c r="I18" s="4"/>
    </row>
    <row r="19" spans="1:9" ht="6" customHeight="1" x14ac:dyDescent="0.2">
      <c r="A19" s="4"/>
      <c r="B19" s="85"/>
      <c r="C19" s="85"/>
      <c r="D19" s="85"/>
      <c r="E19" s="88"/>
      <c r="F19" s="88"/>
      <c r="G19" s="88"/>
      <c r="H19" s="94"/>
      <c r="I19" s="4"/>
    </row>
    <row r="20" spans="1:9" ht="13.5" thickBot="1" x14ac:dyDescent="0.25">
      <c r="A20" s="15" t="s">
        <v>23</v>
      </c>
      <c r="B20" s="4"/>
      <c r="C20" s="4"/>
      <c r="D20" s="4"/>
      <c r="E20" s="4"/>
      <c r="F20" s="4"/>
      <c r="G20" s="4"/>
      <c r="H20" s="4"/>
      <c r="I20" s="4"/>
    </row>
    <row r="21" spans="1:9" ht="12.75" customHeight="1" x14ac:dyDescent="0.2">
      <c r="A21" s="20"/>
      <c r="B21" s="133" t="s">
        <v>22</v>
      </c>
      <c r="C21" s="136"/>
      <c r="D21" s="136"/>
      <c r="E21" s="136"/>
      <c r="F21" s="136"/>
      <c r="G21" s="138"/>
      <c r="I21" s="4"/>
    </row>
    <row r="22" spans="1:9" x14ac:dyDescent="0.2">
      <c r="A22" s="21" t="s">
        <v>16</v>
      </c>
      <c r="B22" s="18" t="s">
        <v>3</v>
      </c>
      <c r="C22" s="16" t="s">
        <v>4</v>
      </c>
      <c r="D22" s="16" t="s">
        <v>5</v>
      </c>
      <c r="E22" s="16" t="s">
        <v>6</v>
      </c>
      <c r="F22" s="16" t="s">
        <v>7</v>
      </c>
      <c r="G22" s="95" t="s">
        <v>8</v>
      </c>
    </row>
    <row r="23" spans="1:9" x14ac:dyDescent="0.2">
      <c r="A23" s="12" t="s">
        <v>9</v>
      </c>
      <c r="B23" s="81">
        <f t="shared" ref="B23:G25" si="0">B14*B$9</f>
        <v>0</v>
      </c>
      <c r="C23" s="82">
        <f t="shared" si="0"/>
        <v>0</v>
      </c>
      <c r="D23" s="82">
        <f t="shared" si="0"/>
        <v>0</v>
      </c>
      <c r="E23" s="83">
        <f t="shared" si="0"/>
        <v>0</v>
      </c>
      <c r="F23" s="83">
        <f t="shared" si="0"/>
        <v>0</v>
      </c>
      <c r="G23" s="96">
        <f t="shared" si="0"/>
        <v>0</v>
      </c>
    </row>
    <row r="24" spans="1:9" x14ac:dyDescent="0.2">
      <c r="A24" s="3" t="s">
        <v>15</v>
      </c>
      <c r="B24" s="84">
        <f t="shared" si="0"/>
        <v>0</v>
      </c>
      <c r="C24" s="85">
        <f t="shared" si="0"/>
        <v>0</v>
      </c>
      <c r="D24" s="85">
        <f t="shared" si="0"/>
        <v>0</v>
      </c>
      <c r="E24" s="85">
        <f t="shared" si="0"/>
        <v>0</v>
      </c>
      <c r="F24" s="85">
        <f t="shared" si="0"/>
        <v>0</v>
      </c>
      <c r="G24" s="97">
        <f t="shared" si="0"/>
        <v>0</v>
      </c>
    </row>
    <row r="25" spans="1:9" x14ac:dyDescent="0.2">
      <c r="A25" s="3" t="s">
        <v>10</v>
      </c>
      <c r="B25" s="87">
        <f t="shared" si="0"/>
        <v>0</v>
      </c>
      <c r="C25" s="88">
        <f t="shared" si="0"/>
        <v>0</v>
      </c>
      <c r="D25" s="88">
        <f t="shared" si="0"/>
        <v>0</v>
      </c>
      <c r="E25" s="85">
        <f t="shared" si="0"/>
        <v>0</v>
      </c>
      <c r="F25" s="85">
        <f t="shared" si="0"/>
        <v>0</v>
      </c>
      <c r="G25" s="97">
        <f t="shared" si="0"/>
        <v>0</v>
      </c>
    </row>
    <row r="26" spans="1:9" x14ac:dyDescent="0.2">
      <c r="A26" s="3" t="s">
        <v>11</v>
      </c>
      <c r="B26" s="84">
        <f t="shared" ref="B26:G27" si="1">B17*B$9</f>
        <v>0</v>
      </c>
      <c r="C26" s="85">
        <f t="shared" si="1"/>
        <v>0</v>
      </c>
      <c r="D26" s="85">
        <f t="shared" si="1"/>
        <v>0</v>
      </c>
      <c r="E26" s="88">
        <f t="shared" si="1"/>
        <v>0</v>
      </c>
      <c r="F26" s="88">
        <f t="shared" si="1"/>
        <v>0</v>
      </c>
      <c r="G26" s="98">
        <f t="shared" si="1"/>
        <v>0</v>
      </c>
    </row>
    <row r="27" spans="1:9" ht="13.5" thickBot="1" x14ac:dyDescent="0.25">
      <c r="A27" s="6" t="s">
        <v>12</v>
      </c>
      <c r="B27" s="89">
        <f t="shared" si="1"/>
        <v>0</v>
      </c>
      <c r="C27" s="90">
        <f t="shared" si="1"/>
        <v>0</v>
      </c>
      <c r="D27" s="90">
        <f t="shared" si="1"/>
        <v>0</v>
      </c>
      <c r="E27" s="91">
        <f t="shared" si="1"/>
        <v>0</v>
      </c>
      <c r="F27" s="91">
        <f t="shared" si="1"/>
        <v>0</v>
      </c>
      <c r="G27" s="99">
        <f t="shared" si="1"/>
        <v>0</v>
      </c>
    </row>
    <row r="28" spans="1:9" ht="6" customHeight="1" x14ac:dyDescent="0.2"/>
    <row r="29" spans="1:9" ht="13.5" thickBot="1" x14ac:dyDescent="0.25">
      <c r="A29" s="15" t="s">
        <v>0</v>
      </c>
    </row>
    <row r="30" spans="1:9" x14ac:dyDescent="0.2">
      <c r="A30" s="30" t="s">
        <v>16</v>
      </c>
      <c r="B30" s="31" t="s">
        <v>14</v>
      </c>
      <c r="C30" s="9"/>
      <c r="D30" s="9"/>
      <c r="E30" s="9"/>
      <c r="F30" s="9"/>
      <c r="G30" s="10"/>
    </row>
    <row r="31" spans="1:9" x14ac:dyDescent="0.2">
      <c r="A31" s="3" t="s">
        <v>9</v>
      </c>
      <c r="B31" s="77">
        <f>I4*H14-SUMPRODUCT(B14:G14,$B$9:$G$9)</f>
        <v>0</v>
      </c>
      <c r="C31" s="4"/>
      <c r="D31" s="4"/>
      <c r="E31" s="4"/>
      <c r="F31" s="4"/>
      <c r="G31" s="5"/>
    </row>
    <row r="32" spans="1:9" x14ac:dyDescent="0.2">
      <c r="A32" s="3" t="s">
        <v>15</v>
      </c>
      <c r="B32" s="77">
        <f>I5*H15-SUMPRODUCT(B15:G15,$B$9:$G$9)</f>
        <v>0</v>
      </c>
      <c r="C32" s="4"/>
      <c r="D32" s="4"/>
      <c r="E32" s="4"/>
      <c r="F32" s="4"/>
      <c r="G32" s="5"/>
    </row>
    <row r="33" spans="1:8" x14ac:dyDescent="0.2">
      <c r="A33" s="3" t="s">
        <v>10</v>
      </c>
      <c r="B33" s="77">
        <f>I6*H16-SUMPRODUCT(B16:G16,$B$9:$G$9)</f>
        <v>0</v>
      </c>
      <c r="C33" s="4"/>
      <c r="D33" s="4"/>
      <c r="E33" s="4"/>
      <c r="F33" s="4"/>
      <c r="G33" s="5"/>
    </row>
    <row r="34" spans="1:8" x14ac:dyDescent="0.2">
      <c r="A34" s="3" t="s">
        <v>11</v>
      </c>
      <c r="B34" s="77">
        <f>I7*H17-SUMPRODUCT(B17:G17,$B$9:$G$9)</f>
        <v>0</v>
      </c>
      <c r="C34" s="4"/>
      <c r="D34" s="4"/>
      <c r="E34" s="4"/>
      <c r="F34" s="4"/>
      <c r="G34" s="5"/>
    </row>
    <row r="35" spans="1:8" x14ac:dyDescent="0.2">
      <c r="A35" s="3" t="s">
        <v>12</v>
      </c>
      <c r="B35" s="77">
        <f>I8*H18-SUMPRODUCT(B18:G18,$B$9:$G$9)</f>
        <v>0</v>
      </c>
      <c r="C35" s="4"/>
      <c r="D35" s="4"/>
      <c r="E35" s="4"/>
      <c r="F35" s="4"/>
      <c r="G35" s="5"/>
    </row>
    <row r="36" spans="1:8" ht="5.25" customHeight="1" x14ac:dyDescent="0.2">
      <c r="A36" s="3"/>
      <c r="B36" s="11"/>
      <c r="C36" s="4"/>
      <c r="D36" s="4"/>
      <c r="E36" s="4"/>
      <c r="F36" s="4"/>
      <c r="G36" s="5"/>
    </row>
    <row r="37" spans="1:8" x14ac:dyDescent="0.2">
      <c r="A37" s="3"/>
      <c r="B37" s="18" t="s">
        <v>3</v>
      </c>
      <c r="C37" s="29" t="s">
        <v>4</v>
      </c>
      <c r="D37" s="29" t="s">
        <v>5</v>
      </c>
      <c r="E37" s="29" t="s">
        <v>6</v>
      </c>
      <c r="F37" s="29" t="s">
        <v>7</v>
      </c>
      <c r="G37" s="32" t="s">
        <v>8</v>
      </c>
    </row>
    <row r="38" spans="1:8" ht="13.5" thickBot="1" x14ac:dyDescent="0.25">
      <c r="A38" s="46" t="s">
        <v>1</v>
      </c>
      <c r="B38" s="78">
        <f t="shared" ref="B38:G38" si="2">SUM(B14:B18)</f>
        <v>0</v>
      </c>
      <c r="C38" s="79">
        <f t="shared" si="2"/>
        <v>0</v>
      </c>
      <c r="D38" s="79">
        <f t="shared" si="2"/>
        <v>0</v>
      </c>
      <c r="E38" s="79">
        <f t="shared" si="2"/>
        <v>0</v>
      </c>
      <c r="F38" s="79">
        <f t="shared" si="2"/>
        <v>0</v>
      </c>
      <c r="G38" s="80">
        <f t="shared" si="2"/>
        <v>0</v>
      </c>
    </row>
    <row r="39" spans="1:8" ht="6" customHeight="1" x14ac:dyDescent="0.2"/>
    <row r="40" spans="1:8" ht="13.5" thickBot="1" x14ac:dyDescent="0.25">
      <c r="A40" s="1" t="s">
        <v>19</v>
      </c>
    </row>
    <row r="41" spans="1:8" ht="13.5" thickBot="1" x14ac:dyDescent="0.25">
      <c r="A41" s="44" t="s">
        <v>2</v>
      </c>
      <c r="B41" s="53">
        <f>SUMPRODUCT(B23:G27,B4:G8)+SUMPRODUCT(H14:H18,H4:H8)</f>
        <v>0</v>
      </c>
      <c r="D41" s="124" t="s">
        <v>53</v>
      </c>
      <c r="E41" s="125"/>
      <c r="F41" s="125"/>
      <c r="G41" s="125"/>
      <c r="H41" s="126">
        <v>0</v>
      </c>
    </row>
    <row r="42" spans="1:8" x14ac:dyDescent="0.2">
      <c r="A42" s="108" t="s">
        <v>54</v>
      </c>
      <c r="B42" s="108"/>
      <c r="C42" s="108"/>
      <c r="D42" s="108"/>
      <c r="E42" s="108"/>
      <c r="F42" s="108"/>
      <c r="G42" s="108"/>
      <c r="H42" s="128">
        <f>B41-H41</f>
        <v>0</v>
      </c>
    </row>
    <row r="48" spans="1:8" x14ac:dyDescent="0.2">
      <c r="A48" s="1" t="s">
        <v>26</v>
      </c>
      <c r="B48" s="1"/>
    </row>
    <row r="49" spans="1:2" x14ac:dyDescent="0.2">
      <c r="A49" s="105" t="s">
        <v>38</v>
      </c>
    </row>
    <row r="50" spans="1:2" ht="15" x14ac:dyDescent="0.25">
      <c r="A50" s="104" t="s">
        <v>34</v>
      </c>
      <c r="B50" s="103" t="s">
        <v>35</v>
      </c>
    </row>
    <row r="51" spans="1:2" ht="15" x14ac:dyDescent="0.25">
      <c r="A51" s="104" t="s">
        <v>36</v>
      </c>
      <c r="B51" s="103" t="s">
        <v>37</v>
      </c>
    </row>
    <row r="52" spans="1:2" ht="16.5" x14ac:dyDescent="0.3">
      <c r="A52" s="104" t="s">
        <v>27</v>
      </c>
      <c r="B52" s="103" t="s">
        <v>28</v>
      </c>
    </row>
    <row r="53" spans="1:2" ht="16.5" x14ac:dyDescent="0.3">
      <c r="A53" s="104" t="s">
        <v>29</v>
      </c>
      <c r="B53" s="103" t="s">
        <v>30</v>
      </c>
    </row>
    <row r="54" spans="1:2" ht="16.5" x14ac:dyDescent="0.3">
      <c r="A54" s="104" t="s">
        <v>31</v>
      </c>
      <c r="B54" s="103" t="s">
        <v>32</v>
      </c>
    </row>
    <row r="55" spans="1:2" ht="16.5" x14ac:dyDescent="0.3">
      <c r="A55" s="104" t="s">
        <v>33</v>
      </c>
      <c r="B55" s="103" t="s">
        <v>44</v>
      </c>
    </row>
    <row r="56" spans="1:2" ht="15" x14ac:dyDescent="0.25">
      <c r="A56" s="104"/>
      <c r="B56" s="103" t="s">
        <v>45</v>
      </c>
    </row>
    <row r="58" spans="1:2" x14ac:dyDescent="0.2">
      <c r="A58" s="105" t="s">
        <v>39</v>
      </c>
      <c r="B58" s="105"/>
    </row>
    <row r="59" spans="1:2" ht="16.5" x14ac:dyDescent="0.3">
      <c r="A59" s="104" t="s">
        <v>40</v>
      </c>
      <c r="B59" s="103" t="s">
        <v>41</v>
      </c>
    </row>
    <row r="60" spans="1:2" ht="16.5" x14ac:dyDescent="0.3">
      <c r="A60" s="104" t="s">
        <v>42</v>
      </c>
      <c r="B60" s="103" t="s">
        <v>43</v>
      </c>
    </row>
  </sheetData>
  <mergeCells count="3">
    <mergeCell ref="B2:G2"/>
    <mergeCell ref="B21:G21"/>
    <mergeCell ref="B12:G12"/>
  </mergeCells>
  <phoneticPr fontId="0" type="noConversion"/>
  <pageMargins left="0.75" right="0.75" top="1" bottom="1" header="0.5" footer="0.5"/>
  <pageSetup orientation="portrait" horizontalDpi="4294967292" r:id="rId1"/>
  <headerFooter alignWithMargins="0">
    <oddHeader>&amp;C&amp;A</oddHeader>
  </headerFooter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Button 1">
              <controlPr defaultSize="0" print="0" autoFill="0" autoPict="0" macro="[0]!SingleSourceOpt">
                <anchor moveWithCells="1" sizeWithCells="1">
                  <from>
                    <xdr:col>3</xdr:col>
                    <xdr:colOff>285750</xdr:colOff>
                    <xdr:row>31</xdr:row>
                    <xdr:rowOff>47625</xdr:rowOff>
                  </from>
                  <to>
                    <xdr:col>6</xdr:col>
                    <xdr:colOff>28575</xdr:colOff>
                    <xdr:row>33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Button 2">
              <controlPr defaultSize="0" print="0" autoFill="0" autoPict="0" macro="[0]!ViewLongLP">
                <anchor moveWithCells="1" sizeWithCells="1">
                  <from>
                    <xdr:col>7</xdr:col>
                    <xdr:colOff>200025</xdr:colOff>
                    <xdr:row>23</xdr:row>
                    <xdr:rowOff>104775</xdr:rowOff>
                  </from>
                  <to>
                    <xdr:col>8</xdr:col>
                    <xdr:colOff>304800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Button 3">
              <controlPr defaultSize="0" print="0" autoFill="0" autoPict="0" macro="[0]!Rtntotop">
                <anchor moveWithCells="1" sizeWithCells="1">
                  <from>
                    <xdr:col>6</xdr:col>
                    <xdr:colOff>304800</xdr:colOff>
                    <xdr:row>57</xdr:row>
                    <xdr:rowOff>57150</xdr:rowOff>
                  </from>
                  <to>
                    <xdr:col>7</xdr:col>
                    <xdr:colOff>619125</xdr:colOff>
                    <xdr:row>59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7" name="Button 6">
              <controlPr defaultSize="0" print="0" autoFill="0" autoPict="0" macro="[0]!View100">
                <anchor moveWithCells="1" sizeWithCells="1">
                  <from>
                    <xdr:col>7</xdr:col>
                    <xdr:colOff>228600</xdr:colOff>
                    <xdr:row>30</xdr:row>
                    <xdr:rowOff>76200</xdr:rowOff>
                  </from>
                  <to>
                    <xdr:col>8</xdr:col>
                    <xdr:colOff>409575</xdr:colOff>
                    <xdr:row>33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8" name="Button 7">
              <controlPr defaultSize="0" print="0" autoFill="0" autoPict="0" macro="[0]!Shrink80">
                <anchor moveWithCells="1" sizeWithCells="1">
                  <from>
                    <xdr:col>7</xdr:col>
                    <xdr:colOff>238125</xdr:colOff>
                    <xdr:row>34</xdr:row>
                    <xdr:rowOff>28575</xdr:rowOff>
                  </from>
                  <to>
                    <xdr:col>8</xdr:col>
                    <xdr:colOff>419100</xdr:colOff>
                    <xdr:row>37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9" name="Button 8">
              <controlPr defaultSize="0" print="0" autoFill="0" autoPict="0" macro="[0]!View100">
                <anchor moveWithCells="1" sizeWithCells="1">
                  <from>
                    <xdr:col>6</xdr:col>
                    <xdr:colOff>247650</xdr:colOff>
                    <xdr:row>48</xdr:row>
                    <xdr:rowOff>28575</xdr:rowOff>
                  </from>
                  <to>
                    <xdr:col>7</xdr:col>
                    <xdr:colOff>504825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5" r:id="rId10" name="Button 9">
              <controlPr defaultSize="0" print="0" autoFill="0" autoPict="0" macro="[0]!Shrink80">
                <anchor moveWithCells="1" sizeWithCells="1">
                  <from>
                    <xdr:col>6</xdr:col>
                    <xdr:colOff>247650</xdr:colOff>
                    <xdr:row>51</xdr:row>
                    <xdr:rowOff>57150</xdr:rowOff>
                  </from>
                  <to>
                    <xdr:col>7</xdr:col>
                    <xdr:colOff>504825</xdr:colOff>
                    <xdr:row>53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HighOptic</vt:lpstr>
      <vt:lpstr>TelecomOne</vt:lpstr>
      <vt:lpstr>Production Allocation</vt:lpstr>
      <vt:lpstr>Location &amp; Allocation</vt:lpstr>
      <vt:lpstr>Figure 5-9, 5-10, 5-11, &amp; 5-12</vt:lpstr>
      <vt:lpstr>HighOptic!Print_Area</vt:lpstr>
    </vt:vector>
  </TitlesOfParts>
  <Company>Kellogg Graduate School of Management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Supply Chain Management - 5th edition</dc:title>
  <dc:subject>Network Optimization - TelecomOptic</dc:subject>
  <dc:creator>Sunil Chopra/Jay Mabe</dc:creator>
  <cp:lastModifiedBy>Jay Mabe</cp:lastModifiedBy>
  <cp:lastPrinted>2001-09-10T20:25:10Z</cp:lastPrinted>
  <dcterms:created xsi:type="dcterms:W3CDTF">1999-02-07T23:04:46Z</dcterms:created>
  <dcterms:modified xsi:type="dcterms:W3CDTF">2014-06-13T19:53:38Z</dcterms:modified>
</cp:coreProperties>
</file>