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88064" documentId="8_{FD2867A0-9144-4D1E-9B86-0202AC7BBCC6}" xr6:coauthVersionLast="47" xr6:coauthVersionMax="47" xr10:uidLastSave="{DD852384-1D18-4D95-A999-ECF9AB8DA077}"/>
  <bookViews>
    <workbookView xWindow="19095" yWindow="0" windowWidth="19410" windowHeight="16305" xr2:uid="{48E82BD5-6FB6-44F0-8499-4D4B1DA3E6AA}"/>
  </bookViews>
  <sheets>
    <sheet name="Sheet1" sheetId="1" r:id="rId1"/>
  </sheets>
  <definedNames>
    <definedName name="solver_adj" localSheetId="0" hidden="1">Sheet1!$D$17:$F$19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Sheet1!$C$21</definedName>
    <definedName name="solver_lhs2" localSheetId="0" hidden="1">Sheet1!$C$22:$C$24</definedName>
    <definedName name="solver_lhs3" localSheetId="0" hidden="1">Sheet1!$C$25:$C$27</definedName>
    <definedName name="solver_lhs4" localSheetId="0" hidden="1">Sheet1!$C$28:$C$30</definedName>
    <definedName name="solver_lhs5" localSheetId="0" hidden="1">Sheet1!$D$17:$F$19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Sheet1!$C$33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hs1" localSheetId="0" hidden="1">Sheet1!$D$21</definedName>
    <definedName name="solver_rhs2" localSheetId="0" hidden="1">Sheet1!$D$22:$D$24</definedName>
    <definedName name="solver_rhs3" localSheetId="0" hidden="1">Sheet1!$D$25:$D$27</definedName>
    <definedName name="solver_rhs4" localSheetId="0" hidden="1">Sheet1!$D$28:$D$30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C27" i="1"/>
  <c r="C26" i="1"/>
  <c r="C25" i="1"/>
  <c r="D29" i="1" l="1"/>
  <c r="C29" i="1"/>
  <c r="C30" i="1"/>
  <c r="D30" i="1"/>
  <c r="D28" i="1"/>
  <c r="C32" i="1"/>
  <c r="D32" i="1" s="1"/>
  <c r="C28" i="1"/>
  <c r="D24" i="1"/>
  <c r="D23" i="1"/>
  <c r="D22" i="1"/>
  <c r="C24" i="1"/>
  <c r="C23" i="1"/>
  <c r="C22" i="1"/>
  <c r="D21" i="1"/>
  <c r="C21" i="1"/>
  <c r="C31" i="1"/>
  <c r="D31" i="1" s="1"/>
  <c r="C33" i="1" l="1"/>
  <c r="D33" i="1" s="1"/>
</calcChain>
</file>

<file path=xl/sharedStrings.xml><?xml version="1.0" encoding="utf-8"?>
<sst xmlns="http://schemas.openxmlformats.org/spreadsheetml/2006/main" count="46" uniqueCount="41">
  <si>
    <t>Vehicle Type</t>
  </si>
  <si>
    <t>Purchase Cost</t>
  </si>
  <si>
    <t>Operational Cost</t>
  </si>
  <si>
    <t>Capacity</t>
  </si>
  <si>
    <t>Diesel Van</t>
  </si>
  <si>
    <t>Electric Van</t>
  </si>
  <si>
    <t>Motorbike</t>
  </si>
  <si>
    <t>Vehicle Characteristics</t>
  </si>
  <si>
    <t>Planning Horizon</t>
  </si>
  <si>
    <t>Discount Rate</t>
  </si>
  <si>
    <t>Fixed Cost</t>
  </si>
  <si>
    <t>DATA</t>
  </si>
  <si>
    <t>Long-Haul</t>
  </si>
  <si>
    <t>Years</t>
  </si>
  <si>
    <t>Days per Year</t>
  </si>
  <si>
    <t>Last-Mile</t>
  </si>
  <si>
    <t>Distance</t>
  </si>
  <si>
    <t>Constant</t>
  </si>
  <si>
    <t>Customer Density</t>
  </si>
  <si>
    <t>DECISION 
VARIABLES</t>
  </si>
  <si>
    <t>OBJECTIVE 
FUNCTION</t>
  </si>
  <si>
    <t>LHS</t>
  </si>
  <si>
    <t>RHS</t>
  </si>
  <si>
    <t>Service</t>
  </si>
  <si>
    <t>CONSTRAINTS</t>
  </si>
  <si>
    <t># Delivery Vehicles</t>
  </si>
  <si>
    <t># Tours per Vehicle</t>
  </si>
  <si>
    <t># Customers per Tour</t>
  </si>
  <si>
    <t>Capacity: Diesel Van</t>
  </si>
  <si>
    <t>Capacity: Electric Van</t>
  </si>
  <si>
    <t>Capacity: Motorbike</t>
  </si>
  <si>
    <t>Fleet Size: Diesel Van</t>
  </si>
  <si>
    <t>Fleet Size: Electric Van</t>
  </si>
  <si>
    <t>Customers</t>
  </si>
  <si>
    <t>Fleet Size Limit</t>
  </si>
  <si>
    <t>Total Cost</t>
  </si>
  <si>
    <t>Fleet Size: Motorbike</t>
  </si>
  <si>
    <t>Tours Limit</t>
  </si>
  <si>
    <t>Tours: Diesel Van</t>
  </si>
  <si>
    <t>Tours: Electric Van</t>
  </si>
  <si>
    <t>Tours: Motorbike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</si>
</sst>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&quot;₹&quot;\ #,##0.0"/>
  </numFmts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2" xfId="0" applyFont="1" applyBorder="1"/>
    <xf numFmtId="0" fontId="2" fillId="0" borderId="1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3" xfId="0" applyFont="1" applyBorder="1"/>
    <xf numFmtId="9" fontId="2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0" fontId="2" fillId="0" borderId="4" xfId="0" applyFont="1" applyBorder="1"/>
    <xf numFmtId="0" fontId="2" fillId="0" borderId="10" xfId="0" applyFont="1" applyBorder="1"/>
    <xf numFmtId="0" fontId="1" fillId="0" borderId="0" xfId="0" applyFont="1"/>
    <xf numFmtId="0" fontId="2" fillId="0" borderId="5" xfId="0" applyFont="1" applyBorder="1"/>
    <xf numFmtId="0" fontId="2" fillId="0" borderId="2" xfId="0" applyFont="1" applyBorder="1"/>
    <xf numFmtId="0" fontId="2" fillId="0" borderId="9" xfId="0" applyFont="1" applyBorder="1"/>
    <xf numFmtId="165" fontId="2" fillId="0" borderId="7" xfId="0" applyNumberFormat="1" applyFont="1" applyBorder="1"/>
    <xf numFmtId="165" fontId="2" fillId="0" borderId="3" xfId="0" applyNumberFormat="1" applyFont="1" applyBorder="1"/>
    <xf numFmtId="165" fontId="2" fillId="0" borderId="4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H33"/>
  <sheetViews>
    <sheetView tabSelected="1" zoomScaleNormal="100" workbookViewId="0">
      <selection activeCell="E19" sqref="E19"/>
    </sheetView>
  </sheetViews>
  <sheetFormatPr defaultRowHeight="13.5" x14ac:dyDescent="0.25"/>
  <cols>
    <col min="1" max="1" width="19.5703125" style="1" customWidth="1"/>
    <col min="2" max="2" width="19.28515625" style="1" bestFit="1" customWidth="1"/>
    <col min="3" max="3" width="14.42578125" style="1" bestFit="1" customWidth="1"/>
    <col min="4" max="4" width="15.7109375" style="1" bestFit="1" customWidth="1"/>
    <col min="5" max="6" width="17.85546875" style="1" bestFit="1" customWidth="1"/>
    <col min="7" max="7" width="17.85546875" style="1" customWidth="1"/>
    <col min="8" max="8" width="14.28515625" style="1" customWidth="1"/>
    <col min="9" max="16384" width="9.140625" style="1"/>
  </cols>
  <sheetData>
    <row r="1" spans="1:8" x14ac:dyDescent="0.25">
      <c r="A1" s="24" t="s">
        <v>11</v>
      </c>
      <c r="B1" s="4" t="s">
        <v>8</v>
      </c>
      <c r="C1" s="5"/>
      <c r="D1" s="5"/>
      <c r="E1" s="5"/>
      <c r="F1" s="5"/>
      <c r="G1" s="5"/>
      <c r="H1" s="6"/>
    </row>
    <row r="2" spans="1:8" x14ac:dyDescent="0.25">
      <c r="A2" s="24"/>
      <c r="B2" s="7"/>
      <c r="C2" s="1" t="s">
        <v>13</v>
      </c>
      <c r="D2" s="1">
        <v>7</v>
      </c>
      <c r="H2" s="8"/>
    </row>
    <row r="3" spans="1:8" x14ac:dyDescent="0.25">
      <c r="A3" s="24"/>
      <c r="B3" s="7"/>
      <c r="C3" s="1" t="s">
        <v>14</v>
      </c>
      <c r="D3" s="1">
        <v>330</v>
      </c>
      <c r="H3" s="8"/>
    </row>
    <row r="4" spans="1:8" x14ac:dyDescent="0.25">
      <c r="A4" s="24"/>
      <c r="B4" s="7"/>
      <c r="C4" s="1" t="s">
        <v>9</v>
      </c>
      <c r="D4" s="9">
        <v>0.03</v>
      </c>
      <c r="H4" s="8"/>
    </row>
    <row r="5" spans="1:8" x14ac:dyDescent="0.25">
      <c r="A5" s="24"/>
      <c r="B5" s="10" t="s">
        <v>7</v>
      </c>
      <c r="H5" s="8"/>
    </row>
    <row r="6" spans="1:8" x14ac:dyDescent="0.25">
      <c r="A6" s="24"/>
      <c r="B6" s="7"/>
      <c r="C6" s="2" t="s">
        <v>0</v>
      </c>
      <c r="D6" s="2" t="s">
        <v>1</v>
      </c>
      <c r="E6" s="2" t="s">
        <v>2</v>
      </c>
      <c r="F6" s="2" t="s">
        <v>3</v>
      </c>
      <c r="G6" s="2" t="s">
        <v>37</v>
      </c>
      <c r="H6" s="11" t="s">
        <v>34</v>
      </c>
    </row>
    <row r="7" spans="1:8" x14ac:dyDescent="0.25">
      <c r="A7" s="24"/>
      <c r="B7" s="7"/>
      <c r="C7" s="1" t="s">
        <v>4</v>
      </c>
      <c r="D7" s="1">
        <v>600000</v>
      </c>
      <c r="E7" s="1">
        <v>35</v>
      </c>
      <c r="F7" s="1">
        <v>200</v>
      </c>
      <c r="G7" s="1">
        <v>3</v>
      </c>
      <c r="H7" s="8">
        <v>5</v>
      </c>
    </row>
    <row r="8" spans="1:8" x14ac:dyDescent="0.25">
      <c r="A8" s="24"/>
      <c r="B8" s="7"/>
      <c r="C8" s="1" t="s">
        <v>5</v>
      </c>
      <c r="D8" s="1">
        <v>900000</v>
      </c>
      <c r="E8" s="1">
        <v>28</v>
      </c>
      <c r="F8" s="1">
        <v>150</v>
      </c>
      <c r="G8" s="1">
        <v>3</v>
      </c>
      <c r="H8" s="8">
        <v>10</v>
      </c>
    </row>
    <row r="9" spans="1:8" x14ac:dyDescent="0.25">
      <c r="A9" s="24"/>
      <c r="B9" s="7"/>
      <c r="C9" s="3" t="s">
        <v>6</v>
      </c>
      <c r="D9" s="3">
        <v>150000</v>
      </c>
      <c r="E9" s="3">
        <v>29</v>
      </c>
      <c r="F9" s="3">
        <v>20</v>
      </c>
      <c r="G9" s="3">
        <v>3</v>
      </c>
      <c r="H9" s="12">
        <v>0</v>
      </c>
    </row>
    <row r="10" spans="1:8" x14ac:dyDescent="0.25">
      <c r="A10" s="24"/>
      <c r="B10" s="10" t="s">
        <v>12</v>
      </c>
      <c r="H10" s="8"/>
    </row>
    <row r="11" spans="1:8" x14ac:dyDescent="0.25">
      <c r="A11" s="24"/>
      <c r="B11" s="10"/>
      <c r="C11" s="1" t="s">
        <v>16</v>
      </c>
      <c r="D11" s="1">
        <v>25</v>
      </c>
      <c r="H11" s="8"/>
    </row>
    <row r="12" spans="1:8" x14ac:dyDescent="0.25">
      <c r="A12" s="24"/>
      <c r="B12" s="10" t="s">
        <v>15</v>
      </c>
      <c r="H12" s="8"/>
    </row>
    <row r="13" spans="1:8" x14ac:dyDescent="0.25">
      <c r="A13" s="24"/>
      <c r="B13" s="7"/>
      <c r="C13" s="1" t="s">
        <v>17</v>
      </c>
      <c r="D13" s="1">
        <v>0.56999999999999995</v>
      </c>
      <c r="H13" s="8"/>
    </row>
    <row r="14" spans="1:8" x14ac:dyDescent="0.25">
      <c r="A14" s="24"/>
      <c r="B14" s="7"/>
      <c r="C14" s="1" t="s">
        <v>33</v>
      </c>
      <c r="D14" s="1">
        <v>12000</v>
      </c>
      <c r="H14" s="8"/>
    </row>
    <row r="15" spans="1:8" x14ac:dyDescent="0.25">
      <c r="A15" s="25"/>
      <c r="B15" s="13"/>
      <c r="C15" s="3" t="s">
        <v>18</v>
      </c>
      <c r="D15" s="3">
        <v>25</v>
      </c>
      <c r="E15" s="3"/>
      <c r="F15" s="3"/>
      <c r="G15" s="3"/>
      <c r="H15" s="12"/>
    </row>
    <row r="16" spans="1:8" ht="13.5" customHeight="1" x14ac:dyDescent="0.25">
      <c r="A16" s="29" t="s">
        <v>19</v>
      </c>
      <c r="C16" s="2" t="s">
        <v>0</v>
      </c>
      <c r="D16" s="2" t="s">
        <v>25</v>
      </c>
      <c r="E16" s="2" t="s">
        <v>26</v>
      </c>
      <c r="F16" s="11" t="s">
        <v>27</v>
      </c>
      <c r="G16" s="14"/>
    </row>
    <row r="17" spans="1:6" x14ac:dyDescent="0.25">
      <c r="A17" s="29"/>
      <c r="C17" s="1" t="s">
        <v>4</v>
      </c>
      <c r="D17" s="1">
        <v>11</v>
      </c>
      <c r="E17" s="1">
        <v>3</v>
      </c>
      <c r="F17" s="8">
        <v>200</v>
      </c>
    </row>
    <row r="18" spans="1:6" x14ac:dyDescent="0.25">
      <c r="A18" s="29"/>
      <c r="C18" s="1" t="s">
        <v>5</v>
      </c>
      <c r="D18" s="1">
        <v>12</v>
      </c>
      <c r="E18" s="1">
        <v>3</v>
      </c>
      <c r="F18" s="8">
        <v>150</v>
      </c>
    </row>
    <row r="19" spans="1:6" x14ac:dyDescent="0.25">
      <c r="A19" s="30"/>
      <c r="C19" s="3" t="s">
        <v>6</v>
      </c>
      <c r="D19" s="3">
        <v>0</v>
      </c>
      <c r="E19" s="3">
        <v>0</v>
      </c>
      <c r="F19" s="12">
        <v>20</v>
      </c>
    </row>
    <row r="20" spans="1:6" x14ac:dyDescent="0.25">
      <c r="A20" s="31" t="s">
        <v>24</v>
      </c>
      <c r="B20" s="15"/>
      <c r="C20" s="16" t="s">
        <v>21</v>
      </c>
      <c r="D20" s="17" t="s">
        <v>22</v>
      </c>
    </row>
    <row r="21" spans="1:6" x14ac:dyDescent="0.25">
      <c r="A21" s="29"/>
      <c r="B21" s="7" t="s">
        <v>23</v>
      </c>
      <c r="C21" s="1">
        <f>F17 * E17 * D17 + F18 * E18 * D18 + F19 * E19 * D19</f>
        <v>12000</v>
      </c>
      <c r="D21" s="8">
        <f>D14</f>
        <v>12000</v>
      </c>
    </row>
    <row r="22" spans="1:6" x14ac:dyDescent="0.25">
      <c r="A22" s="29"/>
      <c r="B22" s="7" t="s">
        <v>28</v>
      </c>
      <c r="C22" s="1">
        <f>F17</f>
        <v>200</v>
      </c>
      <c r="D22" s="8">
        <f>F7</f>
        <v>200</v>
      </c>
    </row>
    <row r="23" spans="1:6" x14ac:dyDescent="0.25">
      <c r="A23" s="29"/>
      <c r="B23" s="7" t="s">
        <v>29</v>
      </c>
      <c r="C23" s="1">
        <f>F18</f>
        <v>150</v>
      </c>
      <c r="D23" s="8">
        <f>F8</f>
        <v>150</v>
      </c>
    </row>
    <row r="24" spans="1:6" x14ac:dyDescent="0.25">
      <c r="A24" s="29"/>
      <c r="B24" s="7" t="s">
        <v>30</v>
      </c>
      <c r="C24" s="1">
        <f>F19</f>
        <v>20</v>
      </c>
      <c r="D24" s="8">
        <f>F9</f>
        <v>20</v>
      </c>
    </row>
    <row r="25" spans="1:6" x14ac:dyDescent="0.25">
      <c r="A25" s="29"/>
      <c r="B25" s="7" t="s">
        <v>38</v>
      </c>
      <c r="C25" s="1">
        <f>E17</f>
        <v>3</v>
      </c>
      <c r="D25" s="8">
        <f>G7</f>
        <v>3</v>
      </c>
    </row>
    <row r="26" spans="1:6" x14ac:dyDescent="0.25">
      <c r="A26" s="29"/>
      <c r="B26" s="7" t="s">
        <v>39</v>
      </c>
      <c r="C26" s="1">
        <f>E18</f>
        <v>3</v>
      </c>
      <c r="D26" s="8">
        <f>G8</f>
        <v>3</v>
      </c>
    </row>
    <row r="27" spans="1:6" x14ac:dyDescent="0.25">
      <c r="A27" s="29"/>
      <c r="B27" s="7" t="s">
        <v>40</v>
      </c>
      <c r="C27" s="1">
        <f>E19</f>
        <v>0</v>
      </c>
      <c r="D27" s="8">
        <f>G9</f>
        <v>3</v>
      </c>
    </row>
    <row r="28" spans="1:6" x14ac:dyDescent="0.25">
      <c r="A28" s="29"/>
      <c r="B28" s="7" t="s">
        <v>31</v>
      </c>
      <c r="C28" s="1">
        <f>D17</f>
        <v>11</v>
      </c>
      <c r="D28" s="8">
        <f>H7</f>
        <v>5</v>
      </c>
    </row>
    <row r="29" spans="1:6" x14ac:dyDescent="0.25">
      <c r="A29" s="29"/>
      <c r="B29" s="7" t="s">
        <v>32</v>
      </c>
      <c r="C29" s="1">
        <f>D18</f>
        <v>12</v>
      </c>
      <c r="D29" s="8">
        <f>H8</f>
        <v>10</v>
      </c>
    </row>
    <row r="30" spans="1:6" x14ac:dyDescent="0.25">
      <c r="A30" s="30"/>
      <c r="B30" s="13" t="s">
        <v>36</v>
      </c>
      <c r="C30" s="3">
        <f>D19</f>
        <v>0</v>
      </c>
      <c r="D30" s="12">
        <f>H9</f>
        <v>0</v>
      </c>
    </row>
    <row r="31" spans="1:6" x14ac:dyDescent="0.25">
      <c r="A31" s="26" t="s">
        <v>20</v>
      </c>
      <c r="B31" s="5" t="s">
        <v>10</v>
      </c>
      <c r="C31" s="18">
        <f>(D7 * D17 + D8 * D18 + D9 * D19) * (D4 /(1 - (1 + D4) ^ (-D2))) / D3</f>
        <v>8463.0622888616163</v>
      </c>
      <c r="D31" s="21">
        <f>C31/D14</f>
        <v>0.70525519073846799</v>
      </c>
    </row>
    <row r="32" spans="1:6" x14ac:dyDescent="0.25">
      <c r="A32" s="27"/>
      <c r="B32" s="1" t="s">
        <v>2</v>
      </c>
      <c r="C32" s="19">
        <f>E7 * (2 * D11 + D13 / SQRT(D15) * F17) * E17 * D17 + E8 * (2 * D11 + D13 / SQRT(D15) * F18) * E18 * D18 + E9 * (2 * D11 + D13 / SQRT(D15) * F19) * E19 * D19</f>
        <v>151720.79999999999</v>
      </c>
      <c r="D32" s="22">
        <f>C32/D14</f>
        <v>12.6434</v>
      </c>
    </row>
    <row r="33" spans="1:4" x14ac:dyDescent="0.25">
      <c r="A33" s="28"/>
      <c r="B33" s="13" t="s">
        <v>35</v>
      </c>
      <c r="C33" s="20">
        <f>C31 +C32</f>
        <v>160183.86228886159</v>
      </c>
      <c r="D33" s="23">
        <f>C33/D14</f>
        <v>13.348655190738466</v>
      </c>
    </row>
  </sheetData>
  <mergeCells count="4">
    <mergeCell ref="A1:A15"/>
    <mergeCell ref="A31:A33"/>
    <mergeCell ref="A16:A19"/>
    <mergeCell ref="A20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2024-11-26T11:32:19Z</dcterms:created>
  <dcterms:modified xsi:type="dcterms:W3CDTF">2024-11-26T13:35:19Z</dcterms:modified>
</cp:coreProperties>
</file>