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Методы сбора и анализа данных из сети Интернет\Final_Project\"/>
    </mc:Choice>
  </mc:AlternateContent>
  <xr:revisionPtr revIDLastSave="0" documentId="13_ncr:1_{7FC85F6A-1F46-435D-8439-09316F1380F2}" xr6:coauthVersionLast="47" xr6:coauthVersionMax="47" xr10:uidLastSave="{00000000-0000-0000-0000-000000000000}"/>
  <bookViews>
    <workbookView xWindow="-96" yWindow="-96" windowWidth="23232" windowHeight="12552" xr2:uid="{8D7D4147-4A50-4DCA-8BF0-4A0D3E880AAB}"/>
  </bookViews>
  <sheets>
    <sheet name="data" sheetId="1" r:id="rId1"/>
    <sheet name="sql_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 a="1"/>
  <c r="G8" i="1" s="1"/>
  <c r="F77" i="1" a="1"/>
  <c r="G77" i="1" s="1"/>
  <c r="F54" i="1" a="1"/>
  <c r="F54" i="1" s="1"/>
  <c r="F31" i="1" a="1"/>
  <c r="G31" i="1" s="1"/>
  <c r="F8" i="1" l="1"/>
  <c r="E4" i="1" s="1"/>
  <c r="F77" i="1"/>
  <c r="H4" i="1" s="1"/>
  <c r="G54" i="1"/>
  <c r="G4" i="1" s="1"/>
  <c r="F31" i="1"/>
  <c r="F4" i="1" s="1"/>
  <c r="I4" i="1" s="1"/>
  <c r="J4" i="1" s="1"/>
  <c r="E3" i="1"/>
  <c r="I3" i="1" s="1"/>
  <c r="J3" i="1" s="1"/>
  <c r="H3" i="1"/>
  <c r="G3" i="1"/>
  <c r="F3" i="1"/>
</calcChain>
</file>

<file path=xl/sharedStrings.xml><?xml version="1.0" encoding="utf-8"?>
<sst xmlns="http://schemas.openxmlformats.org/spreadsheetml/2006/main" count="209" uniqueCount="95">
  <si>
    <t>SUM</t>
  </si>
  <si>
    <t>USERS</t>
  </si>
  <si>
    <t>OTHER</t>
  </si>
  <si>
    <t>GROUP1</t>
  </si>
  <si>
    <t>GROUP2</t>
  </si>
  <si>
    <t>GROUP_NAME</t>
  </si>
  <si>
    <t>GROUP3</t>
  </si>
  <si>
    <t>USERS_IN_GROUP</t>
  </si>
  <si>
    <t>Названия строк</t>
  </si>
  <si>
    <t>Общий итог</t>
  </si>
  <si>
    <t>Сумма по полю AVG_SUM</t>
  </si>
  <si>
    <t>Названия столбцов</t>
  </si>
  <si>
    <t>ИТОГО</t>
  </si>
  <si>
    <t>/*ДЗ</t>
  </si>
  <si>
    <t>В качестве ДЗ делам прогноз ТО на 12.2017. В качестве метода прогноза - считаем сколько денег тратят группы клиентов вдень:</t>
  </si>
  <si>
    <t>1. Группа часто покупающих и которые последний раз покупали не так давно. Считаем сколько денег оформленного заказа приходится на 1 день. Умножаем на 30.</t>
  </si>
  <si>
    <t>2. Группа часто покупающих, но которые не покупали уже значительное время. Так же можем сделать вывод, из такой группы за след месяц сколько купят и на какой сре чек.</t>
  </si>
  <si>
    <t>3. Отдельно разобрать пользователей с 1 и 2 покупками за все время</t>
  </si>
  <si>
    <t>4. В итоге у вас будет прогноз ТО и вы сможете его сравнить с фактом и оценить грубо разлет по данным.</t>
  </si>
  <si>
    <t>​</t>
  </si>
  <si>
    <t>Как источник данных используем данные по продажам за 2 года.*/</t>
  </si>
  <si>
    <t>SET @R3 := 3; /*часто покупающие*/</t>
  </si>
  <si>
    <t>SET @R2 := 10; /*покупавшие не так давно*/</t>
  </si>
  <si>
    <t>SET @F1 := 20; /*в течение 23 мес покупали до 20 раз*/</t>
  </si>
  <si>
    <t>SET @F2 := 100; /*в течение 23 мес (100 недель) купили до 100 раз*/</t>
  </si>
  <si>
    <t>WITH</t>
  </si>
  <si>
    <t xml:space="preserve">  )</t>
  </si>
  <si>
    <t xml:space="preserve">  ,R as (</t>
  </si>
  <si>
    <t xml:space="preserve">        SELECT  user_id, </t>
  </si>
  <si>
    <t xml:space="preserve">                MAX(o_date) mdate, </t>
  </si>
  <si>
    <t xml:space="preserve">                DATEDIFF(@last_date,MAX(o_date)) days </t>
  </si>
  <si>
    <t xml:space="preserve">        GROUP BY user_id</t>
  </si>
  <si>
    <t xml:space="preserve">        )</t>
  </si>
  <si>
    <t xml:space="preserve">  ,F as (</t>
  </si>
  <si>
    <t xml:space="preserve">  -- select distinct user_id FROM F</t>
  </si>
  <si>
    <t xml:space="preserve">  </t>
  </si>
  <si>
    <t xml:space="preserve">  ,M as (</t>
  </si>
  <si>
    <t xml:space="preserve">  -- select PERIOD, sum(m) from M group by PERIOD</t>
  </si>
  <si>
    <t xml:space="preserve">  ,RF as (</t>
  </si>
  <si>
    <t xml:space="preserve">    SELECT </t>
  </si>
  <si>
    <t xml:space="preserve">      R.user_id</t>
  </si>
  <si>
    <t xml:space="preserve">      ,R.days R</t>
  </si>
  <si>
    <t xml:space="preserve">      ,F.c F</t>
  </si>
  <si>
    <t xml:space="preserve">      ,CASE  WHEN R.days &lt;= @R3 THEN 3</t>
  </si>
  <si>
    <t xml:space="preserve">            WHEN  R.days &lt;= @R2 THEN 2</t>
  </si>
  <si>
    <t xml:space="preserve">      ELSE 1 END as R1,</t>
  </si>
  <si>
    <t xml:space="preserve">      CASE  WHEN F.c &lt;= @F1 THEN 1</t>
  </si>
  <si>
    <t xml:space="preserve">            WHEN  F.c &lt;= @F2 THEN 2</t>
  </si>
  <si>
    <t xml:space="preserve">      ELSE 3 END as F1,</t>
  </si>
  <si>
    <t xml:space="preserve">      0 as M1</t>
  </si>
  <si>
    <t xml:space="preserve">      </t>
  </si>
  <si>
    <t xml:space="preserve">    FROM R inner join F on R.user_id = F.user_id)</t>
  </si>
  <si>
    <t xml:space="preserve">  -- select * from RF</t>
  </si>
  <si>
    <t xml:space="preserve"> , USERGROUPS as (/*ВВОДИМ ГРУППИРОВКУ*/</t>
  </si>
  <si>
    <t xml:space="preserve">    SELECT</t>
  </si>
  <si>
    <t xml:space="preserve">      RF.user_id,</t>
  </si>
  <si>
    <t xml:space="preserve">      RF.R,</t>
  </si>
  <si>
    <t xml:space="preserve">      RF.F,</t>
  </si>
  <si>
    <t xml:space="preserve">      CONCAT(RF.R1,RF.F1) RF,</t>
  </si>
  <si>
    <t xml:space="preserve">      CASE  </t>
  </si>
  <si>
    <t xml:space="preserve">            /*1. Группа часто покупающих и которые последний раз покупали не так давно.*/</t>
  </si>
  <si>
    <t xml:space="preserve">            WHEN  CONCAT(RF.R1,RF.F1) IN ('33', '23'</t>
  </si>
  <si>
    <t xml:space="preserve">                                          '32', '31', '22', '21') THEN 'GROUP1' </t>
  </si>
  <si>
    <t xml:space="preserve">            /*2. Группа часто покупающих, но которые не покупали уже значительное время.*/</t>
  </si>
  <si>
    <t xml:space="preserve">            WHEN  CONCAT(RF.R1,RF.F1) IN ('13') THEN 'GROUP2' </t>
  </si>
  <si>
    <t xml:space="preserve">            </t>
  </si>
  <si>
    <t xml:space="preserve">            /*3. Отдельно разобрать пользователей с 1 и 2 покупками за все время*/</t>
  </si>
  <si>
    <t xml:space="preserve">            WHEN  RF.F &lt; 3 and CONCAT(RF.R1,RF.F1) NOT IN ('31', '21') THEN 'GROUP3'</t>
  </si>
  <si>
    <t xml:space="preserve">            ELSE 'OTHER' </t>
  </si>
  <si>
    <t xml:space="preserve">      END as GR</t>
  </si>
  <si>
    <t xml:space="preserve">    FROM RF)</t>
  </si>
  <si>
    <t xml:space="preserve">  select</t>
  </si>
  <si>
    <t>u.GR</t>
  </si>
  <si>
    <t>-- ,m.user_id</t>
  </si>
  <si>
    <t>,m.PERIOD</t>
  </si>
  <si>
    <t>,SUM(m.m)</t>
  </si>
  <si>
    <t>,count(m.user_id)</t>
  </si>
  <si>
    <t xml:space="preserve">  from M m left join USERGROUPS u on m.user_id = u.user_id</t>
  </si>
  <si>
    <t xml:space="preserve">  group by u.GR, PERIOD</t>
  </si>
  <si>
    <t>ФАКТ</t>
  </si>
  <si>
    <t>ПРОГНОЗ</t>
  </si>
  <si>
    <t>N</t>
  </si>
  <si>
    <t>b</t>
  </si>
  <si>
    <t>a</t>
  </si>
  <si>
    <t>SET @last_date := (select MAX(o_date) FROM orders_20190822 where o_date &lt; '2017/05/01');</t>
  </si>
  <si>
    <t>SET @totalСС := (select SUM(price) FROM orders_20190822 where o_date &lt; '2017/05/01');</t>
  </si>
  <si>
    <t xml:space="preserve">  users_2017_05 as (</t>
  </si>
  <si>
    <t xml:space="preserve">        select distinct (user_id) from orders_20190822 where o_date &gt;= '2017/05/01'</t>
  </si>
  <si>
    <t xml:space="preserve">        FROM orders_20190822 where o_date &lt; '2017/05/01' </t>
  </si>
  <si>
    <t xml:space="preserve">    SELECT user_id, DATE_FORMAT(o_date,"%y%m") PERIOD, SUM(price) m FROM orders_20190822 where o_date &lt; '2017/05/01' GROUP BY user_id, PERIOD)</t>
  </si>
  <si>
    <t xml:space="preserve">    SELECT user_id, COUNT(id_o) c FROM orders_20190822 where o_date &lt; '2017/05/01' GROUP BY user_id )</t>
  </si>
  <si>
    <t xml:space="preserve"> -- select distinct (user_id) from orders_20190822 where o_date &lt; '2017/05/01'</t>
  </si>
  <si>
    <t>2017_05</t>
  </si>
  <si>
    <t>2016_01 -- 2017_04</t>
  </si>
  <si>
    <t>PERIOD (2016_01 -- 2017_05)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</si>
</sst>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3" fontId="0" fillId="0" borderId="0" xfId="1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3" fontId="0" fillId="0" borderId="3" xfId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43" fontId="3" fillId="0" borderId="0" xfId="1" applyFont="1"/>
    <xf numFmtId="0" fontId="3" fillId="0" borderId="7" xfId="0" applyFont="1" applyBorder="1"/>
    <xf numFmtId="43" fontId="0" fillId="0" borderId="7" xfId="0" applyNumberFormat="1" applyBorder="1"/>
    <xf numFmtId="0" fontId="3" fillId="0" borderId="12" xfId="0" applyFont="1" applyBorder="1"/>
    <xf numFmtId="43" fontId="2" fillId="0" borderId="11" xfId="0" applyNumberFormat="1" applyFont="1" applyBorder="1"/>
    <xf numFmtId="43" fontId="0" fillId="2" borderId="12" xfId="0" applyNumberFormat="1" applyFill="1" applyBorder="1"/>
    <xf numFmtId="43" fontId="2" fillId="0" borderId="13" xfId="1" applyFont="1" applyBorder="1"/>
    <xf numFmtId="43" fontId="0" fillId="0" borderId="14" xfId="1" applyFont="1" applyBorder="1"/>
    <xf numFmtId="0" fontId="3" fillId="0" borderId="11" xfId="0" applyFont="1" applyBorder="1"/>
    <xf numFmtId="165" fontId="0" fillId="0" borderId="0" xfId="0" applyNumberFormat="1"/>
    <xf numFmtId="43" fontId="0" fillId="2" borderId="4" xfId="1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[5_Прогноз 2017_12.xlsx]data!Сводная таблица1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data!$M$12:$M$13</c:f>
              <c:strCache>
                <c:ptCount val="1"/>
                <c:pt idx="0">
                  <c:v>GROUP1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data!$M$14:$M$37</c:f>
              <c:numCache>
                <c:formatCode>#,##0.00</c:formatCode>
                <c:ptCount val="23"/>
                <c:pt idx="0">
                  <c:v>5031845.6999999704</c:v>
                </c:pt>
                <c:pt idx="1">
                  <c:v>5171214.99999996</c:v>
                </c:pt>
                <c:pt idx="2">
                  <c:v>6462614.1999999797</c:v>
                </c:pt>
                <c:pt idx="3">
                  <c:v>7983685.49999996</c:v>
                </c:pt>
                <c:pt idx="4">
                  <c:v>6654757.1999999601</c:v>
                </c:pt>
                <c:pt idx="5">
                  <c:v>7132295.7999999803</c:v>
                </c:pt>
                <c:pt idx="6">
                  <c:v>6565015.0999999698</c:v>
                </c:pt>
                <c:pt idx="7">
                  <c:v>8358699.2999999598</c:v>
                </c:pt>
                <c:pt idx="8">
                  <c:v>10190429.9</c:v>
                </c:pt>
                <c:pt idx="9">
                  <c:v>14411927.6</c:v>
                </c:pt>
                <c:pt idx="10">
                  <c:v>17679039.7000001</c:v>
                </c:pt>
                <c:pt idx="11">
                  <c:v>17230161.900000099</c:v>
                </c:pt>
                <c:pt idx="12">
                  <c:v>14050656.199999999</c:v>
                </c:pt>
                <c:pt idx="13">
                  <c:v>12974965.5</c:v>
                </c:pt>
                <c:pt idx="14">
                  <c:v>19283345.900000099</c:v>
                </c:pt>
                <c:pt idx="15">
                  <c:v>19445316.100000098</c:v>
                </c:pt>
                <c:pt idx="16">
                  <c:v>21517269.2000002</c:v>
                </c:pt>
                <c:pt idx="17">
                  <c:v>18541194.7000001</c:v>
                </c:pt>
                <c:pt idx="18">
                  <c:v>19915758.100000098</c:v>
                </c:pt>
                <c:pt idx="19">
                  <c:v>22731622.9000002</c:v>
                </c:pt>
                <c:pt idx="20">
                  <c:v>25510600.500000302</c:v>
                </c:pt>
                <c:pt idx="21">
                  <c:v>37587974.9000002</c:v>
                </c:pt>
                <c:pt idx="22">
                  <c:v>169268521.79999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9-458D-A692-4FFB412B7F51}"/>
            </c:ext>
          </c:extLst>
        </c:ser>
        <c:ser>
          <c:idx val="1"/>
          <c:order val="1"/>
          <c:tx>
            <c:strRef>
              <c:f>data!$N$12:$N$13</c:f>
              <c:strCache>
                <c:ptCount val="1"/>
                <c:pt idx="0">
                  <c:v>GROUP2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data!$N$14:$N$37</c:f>
              <c:numCache>
                <c:formatCode>#,##0.00</c:formatCode>
                <c:ptCount val="23"/>
                <c:pt idx="0">
                  <c:v>3603686.4499999899</c:v>
                </c:pt>
                <c:pt idx="1">
                  <c:v>4696522.5999999903</c:v>
                </c:pt>
                <c:pt idx="2">
                  <c:v>3858291.4999999902</c:v>
                </c:pt>
                <c:pt idx="3">
                  <c:v>4403891.7999999896</c:v>
                </c:pt>
                <c:pt idx="4">
                  <c:v>2977730</c:v>
                </c:pt>
                <c:pt idx="5">
                  <c:v>3923892.7</c:v>
                </c:pt>
                <c:pt idx="6">
                  <c:v>3817575.9999999902</c:v>
                </c:pt>
                <c:pt idx="7">
                  <c:v>3873992.5</c:v>
                </c:pt>
                <c:pt idx="8">
                  <c:v>3600599.79999999</c:v>
                </c:pt>
                <c:pt idx="9">
                  <c:v>5768309.3999999901</c:v>
                </c:pt>
                <c:pt idx="10">
                  <c:v>6305484.4999999898</c:v>
                </c:pt>
                <c:pt idx="11">
                  <c:v>6671187.5999999903</c:v>
                </c:pt>
                <c:pt idx="12">
                  <c:v>3301587.79999999</c:v>
                </c:pt>
                <c:pt idx="13">
                  <c:v>3281994.8</c:v>
                </c:pt>
                <c:pt idx="14">
                  <c:v>3972870.9999999902</c:v>
                </c:pt>
                <c:pt idx="15">
                  <c:v>3223951.4999999902</c:v>
                </c:pt>
                <c:pt idx="16">
                  <c:v>2799422.4999999902</c:v>
                </c:pt>
                <c:pt idx="17">
                  <c:v>2349132.1</c:v>
                </c:pt>
                <c:pt idx="18">
                  <c:v>2635947.29999999</c:v>
                </c:pt>
                <c:pt idx="19">
                  <c:v>2807634.8999999901</c:v>
                </c:pt>
                <c:pt idx="20">
                  <c:v>1666933.1</c:v>
                </c:pt>
                <c:pt idx="21">
                  <c:v>1267322.7</c:v>
                </c:pt>
                <c:pt idx="22">
                  <c:v>640142.299999999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49-458D-A692-4FFB412B7F51}"/>
            </c:ext>
          </c:extLst>
        </c:ser>
        <c:ser>
          <c:idx val="2"/>
          <c:order val="2"/>
          <c:tx>
            <c:strRef>
              <c:f>data!$O$12:$O$13</c:f>
              <c:strCache>
                <c:ptCount val="1"/>
                <c:pt idx="0">
                  <c:v>GROUP3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data!$O$14:$O$37</c:f>
              <c:numCache>
                <c:formatCode>#,##0.00</c:formatCode>
                <c:ptCount val="23"/>
                <c:pt idx="0">
                  <c:v>49438740.399998598</c:v>
                </c:pt>
                <c:pt idx="1">
                  <c:v>47191114.599998601</c:v>
                </c:pt>
                <c:pt idx="2">
                  <c:v>54865199.199997097</c:v>
                </c:pt>
                <c:pt idx="3">
                  <c:v>62716903.899997003</c:v>
                </c:pt>
                <c:pt idx="4">
                  <c:v>47559588.299998</c:v>
                </c:pt>
                <c:pt idx="5">
                  <c:v>48922773.199998103</c:v>
                </c:pt>
                <c:pt idx="6">
                  <c:v>49279303.499998197</c:v>
                </c:pt>
                <c:pt idx="7">
                  <c:v>56772249.099996701</c:v>
                </c:pt>
                <c:pt idx="8">
                  <c:v>69661868.499993801</c:v>
                </c:pt>
                <c:pt idx="9">
                  <c:v>100094133.29998</c:v>
                </c:pt>
                <c:pt idx="10">
                  <c:v>132700534.399958</c:v>
                </c:pt>
                <c:pt idx="11">
                  <c:v>142481033.099958</c:v>
                </c:pt>
                <c:pt idx="12">
                  <c:v>84898144.099986494</c:v>
                </c:pt>
                <c:pt idx="13">
                  <c:v>79183046.599989101</c:v>
                </c:pt>
                <c:pt idx="14">
                  <c:v>101539073.999983</c:v>
                </c:pt>
                <c:pt idx="15">
                  <c:v>93261599.899983793</c:v>
                </c:pt>
                <c:pt idx="16">
                  <c:v>105740382.299981</c:v>
                </c:pt>
                <c:pt idx="17">
                  <c:v>91907844.699984998</c:v>
                </c:pt>
                <c:pt idx="18">
                  <c:v>95797001.299981505</c:v>
                </c:pt>
                <c:pt idx="19">
                  <c:v>109648050.399979</c:v>
                </c:pt>
                <c:pt idx="20">
                  <c:v>112799171.79997601</c:v>
                </c:pt>
                <c:pt idx="21">
                  <c:v>155521670.49997899</c:v>
                </c:pt>
                <c:pt idx="22">
                  <c:v>105811311.19997799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49-458D-A692-4FFB412B7F51}"/>
            </c:ext>
          </c:extLst>
        </c:ser>
        <c:ser>
          <c:idx val="3"/>
          <c:order val="3"/>
          <c:tx>
            <c:strRef>
              <c:f>data!$P$12:$P$13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data!$P$14:$P$37</c:f>
              <c:numCache>
                <c:formatCode>#,##0.00</c:formatCode>
                <c:ptCount val="23"/>
                <c:pt idx="0">
                  <c:v>38738062.300000198</c:v>
                </c:pt>
                <c:pt idx="1">
                  <c:v>38377678.500000402</c:v>
                </c:pt>
                <c:pt idx="2">
                  <c:v>50084520.499998897</c:v>
                </c:pt>
                <c:pt idx="3">
                  <c:v>64219529.4999988</c:v>
                </c:pt>
                <c:pt idx="4">
                  <c:v>51395267.699998498</c:v>
                </c:pt>
                <c:pt idx="5">
                  <c:v>56697540.899998397</c:v>
                </c:pt>
                <c:pt idx="6">
                  <c:v>53529933.099998601</c:v>
                </c:pt>
                <c:pt idx="7">
                  <c:v>70556951.499997497</c:v>
                </c:pt>
                <c:pt idx="8">
                  <c:v>69464126.199997202</c:v>
                </c:pt>
                <c:pt idx="9">
                  <c:v>91359010.399993002</c:v>
                </c:pt>
                <c:pt idx="10">
                  <c:v>99968973.299990103</c:v>
                </c:pt>
                <c:pt idx="11">
                  <c:v>92574765.499992594</c:v>
                </c:pt>
                <c:pt idx="12">
                  <c:v>74941003.199995607</c:v>
                </c:pt>
                <c:pt idx="13">
                  <c:v>66177650.699997596</c:v>
                </c:pt>
                <c:pt idx="14">
                  <c:v>89994016.6999944</c:v>
                </c:pt>
                <c:pt idx="15">
                  <c:v>81730342.3999957</c:v>
                </c:pt>
                <c:pt idx="16">
                  <c:v>87018478.3999957</c:v>
                </c:pt>
                <c:pt idx="17">
                  <c:v>72157665.999998003</c:v>
                </c:pt>
                <c:pt idx="18">
                  <c:v>68877186.699997798</c:v>
                </c:pt>
                <c:pt idx="19">
                  <c:v>70668531.499998793</c:v>
                </c:pt>
                <c:pt idx="20">
                  <c:v>72057678.699997306</c:v>
                </c:pt>
                <c:pt idx="21">
                  <c:v>85836710.399995804</c:v>
                </c:pt>
                <c:pt idx="22">
                  <c:v>50974775.599999398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49-458D-A692-4FFB412B7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55264"/>
        <c:axId val="421855920"/>
      </c:lineChart>
      <c:catAx>
        <c:axId val="42185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55920"/>
        <c:crosses val="autoZero"/>
        <c:auto val="1"/>
        <c:lblAlgn val="ctr"/>
        <c:lblOffset val="100"/>
        <c:noMultiLvlLbl val="0"/>
      </c:catAx>
      <c:valAx>
        <c:axId val="4218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33251</xdr:colOff>
      <xdr:row>10</xdr:row>
      <xdr:rowOff>49876</xdr:rowOff>
    </xdr:from>
    <xdr:to>
      <xdr:col>10</xdr:col>
      <xdr:colOff>598514</xdr:colOff>
      <xdr:row>28</xdr:row>
      <xdr:rowOff>141316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22692B-FE09-4FC9-86C6-358EB7296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615142</xdr:colOff>
      <xdr:row>10</xdr:row>
      <xdr:rowOff>83127</xdr:rowOff>
    </xdr:from>
    <xdr:to>
      <xdr:col>3</xdr:col>
      <xdr:colOff>615143</xdr:colOff>
      <xdr:row>24</xdr:row>
      <xdr:rowOff>41565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A3677B41-11D2-48F4-A8F7-F12EBBD06AC7}"/>
            </a:ext>
          </a:extLst>
        </xdr:cNvPr>
        <xdr:cNvSpPr/>
      </xdr:nvSpPr>
      <xdr:spPr>
        <a:xfrm>
          <a:off x="615142" y="2003367"/>
          <a:ext cx="4031674" cy="26351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согласно заданию,</a:t>
          </a:r>
          <a:r>
            <a:rPr lang="ru-RU" sz="1100" baseline="0"/>
            <a:t> в исходных данных был проанализирован период 01.01.2016 - 30.11.2017.</a:t>
          </a:r>
          <a:br>
            <a:rPr lang="ru-RU" sz="1100" baseline="0"/>
          </a:br>
          <a:r>
            <a:rPr lang="ru-RU" sz="1100" baseline="0"/>
            <a:t>при помощи </a:t>
          </a:r>
          <a:r>
            <a:rPr lang="en-US" sz="1100" baseline="0"/>
            <a:t>SQL </a:t>
          </a:r>
          <a:r>
            <a:rPr lang="ru-RU" sz="1100" baseline="0"/>
            <a:t>осуществлено разбиение пользователей по 4-м группам -- </a:t>
          </a:r>
          <a:r>
            <a:rPr lang="en-US" sz="1100" baseline="0"/>
            <a:t>GROUP1, GROUP2, GROUP3, OTHER</a:t>
          </a:r>
          <a:r>
            <a:rPr lang="ru-RU" sz="1100" baseline="0"/>
            <a:t>. </a:t>
          </a:r>
          <a:br>
            <a:rPr lang="en-US" sz="1100" baseline="0"/>
          </a:br>
          <a:r>
            <a:rPr lang="ru-RU" sz="1100" baseline="0"/>
            <a:t>Детали разбиения отражены в комментариях к коду (см вкладку </a:t>
          </a:r>
          <a:r>
            <a:rPr lang="en-US" sz="1100" baseline="0"/>
            <a:t>sql)</a:t>
          </a:r>
          <a:r>
            <a:rPr lang="ru-RU" sz="1100" baseline="0"/>
            <a:t>.</a:t>
          </a:r>
          <a:br>
            <a:rPr lang="ru-RU" sz="1100" baseline="0"/>
          </a:br>
          <a:br>
            <a:rPr lang="ru-RU" sz="1100" baseline="0"/>
          </a:br>
          <a:r>
            <a:rPr lang="ru-RU" sz="1100" baseline="0"/>
            <a:t>результат рассчитан двумя способами:</a:t>
          </a:r>
          <a:br>
            <a:rPr lang="en-US" sz="1100" baseline="0"/>
          </a:br>
          <a:r>
            <a:rPr lang="ru-RU" sz="1100" baseline="0"/>
            <a:t>1. Через вычисление среднего по группе</a:t>
          </a:r>
          <a:br>
            <a:rPr lang="ru-RU" sz="1100" baseline="0"/>
          </a:br>
          <a:r>
            <a:rPr lang="ru-RU" sz="1100" baseline="0"/>
            <a:t>2. Через линейный тренд (оказался точнее)</a:t>
          </a:r>
          <a:br>
            <a:rPr lang="ru-RU" sz="1100" baseline="0"/>
          </a:br>
          <a:br>
            <a:rPr lang="en-US" sz="1100" baseline="0"/>
          </a:br>
          <a:r>
            <a:rPr lang="ru-RU" sz="1100" baseline="0"/>
            <a:t>в обоих расчетах учитывался резкий скачок в данных </a:t>
          </a:r>
          <a:r>
            <a:rPr lang="en-US" sz="1100" baseline="0"/>
            <a:t>GROUP1 </a:t>
          </a:r>
          <a:r>
            <a:rPr lang="ru-RU" sz="1100" baseline="0"/>
            <a:t>в ноябре 2017</a:t>
          </a:r>
          <a:r>
            <a:rPr lang="en-US" sz="1100" baseline="0"/>
            <a:t> (</a:t>
          </a:r>
          <a:r>
            <a:rPr lang="ru-RU" sz="1100" baseline="0"/>
            <a:t>см красные ячейки)</a:t>
          </a:r>
          <a:endParaRPr lang="ru-RU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 Mingalov" refreshedDate="43886.737019907407" createdVersion="6" refreshedVersion="6" minRefreshableVersion="3" recordCount="92" xr:uid="{4617FD9A-73C9-4C10-91BF-0740D111DE23}">
  <cacheSource type="worksheet">
    <worksheetSource ref="A7:D99" sheet="data"/>
  </cacheSource>
  <cacheFields count="4">
    <cacheField name="GROUP_NAME" numFmtId="0">
      <sharedItems count="4">
        <s v="GROUP1"/>
        <s v="GROUP2"/>
        <s v="GROUP3"/>
        <s v="OTHER"/>
      </sharedItems>
    </cacheField>
    <cacheField name="PERIOD (2016_01 -- 2017_11)" numFmtId="0">
      <sharedItems containsSemiMixedTypes="0" containsString="0" containsNumber="1" containsInteger="1" minValue="1601" maxValue="1711" count="23"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701"/>
        <n v="1702"/>
        <n v="1703"/>
        <n v="1704"/>
        <n v="1705"/>
        <n v="1706"/>
        <n v="1707"/>
        <n v="1708"/>
        <n v="1709"/>
        <n v="1710"/>
        <n v="1711"/>
      </sharedItems>
    </cacheField>
    <cacheField name="AVG_SUM" numFmtId="43">
      <sharedItems containsSemiMixedTypes="0" containsString="0" containsNumber="1" minValue="640142.299999999" maxValue="169268521.79999"/>
    </cacheField>
    <cacheField name="USERS_IN_GROUP" numFmtId="0">
      <sharedItems containsSemiMixedTypes="0" containsString="0" containsNumber="1" containsInteger="1" minValue="21" maxValue="69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  <n v="5031845.6999999704"/>
    <n v="1158"/>
  </r>
  <r>
    <x v="0"/>
    <x v="1"/>
    <n v="5171214.99999996"/>
    <n v="1182"/>
  </r>
  <r>
    <x v="0"/>
    <x v="2"/>
    <n v="6462614.1999999797"/>
    <n v="1611"/>
  </r>
  <r>
    <x v="0"/>
    <x v="3"/>
    <n v="7983685.49999996"/>
    <n v="1896"/>
  </r>
  <r>
    <x v="0"/>
    <x v="4"/>
    <n v="6654757.1999999601"/>
    <n v="1666"/>
  </r>
  <r>
    <x v="0"/>
    <x v="5"/>
    <n v="7132295.7999999803"/>
    <n v="1745"/>
  </r>
  <r>
    <x v="0"/>
    <x v="6"/>
    <n v="6565015.0999999698"/>
    <n v="1722"/>
  </r>
  <r>
    <x v="0"/>
    <x v="7"/>
    <n v="8358699.2999999598"/>
    <n v="2013"/>
  </r>
  <r>
    <x v="0"/>
    <x v="8"/>
    <n v="10190429.9"/>
    <n v="2266"/>
  </r>
  <r>
    <x v="0"/>
    <x v="9"/>
    <n v="14411927.6"/>
    <n v="2799"/>
  </r>
  <r>
    <x v="0"/>
    <x v="10"/>
    <n v="17679039.7000001"/>
    <n v="3623"/>
  </r>
  <r>
    <x v="0"/>
    <x v="11"/>
    <n v="17230161.900000099"/>
    <n v="3591"/>
  </r>
  <r>
    <x v="0"/>
    <x v="12"/>
    <n v="14050656.199999999"/>
    <n v="3138"/>
  </r>
  <r>
    <x v="0"/>
    <x v="13"/>
    <n v="12974965.5"/>
    <n v="2912"/>
  </r>
  <r>
    <x v="0"/>
    <x v="14"/>
    <n v="19283345.900000099"/>
    <n v="3828"/>
  </r>
  <r>
    <x v="0"/>
    <x v="15"/>
    <n v="19445316.100000098"/>
    <n v="3993"/>
  </r>
  <r>
    <x v="0"/>
    <x v="16"/>
    <n v="21517269.2000002"/>
    <n v="4328"/>
  </r>
  <r>
    <x v="0"/>
    <x v="17"/>
    <n v="18541194.7000001"/>
    <n v="4004"/>
  </r>
  <r>
    <x v="0"/>
    <x v="18"/>
    <n v="19915758.100000098"/>
    <n v="4351"/>
  </r>
  <r>
    <x v="0"/>
    <x v="19"/>
    <n v="22731622.9000002"/>
    <n v="4900"/>
  </r>
  <r>
    <x v="0"/>
    <x v="20"/>
    <n v="25510600.500000302"/>
    <n v="5386"/>
  </r>
  <r>
    <x v="0"/>
    <x v="21"/>
    <n v="37587974.9000002"/>
    <n v="7389"/>
  </r>
  <r>
    <x v="0"/>
    <x v="22"/>
    <n v="169268521.79999"/>
    <n v="50257"/>
  </r>
  <r>
    <x v="1"/>
    <x v="0"/>
    <n v="3603686.4499999899"/>
    <n v="40"/>
  </r>
  <r>
    <x v="1"/>
    <x v="1"/>
    <n v="4696522.5999999903"/>
    <n v="40"/>
  </r>
  <r>
    <x v="1"/>
    <x v="2"/>
    <n v="3858291.4999999902"/>
    <n v="44"/>
  </r>
  <r>
    <x v="1"/>
    <x v="3"/>
    <n v="4403891.7999999896"/>
    <n v="49"/>
  </r>
  <r>
    <x v="1"/>
    <x v="4"/>
    <n v="2977730"/>
    <n v="46"/>
  </r>
  <r>
    <x v="1"/>
    <x v="5"/>
    <n v="3923892.7"/>
    <n v="49"/>
  </r>
  <r>
    <x v="1"/>
    <x v="6"/>
    <n v="3817575.9999999902"/>
    <n v="48"/>
  </r>
  <r>
    <x v="1"/>
    <x v="7"/>
    <n v="3873992.5"/>
    <n v="50"/>
  </r>
  <r>
    <x v="1"/>
    <x v="8"/>
    <n v="3600599.79999999"/>
    <n v="51"/>
  </r>
  <r>
    <x v="1"/>
    <x v="9"/>
    <n v="5768309.3999999901"/>
    <n v="58"/>
  </r>
  <r>
    <x v="1"/>
    <x v="10"/>
    <n v="6305484.4999999898"/>
    <n v="56"/>
  </r>
  <r>
    <x v="1"/>
    <x v="11"/>
    <n v="6671187.5999999903"/>
    <n v="58"/>
  </r>
  <r>
    <x v="1"/>
    <x v="12"/>
    <n v="3301587.79999999"/>
    <n v="50"/>
  </r>
  <r>
    <x v="1"/>
    <x v="13"/>
    <n v="3281994.8"/>
    <n v="51"/>
  </r>
  <r>
    <x v="1"/>
    <x v="14"/>
    <n v="3972870.9999999902"/>
    <n v="45"/>
  </r>
  <r>
    <x v="1"/>
    <x v="15"/>
    <n v="3223951.4999999902"/>
    <n v="45"/>
  </r>
  <r>
    <x v="1"/>
    <x v="16"/>
    <n v="2799422.4999999902"/>
    <n v="42"/>
  </r>
  <r>
    <x v="1"/>
    <x v="17"/>
    <n v="2349132.1"/>
    <n v="46"/>
  </r>
  <r>
    <x v="1"/>
    <x v="18"/>
    <n v="2635947.29999999"/>
    <n v="36"/>
  </r>
  <r>
    <x v="1"/>
    <x v="19"/>
    <n v="2807634.8999999901"/>
    <n v="42"/>
  </r>
  <r>
    <x v="1"/>
    <x v="20"/>
    <n v="1666933.1"/>
    <n v="36"/>
  </r>
  <r>
    <x v="1"/>
    <x v="21"/>
    <n v="1267322.7"/>
    <n v="30"/>
  </r>
  <r>
    <x v="1"/>
    <x v="22"/>
    <n v="640142.299999999"/>
    <n v="21"/>
  </r>
  <r>
    <x v="2"/>
    <x v="0"/>
    <n v="49438740.399998598"/>
    <n v="21289"/>
  </r>
  <r>
    <x v="2"/>
    <x v="1"/>
    <n v="47191114.599998601"/>
    <n v="20024"/>
  </r>
  <r>
    <x v="2"/>
    <x v="2"/>
    <n v="54865199.199997097"/>
    <n v="24966"/>
  </r>
  <r>
    <x v="2"/>
    <x v="3"/>
    <n v="62716903.899997003"/>
    <n v="25927"/>
  </r>
  <r>
    <x v="2"/>
    <x v="4"/>
    <n v="47559588.299998"/>
    <n v="19834"/>
  </r>
  <r>
    <x v="2"/>
    <x v="5"/>
    <n v="48922773.199998103"/>
    <n v="21124"/>
  </r>
  <r>
    <x v="2"/>
    <x v="6"/>
    <n v="49279303.499998197"/>
    <n v="20774"/>
  </r>
  <r>
    <x v="2"/>
    <x v="7"/>
    <n v="56772249.099996701"/>
    <n v="24443"/>
  </r>
  <r>
    <x v="2"/>
    <x v="8"/>
    <n v="69661868.499993801"/>
    <n v="27668"/>
  </r>
  <r>
    <x v="2"/>
    <x v="9"/>
    <n v="100094133.29998"/>
    <n v="38597"/>
  </r>
  <r>
    <x v="2"/>
    <x v="10"/>
    <n v="132700534.399958"/>
    <n v="55663"/>
  </r>
  <r>
    <x v="2"/>
    <x v="11"/>
    <n v="142481033.099958"/>
    <n v="69060"/>
  </r>
  <r>
    <x v="2"/>
    <x v="12"/>
    <n v="84898144.099986494"/>
    <n v="32963"/>
  </r>
  <r>
    <x v="2"/>
    <x v="13"/>
    <n v="79183046.599989101"/>
    <n v="31764"/>
  </r>
  <r>
    <x v="2"/>
    <x v="14"/>
    <n v="101539073.999983"/>
    <n v="39488"/>
  </r>
  <r>
    <x v="2"/>
    <x v="15"/>
    <n v="93261599.899983793"/>
    <n v="36433"/>
  </r>
  <r>
    <x v="2"/>
    <x v="16"/>
    <n v="105740382.299981"/>
    <n v="40281"/>
  </r>
  <r>
    <x v="2"/>
    <x v="17"/>
    <n v="91907844.699984998"/>
    <n v="35818"/>
  </r>
  <r>
    <x v="2"/>
    <x v="18"/>
    <n v="95797001.299981505"/>
    <n v="37018"/>
  </r>
  <r>
    <x v="2"/>
    <x v="19"/>
    <n v="109648050.399979"/>
    <n v="42496"/>
  </r>
  <r>
    <x v="2"/>
    <x v="20"/>
    <n v="112799171.79997601"/>
    <n v="40822"/>
  </r>
  <r>
    <x v="2"/>
    <x v="21"/>
    <n v="155521670.49997899"/>
    <n v="55534"/>
  </r>
  <r>
    <x v="2"/>
    <x v="22"/>
    <n v="105811311.19997799"/>
    <n v="40379"/>
  </r>
  <r>
    <x v="3"/>
    <x v="0"/>
    <n v="38738062.300000198"/>
    <n v="12738"/>
  </r>
  <r>
    <x v="3"/>
    <x v="1"/>
    <n v="38377678.500000402"/>
    <n v="12707"/>
  </r>
  <r>
    <x v="3"/>
    <x v="2"/>
    <n v="50084520.499998897"/>
    <n v="16726"/>
  </r>
  <r>
    <x v="3"/>
    <x v="3"/>
    <n v="64219529.4999988"/>
    <n v="19324"/>
  </r>
  <r>
    <x v="3"/>
    <x v="4"/>
    <n v="51395267.699998498"/>
    <n v="17001"/>
  </r>
  <r>
    <x v="3"/>
    <x v="5"/>
    <n v="56697540.899998397"/>
    <n v="18527"/>
  </r>
  <r>
    <x v="3"/>
    <x v="6"/>
    <n v="53529933.099998601"/>
    <n v="17799"/>
  </r>
  <r>
    <x v="3"/>
    <x v="7"/>
    <n v="70556951.499997497"/>
    <n v="19730"/>
  </r>
  <r>
    <x v="3"/>
    <x v="8"/>
    <n v="69464126.199997202"/>
    <n v="20917"/>
  </r>
  <r>
    <x v="3"/>
    <x v="9"/>
    <n v="91359010.399993002"/>
    <n v="24726"/>
  </r>
  <r>
    <x v="3"/>
    <x v="10"/>
    <n v="99968973.299990103"/>
    <n v="28117"/>
  </r>
  <r>
    <x v="3"/>
    <x v="11"/>
    <n v="92574765.499992594"/>
    <n v="27992"/>
  </r>
  <r>
    <x v="3"/>
    <x v="12"/>
    <n v="74941003.199995607"/>
    <n v="22363"/>
  </r>
  <r>
    <x v="3"/>
    <x v="13"/>
    <n v="66177650.699997596"/>
    <n v="20287"/>
  </r>
  <r>
    <x v="3"/>
    <x v="14"/>
    <n v="89994016.6999944"/>
    <n v="24650"/>
  </r>
  <r>
    <x v="3"/>
    <x v="15"/>
    <n v="81730342.3999957"/>
    <n v="23354"/>
  </r>
  <r>
    <x v="3"/>
    <x v="16"/>
    <n v="87018478.3999957"/>
    <n v="24019"/>
  </r>
  <r>
    <x v="3"/>
    <x v="17"/>
    <n v="72157665.999998003"/>
    <n v="19962"/>
  </r>
  <r>
    <x v="3"/>
    <x v="18"/>
    <n v="68877186.699997798"/>
    <n v="18848"/>
  </r>
  <r>
    <x v="3"/>
    <x v="19"/>
    <n v="70668531.499998793"/>
    <n v="19346"/>
  </r>
  <r>
    <x v="3"/>
    <x v="20"/>
    <n v="72057678.699997306"/>
    <n v="18521"/>
  </r>
  <r>
    <x v="3"/>
    <x v="21"/>
    <n v="85836710.399995804"/>
    <n v="21296"/>
  </r>
  <r>
    <x v="3"/>
    <x v="22"/>
    <n v="50974775.599999398"/>
    <n v="146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5D2F3-66C1-413F-8369-FE7C29DDCC77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L12:Q37" firstHeaderRow="1" firstDataRow="2" firstDataCol="1"/>
  <pivotFields count="4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numFmtId="43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AVG_SUM" fld="2" baseField="0" baseItem="0" numFmtId="4"/>
  </dataFields>
  <chartFormats count="2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3815-1214-4A1C-8A7E-F8296C941A5A}">
  <dimension ref="A1:Q99"/>
  <sheetViews>
    <sheetView tabSelected="1" workbookViewId="0">
      <selection activeCell="B8" sqref="B8"/>
    </sheetView>
  </sheetViews>
  <sheetFormatPr defaultRowHeight="14.4" x14ac:dyDescent="0.55000000000000004"/>
  <cols>
    <col min="1" max="1" width="14.5234375" bestFit="1" customWidth="1"/>
    <col min="2" max="2" width="24.7890625" bestFit="1" customWidth="1"/>
    <col min="3" max="3" width="14.5234375" bestFit="1" customWidth="1"/>
    <col min="4" max="4" width="15.5234375" bestFit="1" customWidth="1"/>
    <col min="5" max="5" width="14.5234375" bestFit="1" customWidth="1"/>
    <col min="6" max="6" width="12.41796875" bestFit="1" customWidth="1"/>
    <col min="7" max="7" width="14.5234375" bestFit="1" customWidth="1"/>
    <col min="8" max="8" width="13.5234375" bestFit="1" customWidth="1"/>
    <col min="9" max="9" width="14.5234375" bestFit="1" customWidth="1"/>
    <col min="10" max="10" width="15" bestFit="1" customWidth="1"/>
    <col min="12" max="12" width="22.68359375" bestFit="1" customWidth="1"/>
    <col min="13" max="13" width="18.68359375" bestFit="1" customWidth="1"/>
    <col min="14" max="14" width="12.41796875" bestFit="1" customWidth="1"/>
    <col min="15" max="17" width="15" bestFit="1" customWidth="1"/>
    <col min="18" max="35" width="13.5234375" bestFit="1" customWidth="1"/>
    <col min="36" max="36" width="15" bestFit="1" customWidth="1"/>
  </cols>
  <sheetData>
    <row r="1" spans="1:17" x14ac:dyDescent="0.55000000000000004">
      <c r="B1" s="22" t="s">
        <v>79</v>
      </c>
      <c r="C1" s="23"/>
      <c r="E1" s="24" t="s">
        <v>80</v>
      </c>
      <c r="F1" s="25"/>
      <c r="G1" s="25"/>
      <c r="H1" s="25"/>
      <c r="I1" s="26"/>
    </row>
    <row r="2" spans="1:17" s="2" customFormat="1" x14ac:dyDescent="0.55000000000000004">
      <c r="B2" s="6" t="s">
        <v>93</v>
      </c>
      <c r="C2" s="7" t="s">
        <v>92</v>
      </c>
      <c r="E2" s="19" t="s">
        <v>3</v>
      </c>
      <c r="F2" s="12" t="s">
        <v>4</v>
      </c>
      <c r="G2" s="12" t="s">
        <v>6</v>
      </c>
      <c r="H2" s="12" t="s">
        <v>2</v>
      </c>
      <c r="I2" s="14" t="s">
        <v>12</v>
      </c>
    </row>
    <row r="3" spans="1:17" x14ac:dyDescent="0.55000000000000004">
      <c r="A3" t="s">
        <v>0</v>
      </c>
      <c r="B3" s="8">
        <v>4170338155.56003</v>
      </c>
      <c r="C3" s="21">
        <v>372349285.70021403</v>
      </c>
      <c r="E3" s="15">
        <f>AVERAGE(C8:C29)+C30-C18</f>
        <v>166336318.04998994</v>
      </c>
      <c r="F3" s="13">
        <f>AVERAGE(C31:C53)</f>
        <v>3541221.9499999932</v>
      </c>
      <c r="G3" s="13">
        <f>AVERAGE(C54:C76)</f>
        <v>86860466.882594541</v>
      </c>
      <c r="H3" s="13">
        <f>AVERAGE(C54:C99)</f>
        <v>78156329.086947933</v>
      </c>
      <c r="I3" s="16">
        <f>SUM(E3:H3)</f>
        <v>334894335.96953237</v>
      </c>
      <c r="J3" s="20">
        <f>I3-C3</f>
        <v>-37454949.730681658</v>
      </c>
    </row>
    <row r="4" spans="1:17" ht="14.7" thickBot="1" x14ac:dyDescent="0.6">
      <c r="A4" t="s">
        <v>1</v>
      </c>
      <c r="B4" s="9">
        <v>916943</v>
      </c>
      <c r="C4" s="10">
        <v>137840</v>
      </c>
      <c r="E4" s="17">
        <f>24*F8+G8+C30-C18</f>
        <v>180757724.67548418</v>
      </c>
      <c r="F4" s="18">
        <f>24*F31+G31</f>
        <v>2049819.3600790468</v>
      </c>
      <c r="G4" s="18">
        <f>24*F54+G54</f>
        <v>129905141.97981499</v>
      </c>
      <c r="H4" s="18">
        <f>24*F77+G77</f>
        <v>84535361.972723186</v>
      </c>
      <c r="I4" s="16">
        <f>SUM(E4:H4)</f>
        <v>397248047.98810142</v>
      </c>
      <c r="J4" s="20">
        <f>I4-C3</f>
        <v>24898762.287887394</v>
      </c>
    </row>
    <row r="7" spans="1:17" x14ac:dyDescent="0.55000000000000004">
      <c r="A7" s="2" t="s">
        <v>5</v>
      </c>
      <c r="B7" s="2" t="s">
        <v>94</v>
      </c>
      <c r="C7" s="2" t="s">
        <v>0</v>
      </c>
      <c r="D7" s="2" t="s">
        <v>7</v>
      </c>
      <c r="E7" s="2" t="s">
        <v>81</v>
      </c>
      <c r="F7" s="11" t="s">
        <v>82</v>
      </c>
      <c r="G7" s="11" t="s">
        <v>83</v>
      </c>
    </row>
    <row r="8" spans="1:17" x14ac:dyDescent="0.55000000000000004">
      <c r="A8" t="s">
        <v>3</v>
      </c>
      <c r="B8">
        <v>1601</v>
      </c>
      <c r="C8" s="1">
        <v>5031845.6999999704</v>
      </c>
      <c r="D8">
        <v>1158</v>
      </c>
      <c r="E8">
        <v>1</v>
      </c>
      <c r="F8" s="1">
        <f t="array" ref="F8:G8">LINEST(C8:C29,E8:E29)</f>
        <v>1153712.5300395389</v>
      </c>
      <c r="G8" s="1">
        <v>1479141.8545453623</v>
      </c>
    </row>
    <row r="9" spans="1:17" x14ac:dyDescent="0.55000000000000004">
      <c r="A9" t="s">
        <v>3</v>
      </c>
      <c r="B9">
        <v>1602</v>
      </c>
      <c r="C9" s="1">
        <v>5171214.99999996</v>
      </c>
      <c r="D9">
        <v>1182</v>
      </c>
      <c r="E9">
        <v>2</v>
      </c>
      <c r="F9" s="1"/>
      <c r="G9" s="1"/>
    </row>
    <row r="10" spans="1:17" x14ac:dyDescent="0.55000000000000004">
      <c r="A10" t="s">
        <v>3</v>
      </c>
      <c r="B10">
        <v>1603</v>
      </c>
      <c r="C10" s="1">
        <v>6462614.1999999797</v>
      </c>
      <c r="D10">
        <v>1611</v>
      </c>
      <c r="E10">
        <v>3</v>
      </c>
      <c r="F10" s="1"/>
      <c r="G10" s="1"/>
    </row>
    <row r="11" spans="1:17" x14ac:dyDescent="0.55000000000000004">
      <c r="A11" t="s">
        <v>3</v>
      </c>
      <c r="B11">
        <v>1604</v>
      </c>
      <c r="C11" s="1">
        <v>7983685.49999996</v>
      </c>
      <c r="D11">
        <v>1896</v>
      </c>
      <c r="E11">
        <v>4</v>
      </c>
      <c r="F11" s="1"/>
      <c r="G11" s="1"/>
    </row>
    <row r="12" spans="1:17" x14ac:dyDescent="0.55000000000000004">
      <c r="A12" t="s">
        <v>3</v>
      </c>
      <c r="B12">
        <v>1605</v>
      </c>
      <c r="C12" s="1">
        <v>6654757.1999999601</v>
      </c>
      <c r="D12">
        <v>1666</v>
      </c>
      <c r="E12">
        <v>5</v>
      </c>
      <c r="F12" s="1"/>
      <c r="G12" s="1"/>
      <c r="L12" s="3" t="s">
        <v>10</v>
      </c>
      <c r="M12" s="3" t="s">
        <v>11</v>
      </c>
    </row>
    <row r="13" spans="1:17" x14ac:dyDescent="0.55000000000000004">
      <c r="A13" t="s">
        <v>3</v>
      </c>
      <c r="B13">
        <v>1606</v>
      </c>
      <c r="C13" s="1">
        <v>7132295.7999999803</v>
      </c>
      <c r="D13">
        <v>1745</v>
      </c>
      <c r="E13">
        <v>6</v>
      </c>
      <c r="F13" s="1"/>
      <c r="G13" s="1"/>
      <c r="L13" s="3" t="s">
        <v>8</v>
      </c>
      <c r="M13" t="s">
        <v>3</v>
      </c>
      <c r="N13" t="s">
        <v>4</v>
      </c>
      <c r="O13" t="s">
        <v>6</v>
      </c>
      <c r="P13" t="s">
        <v>2</v>
      </c>
      <c r="Q13" t="s">
        <v>9</v>
      </c>
    </row>
    <row r="14" spans="1:17" x14ac:dyDescent="0.55000000000000004">
      <c r="A14" t="s">
        <v>3</v>
      </c>
      <c r="B14">
        <v>1607</v>
      </c>
      <c r="C14" s="1">
        <v>6565015.0999999698</v>
      </c>
      <c r="D14">
        <v>1722</v>
      </c>
      <c r="E14">
        <v>7</v>
      </c>
      <c r="F14" s="1"/>
      <c r="G14" s="1"/>
      <c r="L14" s="4">
        <v>1601</v>
      </c>
      <c r="M14" s="5">
        <v>5031845.6999999704</v>
      </c>
      <c r="N14" s="5">
        <v>3603686.4499999899</v>
      </c>
      <c r="O14" s="5">
        <v>49438740.399998598</v>
      </c>
      <c r="P14" s="5">
        <v>38738062.300000198</v>
      </c>
      <c r="Q14" s="5">
        <v>96812334.849998757</v>
      </c>
    </row>
    <row r="15" spans="1:17" x14ac:dyDescent="0.55000000000000004">
      <c r="A15" t="s">
        <v>3</v>
      </c>
      <c r="B15">
        <v>1608</v>
      </c>
      <c r="C15" s="1">
        <v>8358699.2999999598</v>
      </c>
      <c r="D15">
        <v>2013</v>
      </c>
      <c r="E15">
        <v>8</v>
      </c>
      <c r="F15" s="1"/>
      <c r="G15" s="1"/>
      <c r="L15" s="4">
        <v>1602</v>
      </c>
      <c r="M15" s="5">
        <v>5171214.99999996</v>
      </c>
      <c r="N15" s="5">
        <v>4696522.5999999903</v>
      </c>
      <c r="O15" s="5">
        <v>47191114.599998601</v>
      </c>
      <c r="P15" s="5">
        <v>38377678.500000402</v>
      </c>
      <c r="Q15" s="5">
        <v>95436530.699998945</v>
      </c>
    </row>
    <row r="16" spans="1:17" x14ac:dyDescent="0.55000000000000004">
      <c r="A16" t="s">
        <v>3</v>
      </c>
      <c r="B16">
        <v>1609</v>
      </c>
      <c r="C16" s="1">
        <v>10190429.9</v>
      </c>
      <c r="D16">
        <v>2266</v>
      </c>
      <c r="E16">
        <v>9</v>
      </c>
      <c r="F16" s="1"/>
      <c r="G16" s="1"/>
      <c r="L16" s="4">
        <v>1603</v>
      </c>
      <c r="M16" s="5">
        <v>6462614.1999999797</v>
      </c>
      <c r="N16" s="5">
        <v>3858291.4999999902</v>
      </c>
      <c r="O16" s="5">
        <v>54865199.199997097</v>
      </c>
      <c r="P16" s="5">
        <v>50084520.499998897</v>
      </c>
      <c r="Q16" s="5">
        <v>115270625.39999597</v>
      </c>
    </row>
    <row r="17" spans="1:17" x14ac:dyDescent="0.55000000000000004">
      <c r="A17" t="s">
        <v>3</v>
      </c>
      <c r="B17">
        <v>1610</v>
      </c>
      <c r="C17" s="1">
        <v>14411927.6</v>
      </c>
      <c r="D17">
        <v>2799</v>
      </c>
      <c r="E17">
        <v>10</v>
      </c>
      <c r="F17" s="1"/>
      <c r="G17" s="1"/>
      <c r="L17" s="4">
        <v>1604</v>
      </c>
      <c r="M17" s="5">
        <v>7983685.49999996</v>
      </c>
      <c r="N17" s="5">
        <v>4403891.7999999896</v>
      </c>
      <c r="O17" s="5">
        <v>62716903.899997003</v>
      </c>
      <c r="P17" s="5">
        <v>64219529.4999988</v>
      </c>
      <c r="Q17" s="5">
        <v>139324010.69999576</v>
      </c>
    </row>
    <row r="18" spans="1:17" x14ac:dyDescent="0.55000000000000004">
      <c r="A18" t="s">
        <v>3</v>
      </c>
      <c r="B18">
        <v>1611</v>
      </c>
      <c r="C18" s="1">
        <v>17679039.7000001</v>
      </c>
      <c r="D18">
        <v>3623</v>
      </c>
      <c r="E18">
        <v>11</v>
      </c>
      <c r="F18" s="1"/>
      <c r="G18" s="1"/>
      <c r="L18" s="4">
        <v>1605</v>
      </c>
      <c r="M18" s="5">
        <v>6654757.1999999601</v>
      </c>
      <c r="N18" s="5">
        <v>2977730</v>
      </c>
      <c r="O18" s="5">
        <v>47559588.299998</v>
      </c>
      <c r="P18" s="5">
        <v>51395267.699998498</v>
      </c>
      <c r="Q18" s="5">
        <v>108587343.19999646</v>
      </c>
    </row>
    <row r="19" spans="1:17" x14ac:dyDescent="0.55000000000000004">
      <c r="A19" t="s">
        <v>3</v>
      </c>
      <c r="B19">
        <v>1612</v>
      </c>
      <c r="C19" s="1">
        <v>17230161.900000099</v>
      </c>
      <c r="D19">
        <v>3591</v>
      </c>
      <c r="E19">
        <v>12</v>
      </c>
      <c r="F19" s="1"/>
      <c r="G19" s="1"/>
      <c r="L19" s="4">
        <v>1606</v>
      </c>
      <c r="M19" s="5">
        <v>7132295.7999999803</v>
      </c>
      <c r="N19" s="5">
        <v>3923892.7</v>
      </c>
      <c r="O19" s="5">
        <v>48922773.199998103</v>
      </c>
      <c r="P19" s="5">
        <v>56697540.899998397</v>
      </c>
      <c r="Q19" s="5">
        <v>116676502.59999648</v>
      </c>
    </row>
    <row r="20" spans="1:17" x14ac:dyDescent="0.55000000000000004">
      <c r="A20" t="s">
        <v>3</v>
      </c>
      <c r="B20">
        <v>1701</v>
      </c>
      <c r="C20" s="1">
        <v>14050656.199999999</v>
      </c>
      <c r="D20">
        <v>3138</v>
      </c>
      <c r="E20">
        <v>13</v>
      </c>
      <c r="F20" s="1"/>
      <c r="G20" s="1"/>
      <c r="L20" s="4">
        <v>1607</v>
      </c>
      <c r="M20" s="5">
        <v>6565015.0999999698</v>
      </c>
      <c r="N20" s="5">
        <v>3817575.9999999902</v>
      </c>
      <c r="O20" s="5">
        <v>49279303.499998197</v>
      </c>
      <c r="P20" s="5">
        <v>53529933.099998601</v>
      </c>
      <c r="Q20" s="5">
        <v>113191827.69999677</v>
      </c>
    </row>
    <row r="21" spans="1:17" x14ac:dyDescent="0.55000000000000004">
      <c r="A21" t="s">
        <v>3</v>
      </c>
      <c r="B21">
        <v>1702</v>
      </c>
      <c r="C21" s="1">
        <v>12974965.5</v>
      </c>
      <c r="D21">
        <v>2912</v>
      </c>
      <c r="E21">
        <v>14</v>
      </c>
      <c r="F21" s="1"/>
      <c r="G21" s="1"/>
      <c r="L21" s="4">
        <v>1608</v>
      </c>
      <c r="M21" s="5">
        <v>8358699.2999999598</v>
      </c>
      <c r="N21" s="5">
        <v>3873992.5</v>
      </c>
      <c r="O21" s="5">
        <v>56772249.099996701</v>
      </c>
      <c r="P21" s="5">
        <v>70556951.499997497</v>
      </c>
      <c r="Q21" s="5">
        <v>139561892.39999416</v>
      </c>
    </row>
    <row r="22" spans="1:17" x14ac:dyDescent="0.55000000000000004">
      <c r="A22" t="s">
        <v>3</v>
      </c>
      <c r="B22">
        <v>1703</v>
      </c>
      <c r="C22" s="1">
        <v>19283345.900000099</v>
      </c>
      <c r="D22">
        <v>3828</v>
      </c>
      <c r="E22">
        <v>15</v>
      </c>
      <c r="F22" s="1"/>
      <c r="G22" s="1"/>
      <c r="L22" s="4">
        <v>1609</v>
      </c>
      <c r="M22" s="5">
        <v>10190429.9</v>
      </c>
      <c r="N22" s="5">
        <v>3600599.79999999</v>
      </c>
      <c r="O22" s="5">
        <v>69661868.499993801</v>
      </c>
      <c r="P22" s="5">
        <v>69464126.199997202</v>
      </c>
      <c r="Q22" s="5">
        <v>152917024.39999098</v>
      </c>
    </row>
    <row r="23" spans="1:17" x14ac:dyDescent="0.55000000000000004">
      <c r="A23" t="s">
        <v>3</v>
      </c>
      <c r="B23">
        <v>1704</v>
      </c>
      <c r="C23" s="1">
        <v>19445316.100000098</v>
      </c>
      <c r="D23">
        <v>3993</v>
      </c>
      <c r="E23">
        <v>16</v>
      </c>
      <c r="F23" s="1"/>
      <c r="G23" s="1"/>
      <c r="L23" s="4">
        <v>1610</v>
      </c>
      <c r="M23" s="5">
        <v>14411927.6</v>
      </c>
      <c r="N23" s="5">
        <v>5768309.3999999901</v>
      </c>
      <c r="O23" s="5">
        <v>100094133.29998</v>
      </c>
      <c r="P23" s="5">
        <v>91359010.399993002</v>
      </c>
      <c r="Q23" s="5">
        <v>211633380.69997299</v>
      </c>
    </row>
    <row r="24" spans="1:17" x14ac:dyDescent="0.55000000000000004">
      <c r="A24" t="s">
        <v>3</v>
      </c>
      <c r="B24">
        <v>1705</v>
      </c>
      <c r="C24" s="1">
        <v>21517269.2000002</v>
      </c>
      <c r="D24">
        <v>4328</v>
      </c>
      <c r="E24">
        <v>17</v>
      </c>
      <c r="F24" s="1"/>
      <c r="G24" s="1"/>
      <c r="L24" s="4">
        <v>1611</v>
      </c>
      <c r="M24" s="5">
        <v>17679039.7000001</v>
      </c>
      <c r="N24" s="5">
        <v>6305484.4999999898</v>
      </c>
      <c r="O24" s="5">
        <v>132700534.399958</v>
      </c>
      <c r="P24" s="5">
        <v>99968973.299990103</v>
      </c>
      <c r="Q24" s="5">
        <v>256654031.89994818</v>
      </c>
    </row>
    <row r="25" spans="1:17" x14ac:dyDescent="0.55000000000000004">
      <c r="A25" t="s">
        <v>3</v>
      </c>
      <c r="B25">
        <v>1706</v>
      </c>
      <c r="C25" s="1">
        <v>18541194.7000001</v>
      </c>
      <c r="D25">
        <v>4004</v>
      </c>
      <c r="E25">
        <v>18</v>
      </c>
      <c r="F25" s="1"/>
      <c r="G25" s="1"/>
      <c r="L25" s="4">
        <v>1612</v>
      </c>
      <c r="M25" s="5">
        <v>17230161.900000099</v>
      </c>
      <c r="N25" s="5">
        <v>6671187.5999999903</v>
      </c>
      <c r="O25" s="5">
        <v>142481033.099958</v>
      </c>
      <c r="P25" s="5">
        <v>92574765.499992594</v>
      </c>
      <c r="Q25" s="5">
        <v>258957148.09995067</v>
      </c>
    </row>
    <row r="26" spans="1:17" x14ac:dyDescent="0.55000000000000004">
      <c r="A26" t="s">
        <v>3</v>
      </c>
      <c r="B26">
        <v>1707</v>
      </c>
      <c r="C26" s="1">
        <v>19915758.100000098</v>
      </c>
      <c r="D26">
        <v>4351</v>
      </c>
      <c r="E26">
        <v>19</v>
      </c>
      <c r="F26" s="1"/>
      <c r="G26" s="1"/>
      <c r="L26" s="4">
        <v>1701</v>
      </c>
      <c r="M26" s="5">
        <v>14050656.199999999</v>
      </c>
      <c r="N26" s="5">
        <v>3301587.79999999</v>
      </c>
      <c r="O26" s="5">
        <v>84898144.099986494</v>
      </c>
      <c r="P26" s="5">
        <v>74941003.199995607</v>
      </c>
      <c r="Q26" s="5">
        <v>177191391.29998207</v>
      </c>
    </row>
    <row r="27" spans="1:17" x14ac:dyDescent="0.55000000000000004">
      <c r="A27" t="s">
        <v>3</v>
      </c>
      <c r="B27">
        <v>1708</v>
      </c>
      <c r="C27" s="1">
        <v>22731622.9000002</v>
      </c>
      <c r="D27">
        <v>4900</v>
      </c>
      <c r="E27">
        <v>20</v>
      </c>
      <c r="F27" s="1"/>
      <c r="G27" s="1"/>
      <c r="L27" s="4">
        <v>1702</v>
      </c>
      <c r="M27" s="5">
        <v>12974965.5</v>
      </c>
      <c r="N27" s="5">
        <v>3281994.8</v>
      </c>
      <c r="O27" s="5">
        <v>79183046.599989101</v>
      </c>
      <c r="P27" s="5">
        <v>66177650.699997596</v>
      </c>
      <c r="Q27" s="5">
        <v>161617657.5999867</v>
      </c>
    </row>
    <row r="28" spans="1:17" x14ac:dyDescent="0.55000000000000004">
      <c r="A28" t="s">
        <v>3</v>
      </c>
      <c r="B28">
        <v>1709</v>
      </c>
      <c r="C28" s="1">
        <v>25510600.500000302</v>
      </c>
      <c r="D28">
        <v>5386</v>
      </c>
      <c r="E28">
        <v>21</v>
      </c>
      <c r="F28" s="1"/>
      <c r="G28" s="1"/>
      <c r="L28" s="4">
        <v>1703</v>
      </c>
      <c r="M28" s="5">
        <v>19283345.900000099</v>
      </c>
      <c r="N28" s="5">
        <v>3972870.9999999902</v>
      </c>
      <c r="O28" s="5">
        <v>101539073.999983</v>
      </c>
      <c r="P28" s="5">
        <v>89994016.6999944</v>
      </c>
      <c r="Q28" s="5">
        <v>214789307.59997749</v>
      </c>
    </row>
    <row r="29" spans="1:17" x14ac:dyDescent="0.55000000000000004">
      <c r="A29" t="s">
        <v>3</v>
      </c>
      <c r="B29">
        <v>1710</v>
      </c>
      <c r="C29" s="1">
        <v>37587974.9000002</v>
      </c>
      <c r="D29">
        <v>7389</v>
      </c>
      <c r="E29">
        <v>22</v>
      </c>
      <c r="F29" s="1"/>
      <c r="G29" s="1"/>
      <c r="L29" s="4">
        <v>1704</v>
      </c>
      <c r="M29" s="5">
        <v>19445316.100000098</v>
      </c>
      <c r="N29" s="5">
        <v>3223951.4999999902</v>
      </c>
      <c r="O29" s="5">
        <v>93261599.899983793</v>
      </c>
      <c r="P29" s="5">
        <v>81730342.3999957</v>
      </c>
      <c r="Q29" s="5">
        <v>197661209.89997959</v>
      </c>
    </row>
    <row r="30" spans="1:17" x14ac:dyDescent="0.55000000000000004">
      <c r="A30" t="s">
        <v>3</v>
      </c>
      <c r="B30">
        <v>1711</v>
      </c>
      <c r="C30" s="1">
        <v>169268521.79999</v>
      </c>
      <c r="D30">
        <v>50257</v>
      </c>
      <c r="E30">
        <v>23</v>
      </c>
      <c r="F30" s="11" t="s">
        <v>82</v>
      </c>
      <c r="G30" s="11" t="s">
        <v>83</v>
      </c>
      <c r="L30" s="4">
        <v>1705</v>
      </c>
      <c r="M30" s="5">
        <v>21517269.2000002</v>
      </c>
      <c r="N30" s="5">
        <v>2799422.4999999902</v>
      </c>
      <c r="O30" s="5">
        <v>105740382.299981</v>
      </c>
      <c r="P30" s="5">
        <v>87018478.3999957</v>
      </c>
      <c r="Q30" s="5">
        <v>217075552.39997691</v>
      </c>
    </row>
    <row r="31" spans="1:17" x14ac:dyDescent="0.55000000000000004">
      <c r="A31" t="s">
        <v>4</v>
      </c>
      <c r="B31">
        <v>1601</v>
      </c>
      <c r="C31" s="1">
        <v>3603686.4499999899</v>
      </c>
      <c r="D31">
        <v>40</v>
      </c>
      <c r="E31">
        <v>1</v>
      </c>
      <c r="F31" s="1">
        <f t="array" ref="F31:G31">LINEST(C31:C53,E31:E53,1,0)</f>
        <v>-124283.54916007885</v>
      </c>
      <c r="G31" s="1">
        <v>5032624.5399209391</v>
      </c>
      <c r="L31" s="4">
        <v>1706</v>
      </c>
      <c r="M31" s="5">
        <v>18541194.7000001</v>
      </c>
      <c r="N31" s="5">
        <v>2349132.1</v>
      </c>
      <c r="O31" s="5">
        <v>91907844.699984998</v>
      </c>
      <c r="P31" s="5">
        <v>72157665.999998003</v>
      </c>
      <c r="Q31" s="5">
        <v>184955837.4999831</v>
      </c>
    </row>
    <row r="32" spans="1:17" x14ac:dyDescent="0.55000000000000004">
      <c r="A32" t="s">
        <v>4</v>
      </c>
      <c r="B32">
        <v>1602</v>
      </c>
      <c r="C32" s="1">
        <v>4696522.5999999903</v>
      </c>
      <c r="D32">
        <v>40</v>
      </c>
      <c r="E32">
        <v>2</v>
      </c>
      <c r="F32" s="1"/>
      <c r="G32" s="1"/>
      <c r="L32" s="4">
        <v>1707</v>
      </c>
      <c r="M32" s="5">
        <v>19915758.100000098</v>
      </c>
      <c r="N32" s="5">
        <v>2635947.29999999</v>
      </c>
      <c r="O32" s="5">
        <v>95797001.299981505</v>
      </c>
      <c r="P32" s="5">
        <v>68877186.699997798</v>
      </c>
      <c r="Q32" s="5">
        <v>187225893.39997941</v>
      </c>
    </row>
    <row r="33" spans="1:17" x14ac:dyDescent="0.55000000000000004">
      <c r="A33" t="s">
        <v>4</v>
      </c>
      <c r="B33">
        <v>1603</v>
      </c>
      <c r="C33" s="1">
        <v>3858291.4999999902</v>
      </c>
      <c r="D33">
        <v>44</v>
      </c>
      <c r="E33">
        <v>3</v>
      </c>
      <c r="F33" s="1"/>
      <c r="G33" s="1"/>
      <c r="L33" s="4">
        <v>1708</v>
      </c>
      <c r="M33" s="5">
        <v>22731622.9000002</v>
      </c>
      <c r="N33" s="5">
        <v>2807634.8999999901</v>
      </c>
      <c r="O33" s="5">
        <v>109648050.399979</v>
      </c>
      <c r="P33" s="5">
        <v>70668531.499998793</v>
      </c>
      <c r="Q33" s="5">
        <v>205855839.69997799</v>
      </c>
    </row>
    <row r="34" spans="1:17" x14ac:dyDescent="0.55000000000000004">
      <c r="A34" t="s">
        <v>4</v>
      </c>
      <c r="B34">
        <v>1604</v>
      </c>
      <c r="C34" s="1">
        <v>4403891.7999999896</v>
      </c>
      <c r="D34">
        <v>49</v>
      </c>
      <c r="E34">
        <v>4</v>
      </c>
      <c r="F34" s="1"/>
      <c r="G34" s="1"/>
      <c r="L34" s="4">
        <v>1709</v>
      </c>
      <c r="M34" s="5">
        <v>25510600.500000302</v>
      </c>
      <c r="N34" s="5">
        <v>1666933.1</v>
      </c>
      <c r="O34" s="5">
        <v>112799171.79997601</v>
      </c>
      <c r="P34" s="5">
        <v>72057678.699997306</v>
      </c>
      <c r="Q34" s="5">
        <v>212034384.09997362</v>
      </c>
    </row>
    <row r="35" spans="1:17" x14ac:dyDescent="0.55000000000000004">
      <c r="A35" t="s">
        <v>4</v>
      </c>
      <c r="B35">
        <v>1605</v>
      </c>
      <c r="C35" s="1">
        <v>2977730</v>
      </c>
      <c r="D35">
        <v>46</v>
      </c>
      <c r="E35">
        <v>5</v>
      </c>
      <c r="F35" s="1"/>
      <c r="G35" s="1"/>
      <c r="L35" s="4">
        <v>1710</v>
      </c>
      <c r="M35" s="5">
        <v>37587974.9000002</v>
      </c>
      <c r="N35" s="5">
        <v>1267322.7</v>
      </c>
      <c r="O35" s="5">
        <v>155521670.49997899</v>
      </c>
      <c r="P35" s="5">
        <v>85836710.399995804</v>
      </c>
      <c r="Q35" s="5">
        <v>280213678.49997497</v>
      </c>
    </row>
    <row r="36" spans="1:17" x14ac:dyDescent="0.55000000000000004">
      <c r="A36" t="s">
        <v>4</v>
      </c>
      <c r="B36">
        <v>1606</v>
      </c>
      <c r="C36" s="1">
        <v>3923892.7</v>
      </c>
      <c r="D36">
        <v>49</v>
      </c>
      <c r="E36">
        <v>6</v>
      </c>
      <c r="F36" s="1"/>
      <c r="G36" s="1"/>
      <c r="L36" s="4">
        <v>1711</v>
      </c>
      <c r="M36" s="5">
        <v>169268521.79999</v>
      </c>
      <c r="N36" s="5">
        <v>640142.299999999</v>
      </c>
      <c r="O36" s="5">
        <v>105811311.19997799</v>
      </c>
      <c r="P36" s="5">
        <v>50974775.599999398</v>
      </c>
      <c r="Q36" s="5">
        <v>326694750.89996743</v>
      </c>
    </row>
    <row r="37" spans="1:17" x14ac:dyDescent="0.55000000000000004">
      <c r="A37" t="s">
        <v>4</v>
      </c>
      <c r="B37">
        <v>1607</v>
      </c>
      <c r="C37" s="1">
        <v>3817575.9999999902</v>
      </c>
      <c r="D37">
        <v>48</v>
      </c>
      <c r="E37">
        <v>7</v>
      </c>
      <c r="F37" s="1"/>
      <c r="G37" s="1"/>
      <c r="L37" s="4" t="s">
        <v>9</v>
      </c>
      <c r="M37" s="5">
        <v>493698912.69999129</v>
      </c>
      <c r="N37" s="5">
        <v>81448104.849999845</v>
      </c>
      <c r="O37" s="5">
        <v>1997790738.2996745</v>
      </c>
      <c r="P37" s="5">
        <v>1597400399.6999307</v>
      </c>
      <c r="Q37" s="5">
        <v>4170338155.5495949</v>
      </c>
    </row>
    <row r="38" spans="1:17" x14ac:dyDescent="0.55000000000000004">
      <c r="A38" t="s">
        <v>4</v>
      </c>
      <c r="B38">
        <v>1608</v>
      </c>
      <c r="C38" s="1">
        <v>3873992.5</v>
      </c>
      <c r="D38">
        <v>50</v>
      </c>
      <c r="E38">
        <v>8</v>
      </c>
      <c r="F38" s="1"/>
      <c r="G38" s="1"/>
    </row>
    <row r="39" spans="1:17" x14ac:dyDescent="0.55000000000000004">
      <c r="A39" t="s">
        <v>4</v>
      </c>
      <c r="B39">
        <v>1609</v>
      </c>
      <c r="C39" s="1">
        <v>3600599.79999999</v>
      </c>
      <c r="D39">
        <v>51</v>
      </c>
      <c r="E39">
        <v>9</v>
      </c>
      <c r="F39" s="1"/>
      <c r="G39" s="1"/>
    </row>
    <row r="40" spans="1:17" x14ac:dyDescent="0.55000000000000004">
      <c r="A40" t="s">
        <v>4</v>
      </c>
      <c r="B40">
        <v>1610</v>
      </c>
      <c r="C40" s="1">
        <v>5768309.3999999901</v>
      </c>
      <c r="D40">
        <v>58</v>
      </c>
      <c r="E40">
        <v>10</v>
      </c>
      <c r="F40" s="1"/>
      <c r="G40" s="1"/>
    </row>
    <row r="41" spans="1:17" x14ac:dyDescent="0.55000000000000004">
      <c r="A41" t="s">
        <v>4</v>
      </c>
      <c r="B41">
        <v>1611</v>
      </c>
      <c r="C41" s="1">
        <v>6305484.4999999898</v>
      </c>
      <c r="D41">
        <v>56</v>
      </c>
      <c r="E41">
        <v>11</v>
      </c>
      <c r="F41" s="1"/>
      <c r="G41" s="1"/>
    </row>
    <row r="42" spans="1:17" x14ac:dyDescent="0.55000000000000004">
      <c r="A42" t="s">
        <v>4</v>
      </c>
      <c r="B42">
        <v>1612</v>
      </c>
      <c r="C42" s="1">
        <v>6671187.5999999903</v>
      </c>
      <c r="D42">
        <v>58</v>
      </c>
      <c r="E42">
        <v>12</v>
      </c>
      <c r="F42" s="1"/>
      <c r="G42" s="1"/>
    </row>
    <row r="43" spans="1:17" x14ac:dyDescent="0.55000000000000004">
      <c r="A43" t="s">
        <v>4</v>
      </c>
      <c r="B43">
        <v>1701</v>
      </c>
      <c r="C43" s="1">
        <v>3301587.79999999</v>
      </c>
      <c r="D43">
        <v>50</v>
      </c>
      <c r="E43">
        <v>13</v>
      </c>
      <c r="F43" s="1"/>
      <c r="G43" s="1"/>
    </row>
    <row r="44" spans="1:17" x14ac:dyDescent="0.55000000000000004">
      <c r="A44" t="s">
        <v>4</v>
      </c>
      <c r="B44">
        <v>1702</v>
      </c>
      <c r="C44" s="1">
        <v>3281994.8</v>
      </c>
      <c r="D44">
        <v>51</v>
      </c>
      <c r="E44">
        <v>14</v>
      </c>
      <c r="F44" s="1"/>
      <c r="G44" s="1"/>
    </row>
    <row r="45" spans="1:17" x14ac:dyDescent="0.55000000000000004">
      <c r="A45" t="s">
        <v>4</v>
      </c>
      <c r="B45">
        <v>1703</v>
      </c>
      <c r="C45" s="1">
        <v>3972870.9999999902</v>
      </c>
      <c r="D45">
        <v>45</v>
      </c>
      <c r="E45">
        <v>15</v>
      </c>
      <c r="F45" s="1"/>
      <c r="G45" s="1"/>
    </row>
    <row r="46" spans="1:17" x14ac:dyDescent="0.55000000000000004">
      <c r="A46" t="s">
        <v>4</v>
      </c>
      <c r="B46">
        <v>1704</v>
      </c>
      <c r="C46" s="1">
        <v>3223951.4999999902</v>
      </c>
      <c r="D46">
        <v>45</v>
      </c>
      <c r="E46">
        <v>16</v>
      </c>
      <c r="F46" s="1"/>
      <c r="G46" s="1"/>
    </row>
    <row r="47" spans="1:17" x14ac:dyDescent="0.55000000000000004">
      <c r="A47" t="s">
        <v>4</v>
      </c>
      <c r="B47">
        <v>1705</v>
      </c>
      <c r="C47" s="1">
        <v>2799422.4999999902</v>
      </c>
      <c r="D47">
        <v>42</v>
      </c>
      <c r="E47">
        <v>17</v>
      </c>
      <c r="F47" s="1"/>
      <c r="G47" s="1"/>
    </row>
    <row r="48" spans="1:17" x14ac:dyDescent="0.55000000000000004">
      <c r="A48" t="s">
        <v>4</v>
      </c>
      <c r="B48">
        <v>1706</v>
      </c>
      <c r="C48" s="1">
        <v>2349132.1</v>
      </c>
      <c r="D48">
        <v>46</v>
      </c>
      <c r="E48">
        <v>18</v>
      </c>
      <c r="F48" s="1"/>
      <c r="G48" s="1"/>
    </row>
    <row r="49" spans="1:7" x14ac:dyDescent="0.55000000000000004">
      <c r="A49" t="s">
        <v>4</v>
      </c>
      <c r="B49">
        <v>1707</v>
      </c>
      <c r="C49" s="1">
        <v>2635947.29999999</v>
      </c>
      <c r="D49">
        <v>36</v>
      </c>
      <c r="E49">
        <v>19</v>
      </c>
      <c r="F49" s="1"/>
      <c r="G49" s="1"/>
    </row>
    <row r="50" spans="1:7" x14ac:dyDescent="0.55000000000000004">
      <c r="A50" t="s">
        <v>4</v>
      </c>
      <c r="B50">
        <v>1708</v>
      </c>
      <c r="C50" s="1">
        <v>2807634.8999999901</v>
      </c>
      <c r="D50">
        <v>42</v>
      </c>
      <c r="E50">
        <v>20</v>
      </c>
      <c r="F50" s="1"/>
      <c r="G50" s="1"/>
    </row>
    <row r="51" spans="1:7" x14ac:dyDescent="0.55000000000000004">
      <c r="A51" t="s">
        <v>4</v>
      </c>
      <c r="B51">
        <v>1709</v>
      </c>
      <c r="C51" s="1">
        <v>1666933.1</v>
      </c>
      <c r="D51">
        <v>36</v>
      </c>
      <c r="E51">
        <v>21</v>
      </c>
      <c r="F51" s="1"/>
      <c r="G51" s="1"/>
    </row>
    <row r="52" spans="1:7" x14ac:dyDescent="0.55000000000000004">
      <c r="A52" t="s">
        <v>4</v>
      </c>
      <c r="B52">
        <v>1710</v>
      </c>
      <c r="C52" s="1">
        <v>1267322.7</v>
      </c>
      <c r="D52">
        <v>30</v>
      </c>
      <c r="E52">
        <v>22</v>
      </c>
      <c r="F52" s="1"/>
      <c r="G52" s="1"/>
    </row>
    <row r="53" spans="1:7" x14ac:dyDescent="0.55000000000000004">
      <c r="A53" t="s">
        <v>4</v>
      </c>
      <c r="B53">
        <v>1711</v>
      </c>
      <c r="C53" s="1">
        <v>640142.299999999</v>
      </c>
      <c r="D53">
        <v>21</v>
      </c>
      <c r="E53">
        <v>23</v>
      </c>
      <c r="F53" s="11" t="s">
        <v>82</v>
      </c>
      <c r="G53" s="11" t="s">
        <v>83</v>
      </c>
    </row>
    <row r="54" spans="1:7" x14ac:dyDescent="0.55000000000000004">
      <c r="A54" t="s">
        <v>6</v>
      </c>
      <c r="B54">
        <v>1601</v>
      </c>
      <c r="C54" s="1">
        <v>49438740.399998598</v>
      </c>
      <c r="D54">
        <v>21289</v>
      </c>
      <c r="E54">
        <v>1</v>
      </c>
      <c r="F54" s="1">
        <f t="array" ref="F54:G54">LINEST(C54:C76,E54:E76,1,0)</f>
        <v>3587056.2581017041</v>
      </c>
      <c r="G54" s="1">
        <v>43815791.78537409</v>
      </c>
    </row>
    <row r="55" spans="1:7" x14ac:dyDescent="0.55000000000000004">
      <c r="A55" t="s">
        <v>6</v>
      </c>
      <c r="B55">
        <v>1602</v>
      </c>
      <c r="C55" s="1">
        <v>47191114.599998601</v>
      </c>
      <c r="D55">
        <v>20024</v>
      </c>
      <c r="E55">
        <v>2</v>
      </c>
      <c r="F55" s="1"/>
      <c r="G55" s="1"/>
    </row>
    <row r="56" spans="1:7" x14ac:dyDescent="0.55000000000000004">
      <c r="A56" t="s">
        <v>6</v>
      </c>
      <c r="B56">
        <v>1603</v>
      </c>
      <c r="C56" s="1">
        <v>54865199.199997097</v>
      </c>
      <c r="D56">
        <v>24966</v>
      </c>
      <c r="E56">
        <v>3</v>
      </c>
      <c r="F56" s="1"/>
      <c r="G56" s="1"/>
    </row>
    <row r="57" spans="1:7" x14ac:dyDescent="0.55000000000000004">
      <c r="A57" t="s">
        <v>6</v>
      </c>
      <c r="B57">
        <v>1604</v>
      </c>
      <c r="C57" s="1">
        <v>62716903.899997003</v>
      </c>
      <c r="D57">
        <v>25927</v>
      </c>
      <c r="E57">
        <v>4</v>
      </c>
      <c r="F57" s="1"/>
      <c r="G57" s="1"/>
    </row>
    <row r="58" spans="1:7" x14ac:dyDescent="0.55000000000000004">
      <c r="A58" t="s">
        <v>6</v>
      </c>
      <c r="B58">
        <v>1605</v>
      </c>
      <c r="C58" s="1">
        <v>47559588.299998</v>
      </c>
      <c r="D58">
        <v>19834</v>
      </c>
      <c r="E58">
        <v>5</v>
      </c>
      <c r="F58" s="1"/>
      <c r="G58" s="1"/>
    </row>
    <row r="59" spans="1:7" x14ac:dyDescent="0.55000000000000004">
      <c r="A59" t="s">
        <v>6</v>
      </c>
      <c r="B59">
        <v>1606</v>
      </c>
      <c r="C59" s="1">
        <v>48922773.199998103</v>
      </c>
      <c r="D59">
        <v>21124</v>
      </c>
      <c r="E59">
        <v>6</v>
      </c>
      <c r="F59" s="1"/>
      <c r="G59" s="1"/>
    </row>
    <row r="60" spans="1:7" x14ac:dyDescent="0.55000000000000004">
      <c r="A60" t="s">
        <v>6</v>
      </c>
      <c r="B60">
        <v>1607</v>
      </c>
      <c r="C60" s="1">
        <v>49279303.499998197</v>
      </c>
      <c r="D60">
        <v>20774</v>
      </c>
      <c r="E60">
        <v>7</v>
      </c>
      <c r="F60" s="1"/>
      <c r="G60" s="1"/>
    </row>
    <row r="61" spans="1:7" x14ac:dyDescent="0.55000000000000004">
      <c r="A61" t="s">
        <v>6</v>
      </c>
      <c r="B61">
        <v>1608</v>
      </c>
      <c r="C61" s="1">
        <v>56772249.099996701</v>
      </c>
      <c r="D61">
        <v>24443</v>
      </c>
      <c r="E61">
        <v>8</v>
      </c>
      <c r="F61" s="1"/>
      <c r="G61" s="1"/>
    </row>
    <row r="62" spans="1:7" x14ac:dyDescent="0.55000000000000004">
      <c r="A62" t="s">
        <v>6</v>
      </c>
      <c r="B62">
        <v>1609</v>
      </c>
      <c r="C62" s="1">
        <v>69661868.499993801</v>
      </c>
      <c r="D62">
        <v>27668</v>
      </c>
      <c r="E62">
        <v>9</v>
      </c>
      <c r="F62" s="1"/>
      <c r="G62" s="1"/>
    </row>
    <row r="63" spans="1:7" x14ac:dyDescent="0.55000000000000004">
      <c r="A63" t="s">
        <v>6</v>
      </c>
      <c r="B63">
        <v>1610</v>
      </c>
      <c r="C63" s="1">
        <v>100094133.29998</v>
      </c>
      <c r="D63">
        <v>38597</v>
      </c>
      <c r="E63">
        <v>10</v>
      </c>
      <c r="F63" s="1"/>
      <c r="G63" s="1"/>
    </row>
    <row r="64" spans="1:7" x14ac:dyDescent="0.55000000000000004">
      <c r="A64" t="s">
        <v>6</v>
      </c>
      <c r="B64">
        <v>1611</v>
      </c>
      <c r="C64" s="1">
        <v>132700534.399958</v>
      </c>
      <c r="D64">
        <v>55663</v>
      </c>
      <c r="E64">
        <v>11</v>
      </c>
      <c r="F64" s="1"/>
      <c r="G64" s="1"/>
    </row>
    <row r="65" spans="1:7" x14ac:dyDescent="0.55000000000000004">
      <c r="A65" t="s">
        <v>6</v>
      </c>
      <c r="B65">
        <v>1612</v>
      </c>
      <c r="C65" s="1">
        <v>142481033.099958</v>
      </c>
      <c r="D65">
        <v>69060</v>
      </c>
      <c r="E65">
        <v>12</v>
      </c>
      <c r="F65" s="1"/>
      <c r="G65" s="1"/>
    </row>
    <row r="66" spans="1:7" x14ac:dyDescent="0.55000000000000004">
      <c r="A66" t="s">
        <v>6</v>
      </c>
      <c r="B66">
        <v>1701</v>
      </c>
      <c r="C66" s="1">
        <v>84898144.099986494</v>
      </c>
      <c r="D66">
        <v>32963</v>
      </c>
      <c r="E66">
        <v>13</v>
      </c>
      <c r="F66" s="1"/>
      <c r="G66" s="1"/>
    </row>
    <row r="67" spans="1:7" x14ac:dyDescent="0.55000000000000004">
      <c r="A67" t="s">
        <v>6</v>
      </c>
      <c r="B67">
        <v>1702</v>
      </c>
      <c r="C67" s="1">
        <v>79183046.599989101</v>
      </c>
      <c r="D67">
        <v>31764</v>
      </c>
      <c r="E67">
        <v>14</v>
      </c>
      <c r="F67" s="1"/>
      <c r="G67" s="1"/>
    </row>
    <row r="68" spans="1:7" x14ac:dyDescent="0.55000000000000004">
      <c r="A68" t="s">
        <v>6</v>
      </c>
      <c r="B68">
        <v>1703</v>
      </c>
      <c r="C68" s="1">
        <v>101539073.999983</v>
      </c>
      <c r="D68">
        <v>39488</v>
      </c>
      <c r="E68">
        <v>15</v>
      </c>
      <c r="F68" s="1"/>
      <c r="G68" s="1"/>
    </row>
    <row r="69" spans="1:7" x14ac:dyDescent="0.55000000000000004">
      <c r="A69" t="s">
        <v>6</v>
      </c>
      <c r="B69">
        <v>1704</v>
      </c>
      <c r="C69" s="1">
        <v>93261599.899983793</v>
      </c>
      <c r="D69">
        <v>36433</v>
      </c>
      <c r="E69">
        <v>16</v>
      </c>
      <c r="F69" s="1"/>
      <c r="G69" s="1"/>
    </row>
    <row r="70" spans="1:7" x14ac:dyDescent="0.55000000000000004">
      <c r="A70" t="s">
        <v>6</v>
      </c>
      <c r="B70">
        <v>1705</v>
      </c>
      <c r="C70" s="1">
        <v>105740382.299981</v>
      </c>
      <c r="D70">
        <v>40281</v>
      </c>
      <c r="E70">
        <v>17</v>
      </c>
      <c r="F70" s="1"/>
      <c r="G70" s="1"/>
    </row>
    <row r="71" spans="1:7" x14ac:dyDescent="0.55000000000000004">
      <c r="A71" t="s">
        <v>6</v>
      </c>
      <c r="B71">
        <v>1706</v>
      </c>
      <c r="C71" s="1">
        <v>91907844.699984998</v>
      </c>
      <c r="D71">
        <v>35818</v>
      </c>
      <c r="E71">
        <v>18</v>
      </c>
      <c r="F71" s="1"/>
      <c r="G71" s="1"/>
    </row>
    <row r="72" spans="1:7" x14ac:dyDescent="0.55000000000000004">
      <c r="A72" t="s">
        <v>6</v>
      </c>
      <c r="B72">
        <v>1707</v>
      </c>
      <c r="C72" s="1">
        <v>95797001.299981505</v>
      </c>
      <c r="D72">
        <v>37018</v>
      </c>
      <c r="E72">
        <v>19</v>
      </c>
      <c r="F72" s="1"/>
      <c r="G72" s="1"/>
    </row>
    <row r="73" spans="1:7" x14ac:dyDescent="0.55000000000000004">
      <c r="A73" t="s">
        <v>6</v>
      </c>
      <c r="B73">
        <v>1708</v>
      </c>
      <c r="C73" s="1">
        <v>109648050.399979</v>
      </c>
      <c r="D73">
        <v>42496</v>
      </c>
      <c r="E73">
        <v>20</v>
      </c>
      <c r="F73" s="1"/>
      <c r="G73" s="1"/>
    </row>
    <row r="74" spans="1:7" x14ac:dyDescent="0.55000000000000004">
      <c r="A74" t="s">
        <v>6</v>
      </c>
      <c r="B74">
        <v>1709</v>
      </c>
      <c r="C74" s="1">
        <v>112799171.79997601</v>
      </c>
      <c r="D74">
        <v>40822</v>
      </c>
      <c r="E74">
        <v>21</v>
      </c>
      <c r="F74" s="1"/>
      <c r="G74" s="1"/>
    </row>
    <row r="75" spans="1:7" x14ac:dyDescent="0.55000000000000004">
      <c r="A75" t="s">
        <v>6</v>
      </c>
      <c r="B75">
        <v>1710</v>
      </c>
      <c r="C75" s="1">
        <v>155521670.49997899</v>
      </c>
      <c r="D75">
        <v>55534</v>
      </c>
      <c r="E75">
        <v>22</v>
      </c>
      <c r="F75" s="1"/>
      <c r="G75" s="1"/>
    </row>
    <row r="76" spans="1:7" x14ac:dyDescent="0.55000000000000004">
      <c r="A76" t="s">
        <v>6</v>
      </c>
      <c r="B76">
        <v>1711</v>
      </c>
      <c r="C76" s="1">
        <v>105811311.19997799</v>
      </c>
      <c r="D76">
        <v>40379</v>
      </c>
      <c r="E76">
        <v>23</v>
      </c>
      <c r="F76" s="11" t="s">
        <v>82</v>
      </c>
      <c r="G76" s="11" t="s">
        <v>83</v>
      </c>
    </row>
    <row r="77" spans="1:7" x14ac:dyDescent="0.55000000000000004">
      <c r="A77" t="s">
        <v>2</v>
      </c>
      <c r="B77">
        <v>1601</v>
      </c>
      <c r="C77" s="1">
        <v>38738062.300000198</v>
      </c>
      <c r="D77">
        <v>12738</v>
      </c>
      <c r="E77">
        <v>1</v>
      </c>
      <c r="F77" s="1">
        <f t="array" ref="F77:G77">LINEST(C77:C99,E77:E99,1,0)</f>
        <v>1256930.8901184867</v>
      </c>
      <c r="G77" s="1">
        <v>54369020.609879501</v>
      </c>
    </row>
    <row r="78" spans="1:7" x14ac:dyDescent="0.55000000000000004">
      <c r="A78" t="s">
        <v>2</v>
      </c>
      <c r="B78">
        <v>1602</v>
      </c>
      <c r="C78" s="1">
        <v>38377678.500000402</v>
      </c>
      <c r="D78">
        <v>12707</v>
      </c>
      <c r="E78">
        <v>2</v>
      </c>
      <c r="F78" s="1"/>
      <c r="G78" s="1"/>
    </row>
    <row r="79" spans="1:7" x14ac:dyDescent="0.55000000000000004">
      <c r="A79" t="s">
        <v>2</v>
      </c>
      <c r="B79">
        <v>1603</v>
      </c>
      <c r="C79" s="1">
        <v>50084520.499998897</v>
      </c>
      <c r="D79">
        <v>16726</v>
      </c>
      <c r="E79">
        <v>3</v>
      </c>
      <c r="F79" s="1"/>
      <c r="G79" s="1"/>
    </row>
    <row r="80" spans="1:7" x14ac:dyDescent="0.55000000000000004">
      <c r="A80" t="s">
        <v>2</v>
      </c>
      <c r="B80">
        <v>1604</v>
      </c>
      <c r="C80" s="1">
        <v>64219529.4999988</v>
      </c>
      <c r="D80">
        <v>19324</v>
      </c>
      <c r="E80">
        <v>4</v>
      </c>
      <c r="F80" s="1"/>
      <c r="G80" s="1"/>
    </row>
    <row r="81" spans="1:7" x14ac:dyDescent="0.55000000000000004">
      <c r="A81" t="s">
        <v>2</v>
      </c>
      <c r="B81">
        <v>1605</v>
      </c>
      <c r="C81" s="1">
        <v>51395267.699998498</v>
      </c>
      <c r="D81">
        <v>17001</v>
      </c>
      <c r="E81">
        <v>5</v>
      </c>
      <c r="F81" s="1"/>
      <c r="G81" s="1"/>
    </row>
    <row r="82" spans="1:7" x14ac:dyDescent="0.55000000000000004">
      <c r="A82" t="s">
        <v>2</v>
      </c>
      <c r="B82">
        <v>1606</v>
      </c>
      <c r="C82" s="1">
        <v>56697540.899998397</v>
      </c>
      <c r="D82">
        <v>18527</v>
      </c>
      <c r="E82">
        <v>6</v>
      </c>
      <c r="F82" s="1"/>
      <c r="G82" s="1"/>
    </row>
    <row r="83" spans="1:7" x14ac:dyDescent="0.55000000000000004">
      <c r="A83" t="s">
        <v>2</v>
      </c>
      <c r="B83">
        <v>1607</v>
      </c>
      <c r="C83" s="1">
        <v>53529933.099998601</v>
      </c>
      <c r="D83">
        <v>17799</v>
      </c>
      <c r="E83">
        <v>7</v>
      </c>
      <c r="F83" s="1"/>
      <c r="G83" s="1"/>
    </row>
    <row r="84" spans="1:7" x14ac:dyDescent="0.55000000000000004">
      <c r="A84" t="s">
        <v>2</v>
      </c>
      <c r="B84">
        <v>1608</v>
      </c>
      <c r="C84" s="1">
        <v>70556951.499997497</v>
      </c>
      <c r="D84">
        <v>19730</v>
      </c>
      <c r="E84">
        <v>8</v>
      </c>
      <c r="F84" s="1"/>
      <c r="G84" s="1"/>
    </row>
    <row r="85" spans="1:7" x14ac:dyDescent="0.55000000000000004">
      <c r="A85" t="s">
        <v>2</v>
      </c>
      <c r="B85">
        <v>1609</v>
      </c>
      <c r="C85" s="1">
        <v>69464126.199997202</v>
      </c>
      <c r="D85">
        <v>20917</v>
      </c>
      <c r="E85">
        <v>9</v>
      </c>
      <c r="F85" s="1"/>
      <c r="G85" s="1"/>
    </row>
    <row r="86" spans="1:7" x14ac:dyDescent="0.55000000000000004">
      <c r="A86" t="s">
        <v>2</v>
      </c>
      <c r="B86">
        <v>1610</v>
      </c>
      <c r="C86" s="1">
        <v>91359010.399993002</v>
      </c>
      <c r="D86">
        <v>24726</v>
      </c>
      <c r="E86">
        <v>10</v>
      </c>
      <c r="F86" s="1"/>
      <c r="G86" s="1"/>
    </row>
    <row r="87" spans="1:7" x14ac:dyDescent="0.55000000000000004">
      <c r="A87" t="s">
        <v>2</v>
      </c>
      <c r="B87">
        <v>1611</v>
      </c>
      <c r="C87" s="1">
        <v>99968973.299990103</v>
      </c>
      <c r="D87">
        <v>28117</v>
      </c>
      <c r="E87">
        <v>11</v>
      </c>
      <c r="F87" s="1"/>
      <c r="G87" s="1"/>
    </row>
    <row r="88" spans="1:7" x14ac:dyDescent="0.55000000000000004">
      <c r="A88" t="s">
        <v>2</v>
      </c>
      <c r="B88">
        <v>1612</v>
      </c>
      <c r="C88" s="1">
        <v>92574765.499992594</v>
      </c>
      <c r="D88">
        <v>27992</v>
      </c>
      <c r="E88">
        <v>12</v>
      </c>
      <c r="F88" s="1"/>
      <c r="G88" s="1"/>
    </row>
    <row r="89" spans="1:7" x14ac:dyDescent="0.55000000000000004">
      <c r="A89" t="s">
        <v>2</v>
      </c>
      <c r="B89">
        <v>1701</v>
      </c>
      <c r="C89" s="1">
        <v>74941003.199995607</v>
      </c>
      <c r="D89">
        <v>22363</v>
      </c>
      <c r="E89">
        <v>13</v>
      </c>
      <c r="F89" s="1"/>
      <c r="G89" s="1"/>
    </row>
    <row r="90" spans="1:7" x14ac:dyDescent="0.55000000000000004">
      <c r="A90" t="s">
        <v>2</v>
      </c>
      <c r="B90">
        <v>1702</v>
      </c>
      <c r="C90" s="1">
        <v>66177650.699997596</v>
      </c>
      <c r="D90">
        <v>20287</v>
      </c>
      <c r="E90">
        <v>14</v>
      </c>
      <c r="F90" s="1"/>
      <c r="G90" s="1"/>
    </row>
    <row r="91" spans="1:7" x14ac:dyDescent="0.55000000000000004">
      <c r="A91" t="s">
        <v>2</v>
      </c>
      <c r="B91">
        <v>1703</v>
      </c>
      <c r="C91" s="1">
        <v>89994016.6999944</v>
      </c>
      <c r="D91">
        <v>24650</v>
      </c>
      <c r="E91">
        <v>15</v>
      </c>
      <c r="F91" s="1"/>
      <c r="G91" s="1"/>
    </row>
    <row r="92" spans="1:7" x14ac:dyDescent="0.55000000000000004">
      <c r="A92" t="s">
        <v>2</v>
      </c>
      <c r="B92">
        <v>1704</v>
      </c>
      <c r="C92" s="1">
        <v>81730342.3999957</v>
      </c>
      <c r="D92">
        <v>23354</v>
      </c>
      <c r="E92">
        <v>16</v>
      </c>
      <c r="F92" s="1"/>
      <c r="G92" s="1"/>
    </row>
    <row r="93" spans="1:7" x14ac:dyDescent="0.55000000000000004">
      <c r="A93" t="s">
        <v>2</v>
      </c>
      <c r="B93">
        <v>1705</v>
      </c>
      <c r="C93" s="1">
        <v>87018478.3999957</v>
      </c>
      <c r="D93">
        <v>24019</v>
      </c>
      <c r="E93">
        <v>17</v>
      </c>
      <c r="F93" s="1"/>
      <c r="G93" s="1"/>
    </row>
    <row r="94" spans="1:7" x14ac:dyDescent="0.55000000000000004">
      <c r="A94" t="s">
        <v>2</v>
      </c>
      <c r="B94">
        <v>1706</v>
      </c>
      <c r="C94" s="1">
        <v>72157665.999998003</v>
      </c>
      <c r="D94">
        <v>19962</v>
      </c>
      <c r="E94">
        <v>18</v>
      </c>
      <c r="F94" s="1"/>
      <c r="G94" s="1"/>
    </row>
    <row r="95" spans="1:7" x14ac:dyDescent="0.55000000000000004">
      <c r="A95" t="s">
        <v>2</v>
      </c>
      <c r="B95">
        <v>1707</v>
      </c>
      <c r="C95" s="1">
        <v>68877186.699997798</v>
      </c>
      <c r="D95">
        <v>18848</v>
      </c>
      <c r="E95">
        <v>19</v>
      </c>
      <c r="F95" s="1"/>
      <c r="G95" s="1"/>
    </row>
    <row r="96" spans="1:7" x14ac:dyDescent="0.55000000000000004">
      <c r="A96" t="s">
        <v>2</v>
      </c>
      <c r="B96">
        <v>1708</v>
      </c>
      <c r="C96" s="1">
        <v>70668531.499998793</v>
      </c>
      <c r="D96">
        <v>19346</v>
      </c>
      <c r="E96">
        <v>20</v>
      </c>
      <c r="F96" s="1"/>
      <c r="G96" s="1"/>
    </row>
    <row r="97" spans="1:7" x14ac:dyDescent="0.55000000000000004">
      <c r="A97" t="s">
        <v>2</v>
      </c>
      <c r="B97">
        <v>1709</v>
      </c>
      <c r="C97" s="1">
        <v>72057678.699997306</v>
      </c>
      <c r="D97">
        <v>18521</v>
      </c>
      <c r="E97">
        <v>21</v>
      </c>
      <c r="F97" s="1"/>
      <c r="G97" s="1"/>
    </row>
    <row r="98" spans="1:7" x14ac:dyDescent="0.55000000000000004">
      <c r="A98" t="s">
        <v>2</v>
      </c>
      <c r="B98">
        <v>1710</v>
      </c>
      <c r="C98" s="1">
        <v>85836710.399995804</v>
      </c>
      <c r="D98">
        <v>21296</v>
      </c>
      <c r="E98">
        <v>22</v>
      </c>
      <c r="F98" s="1"/>
      <c r="G98" s="1"/>
    </row>
    <row r="99" spans="1:7" x14ac:dyDescent="0.55000000000000004">
      <c r="A99" t="s">
        <v>2</v>
      </c>
      <c r="B99">
        <v>1711</v>
      </c>
      <c r="C99" s="1">
        <v>50974775.599999398</v>
      </c>
      <c r="D99">
        <v>14679</v>
      </c>
      <c r="E99">
        <v>23</v>
      </c>
      <c r="F99" s="1"/>
      <c r="G99" s="1"/>
    </row>
  </sheetData>
  <sortState xmlns:xlrd2="http://schemas.microsoft.com/office/spreadsheetml/2017/richdata2" ref="A8:D99">
    <sortCondition ref="A8:A99"/>
    <sortCondition ref="B8:B99"/>
  </sortState>
  <mergeCells count="2">
    <mergeCell ref="B1:C1"/>
    <mergeCell ref="E1:I1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3548-30A9-48C6-972C-2E8C9FF2E2FA}">
  <dimension ref="A1:B89"/>
  <sheetViews>
    <sheetView workbookViewId="0">
      <selection activeCell="A95" sqref="A95"/>
    </sheetView>
  </sheetViews>
  <sheetFormatPr defaultRowHeight="14.4" x14ac:dyDescent="0.55000000000000004"/>
  <cols>
    <col min="1" max="1" width="66.47265625" customWidth="1"/>
  </cols>
  <sheetData>
    <row r="1" spans="1:1" x14ac:dyDescent="0.55000000000000004">
      <c r="A1" t="s">
        <v>13</v>
      </c>
    </row>
    <row r="2" spans="1:1" x14ac:dyDescent="0.55000000000000004">
      <c r="A2" t="s">
        <v>14</v>
      </c>
    </row>
    <row r="3" spans="1:1" x14ac:dyDescent="0.55000000000000004">
      <c r="A3" t="s">
        <v>15</v>
      </c>
    </row>
    <row r="4" spans="1:1" x14ac:dyDescent="0.55000000000000004">
      <c r="A4" t="s">
        <v>16</v>
      </c>
    </row>
    <row r="5" spans="1:1" x14ac:dyDescent="0.55000000000000004">
      <c r="A5" t="s">
        <v>17</v>
      </c>
    </row>
    <row r="6" spans="1:1" x14ac:dyDescent="0.55000000000000004">
      <c r="A6" t="s">
        <v>18</v>
      </c>
    </row>
    <row r="7" spans="1:1" x14ac:dyDescent="0.55000000000000004">
      <c r="A7" t="s">
        <v>19</v>
      </c>
    </row>
    <row r="8" spans="1:1" x14ac:dyDescent="0.55000000000000004">
      <c r="A8" t="s">
        <v>20</v>
      </c>
    </row>
    <row r="12" spans="1:1" x14ac:dyDescent="0.55000000000000004">
      <c r="A12" t="s">
        <v>21</v>
      </c>
    </row>
    <row r="13" spans="1:1" x14ac:dyDescent="0.55000000000000004">
      <c r="A13" t="s">
        <v>22</v>
      </c>
    </row>
    <row r="14" spans="1:1" x14ac:dyDescent="0.55000000000000004">
      <c r="A14" t="s">
        <v>23</v>
      </c>
    </row>
    <row r="15" spans="1:1" x14ac:dyDescent="0.55000000000000004">
      <c r="A15" t="s">
        <v>24</v>
      </c>
    </row>
    <row r="19" spans="1:1" x14ac:dyDescent="0.55000000000000004">
      <c r="A19" t="s">
        <v>84</v>
      </c>
    </row>
    <row r="20" spans="1:1" x14ac:dyDescent="0.55000000000000004">
      <c r="A20" t="s">
        <v>85</v>
      </c>
    </row>
    <row r="21" spans="1:1" x14ac:dyDescent="0.55000000000000004">
      <c r="A21" t="s">
        <v>25</v>
      </c>
    </row>
    <row r="22" spans="1:1" x14ac:dyDescent="0.55000000000000004">
      <c r="A22" t="s">
        <v>86</v>
      </c>
    </row>
    <row r="23" spans="1:1" x14ac:dyDescent="0.55000000000000004">
      <c r="A23" t="s">
        <v>87</v>
      </c>
    </row>
    <row r="24" spans="1:1" x14ac:dyDescent="0.55000000000000004">
      <c r="A24" t="s">
        <v>26</v>
      </c>
    </row>
    <row r="25" spans="1:1" x14ac:dyDescent="0.55000000000000004">
      <c r="A25" t="s">
        <v>27</v>
      </c>
    </row>
    <row r="26" spans="1:1" x14ac:dyDescent="0.55000000000000004">
      <c r="A26" t="s">
        <v>28</v>
      </c>
    </row>
    <row r="27" spans="1:1" x14ac:dyDescent="0.55000000000000004">
      <c r="A27" t="s">
        <v>29</v>
      </c>
    </row>
    <row r="28" spans="1:1" x14ac:dyDescent="0.55000000000000004">
      <c r="A28" t="s">
        <v>30</v>
      </c>
    </row>
    <row r="29" spans="1:1" x14ac:dyDescent="0.55000000000000004">
      <c r="A29" t="s">
        <v>88</v>
      </c>
    </row>
    <row r="30" spans="1:1" x14ac:dyDescent="0.55000000000000004">
      <c r="A30" t="s">
        <v>31</v>
      </c>
    </row>
    <row r="31" spans="1:1" x14ac:dyDescent="0.55000000000000004">
      <c r="A31" t="s">
        <v>32</v>
      </c>
    </row>
    <row r="32" spans="1:1" x14ac:dyDescent="0.55000000000000004">
      <c r="A32" t="s">
        <v>33</v>
      </c>
    </row>
    <row r="33" spans="1:1" x14ac:dyDescent="0.55000000000000004">
      <c r="A33" t="s">
        <v>90</v>
      </c>
    </row>
    <row r="34" spans="1:1" x14ac:dyDescent="0.55000000000000004">
      <c r="A34" t="s">
        <v>34</v>
      </c>
    </row>
    <row r="35" spans="1:1" x14ac:dyDescent="0.55000000000000004">
      <c r="A35" t="s">
        <v>35</v>
      </c>
    </row>
    <row r="36" spans="1:1" x14ac:dyDescent="0.55000000000000004">
      <c r="A36" t="s">
        <v>36</v>
      </c>
    </row>
    <row r="37" spans="1:1" x14ac:dyDescent="0.55000000000000004">
      <c r="A37" t="s">
        <v>89</v>
      </c>
    </row>
    <row r="38" spans="1:1" x14ac:dyDescent="0.55000000000000004">
      <c r="A38" t="s">
        <v>37</v>
      </c>
    </row>
    <row r="39" spans="1:1" x14ac:dyDescent="0.55000000000000004">
      <c r="A39" t="s">
        <v>35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4" spans="1:1" x14ac:dyDescent="0.55000000000000004">
      <c r="A54" t="s">
        <v>51</v>
      </c>
    </row>
    <row r="55" spans="1:1" x14ac:dyDescent="0.55000000000000004">
      <c r="A55" t="s">
        <v>52</v>
      </c>
    </row>
    <row r="57" spans="1:1" x14ac:dyDescent="0.55000000000000004">
      <c r="A57" t="s">
        <v>53</v>
      </c>
    </row>
    <row r="58" spans="1:1" x14ac:dyDescent="0.55000000000000004">
      <c r="A58" t="s">
        <v>54</v>
      </c>
    </row>
    <row r="59" spans="1:1" x14ac:dyDescent="0.55000000000000004">
      <c r="A59" t="s">
        <v>55</v>
      </c>
    </row>
    <row r="60" spans="1:1" x14ac:dyDescent="0.55000000000000004">
      <c r="A60" t="s">
        <v>56</v>
      </c>
    </row>
    <row r="61" spans="1:1" x14ac:dyDescent="0.55000000000000004">
      <c r="A61" t="s">
        <v>57</v>
      </c>
    </row>
    <row r="62" spans="1:1" x14ac:dyDescent="0.55000000000000004">
      <c r="A62" t="s">
        <v>58</v>
      </c>
    </row>
    <row r="63" spans="1:1" x14ac:dyDescent="0.55000000000000004">
      <c r="A63" t="s">
        <v>59</v>
      </c>
    </row>
    <row r="64" spans="1:1" x14ac:dyDescent="0.55000000000000004">
      <c r="A64" t="s">
        <v>60</v>
      </c>
    </row>
    <row r="65" spans="1:1" x14ac:dyDescent="0.55000000000000004">
      <c r="A65" t="s">
        <v>61</v>
      </c>
    </row>
    <row r="66" spans="1:1" x14ac:dyDescent="0.55000000000000004">
      <c r="A66" t="s">
        <v>62</v>
      </c>
    </row>
    <row r="67" spans="1:1" x14ac:dyDescent="0.55000000000000004">
      <c r="A67" t="s">
        <v>50</v>
      </c>
    </row>
    <row r="68" spans="1:1" x14ac:dyDescent="0.55000000000000004">
      <c r="A68" t="s">
        <v>63</v>
      </c>
    </row>
    <row r="69" spans="1:1" x14ac:dyDescent="0.55000000000000004">
      <c r="A69" t="s">
        <v>64</v>
      </c>
    </row>
    <row r="70" spans="1:1" x14ac:dyDescent="0.55000000000000004">
      <c r="A70" t="s">
        <v>65</v>
      </c>
    </row>
    <row r="71" spans="1:1" x14ac:dyDescent="0.55000000000000004">
      <c r="A71" t="s">
        <v>66</v>
      </c>
    </row>
    <row r="72" spans="1:1" x14ac:dyDescent="0.55000000000000004">
      <c r="A72" t="s">
        <v>67</v>
      </c>
    </row>
    <row r="74" spans="1:1" x14ac:dyDescent="0.55000000000000004">
      <c r="A74" t="s">
        <v>68</v>
      </c>
    </row>
    <row r="75" spans="1:1" x14ac:dyDescent="0.55000000000000004">
      <c r="A75" t="s">
        <v>69</v>
      </c>
    </row>
    <row r="76" spans="1:1" x14ac:dyDescent="0.55000000000000004">
      <c r="A76" t="s">
        <v>70</v>
      </c>
    </row>
    <row r="77" spans="1:1" x14ac:dyDescent="0.55000000000000004">
      <c r="A77" t="s">
        <v>35</v>
      </c>
    </row>
    <row r="78" spans="1:1" x14ac:dyDescent="0.55000000000000004">
      <c r="A78" t="s">
        <v>91</v>
      </c>
    </row>
    <row r="79" spans="1:1" x14ac:dyDescent="0.55000000000000004">
      <c r="A79" t="s">
        <v>35</v>
      </c>
    </row>
    <row r="81" spans="1:2" x14ac:dyDescent="0.55000000000000004">
      <c r="A81" t="s">
        <v>35</v>
      </c>
    </row>
    <row r="82" spans="1:2" x14ac:dyDescent="0.55000000000000004">
      <c r="A82" t="s">
        <v>71</v>
      </c>
    </row>
    <row r="83" spans="1:2" x14ac:dyDescent="0.55000000000000004">
      <c r="A83" t="s">
        <v>35</v>
      </c>
      <c r="B83" t="s">
        <v>72</v>
      </c>
    </row>
    <row r="84" spans="1:2" x14ac:dyDescent="0.55000000000000004">
      <c r="A84" t="s">
        <v>35</v>
      </c>
      <c r="B84" t="s">
        <v>73</v>
      </c>
    </row>
    <row r="85" spans="1:2" x14ac:dyDescent="0.55000000000000004">
      <c r="A85" t="s">
        <v>35</v>
      </c>
      <c r="B85" t="s">
        <v>74</v>
      </c>
    </row>
    <row r="86" spans="1:2" x14ac:dyDescent="0.55000000000000004">
      <c r="A86" t="s">
        <v>35</v>
      </c>
      <c r="B86" t="s">
        <v>75</v>
      </c>
    </row>
    <row r="87" spans="1:2" x14ac:dyDescent="0.55000000000000004">
      <c r="A87" t="s">
        <v>35</v>
      </c>
      <c r="B87" t="s">
        <v>76</v>
      </c>
    </row>
    <row r="88" spans="1:2" x14ac:dyDescent="0.55000000000000004">
      <c r="A88" t="s">
        <v>77</v>
      </c>
    </row>
    <row r="89" spans="1:2" x14ac:dyDescent="0.55000000000000004">
      <c r="A8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sql_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Mingalov</dc:creator>
  <cp:lastModifiedBy>Анна Косякова</cp:lastModifiedBy>
  <dcterms:created xsi:type="dcterms:W3CDTF">2020-02-25T01:45:13Z</dcterms:created>
  <dcterms:modified xsi:type="dcterms:W3CDTF">2023-06-02T17:43:17Z</dcterms:modified>
</cp:coreProperties>
</file>