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\Desktop\SESIONES\"/>
    </mc:Choice>
  </mc:AlternateContent>
  <xr:revisionPtr revIDLastSave="0" documentId="8_{2C7A7274-5C29-4DE3-99BD-010B27717961}" xr6:coauthVersionLast="36" xr6:coauthVersionMax="36" xr10:uidLastSave="{00000000-0000-0000-0000-000000000000}"/>
  <bookViews>
    <workbookView xWindow="240" yWindow="60" windowWidth="20115" windowHeight="8010" xr2:uid="{00000000-000D-0000-FFFF-FFFF00000000}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AB7" i="1" l="1"/>
  <c r="AC7" i="1" s="1"/>
  <c r="AC31" i="1"/>
  <c r="AB33" i="1" l="1"/>
  <c r="AC33" i="1" s="1"/>
  <c r="AB32" i="1"/>
  <c r="AC32" i="1" s="1"/>
  <c r="L61" i="1"/>
  <c r="M61" i="1" s="1"/>
  <c r="AB30" i="1"/>
  <c r="AC30" i="1" s="1"/>
  <c r="AB29" i="1"/>
  <c r="AC29" i="1" s="1"/>
  <c r="AB28" i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L60" i="1"/>
  <c r="M60" i="1" s="1"/>
  <c r="AB9" i="1"/>
  <c r="AC9" i="1" s="1"/>
  <c r="AB8" i="1"/>
  <c r="AC8" i="1" s="1"/>
  <c r="G54" i="1"/>
  <c r="G55" i="1" s="1"/>
  <c r="G56" i="1" s="1"/>
  <c r="G57" i="1" s="1"/>
  <c r="G58" i="1" s="1"/>
  <c r="G59" i="1" s="1"/>
  <c r="G60" i="1" s="1"/>
  <c r="G61" i="1" s="1"/>
  <c r="L59" i="1" l="1"/>
  <c r="M59" i="1" s="1"/>
  <c r="AC28" i="1"/>
  <c r="L55" i="1"/>
  <c r="M55" i="1" s="1"/>
  <c r="L58" i="1"/>
  <c r="M58" i="1" s="1"/>
  <c r="L54" i="1"/>
  <c r="M54" i="1" s="1"/>
  <c r="L57" i="1"/>
  <c r="M57" i="1" s="1"/>
  <c r="L56" i="1"/>
  <c r="M56" i="1" s="1"/>
  <c r="L53" i="1" l="1"/>
  <c r="M53" i="1" s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G36" i="1"/>
  <c r="G35" i="1"/>
  <c r="G34" i="1"/>
  <c r="A10" i="1" l="1"/>
  <c r="A13" i="1" s="1"/>
  <c r="A16" i="1" s="1"/>
  <c r="A19" i="1" s="1"/>
  <c r="A22" i="1" s="1"/>
  <c r="A25" i="1" s="1"/>
  <c r="A28" i="1" s="1"/>
  <c r="A31" i="1" s="1"/>
</calcChain>
</file>

<file path=xl/sharedStrings.xml><?xml version="1.0" encoding="utf-8"?>
<sst xmlns="http://schemas.openxmlformats.org/spreadsheetml/2006/main" count="140" uniqueCount="97">
  <si>
    <t>APELLIDOS Y NOMBRES</t>
  </si>
  <si>
    <t>GRUPO PARLAMENTARIO</t>
  </si>
  <si>
    <t>CARGO</t>
  </si>
  <si>
    <t>López Ureña Ilich Fredy</t>
  </si>
  <si>
    <t>ACCION POPULAR</t>
  </si>
  <si>
    <t>Presidente</t>
  </si>
  <si>
    <t>Reymundo Mercado Edgard Cornelio</t>
  </si>
  <si>
    <t>JUNTOS POR EL PERÚ</t>
  </si>
  <si>
    <t>Secretario</t>
  </si>
  <si>
    <t>Agüero Gutiérrez María Antonieta</t>
  </si>
  <si>
    <t>PERÚ LIBRE</t>
  </si>
  <si>
    <t>Titular</t>
  </si>
  <si>
    <t>Ciccia Vásquez Miguel Angel</t>
  </si>
  <si>
    <t>RENOVACIÓN POPULAR</t>
  </si>
  <si>
    <t>Ramírez García Tania Estefany</t>
  </si>
  <si>
    <t>FUERZA POPULAR</t>
  </si>
  <si>
    <t>Vergara Mendoza Elvis Hernán</t>
  </si>
  <si>
    <t>Paredes Gonzales Alex Antonio</t>
  </si>
  <si>
    <t>BLOQUE MAGISTERIAL DE CONCERTACIÓN NACIONAL</t>
  </si>
  <si>
    <t>vicepresidente</t>
  </si>
  <si>
    <t>Soto Palacios Wilson</t>
  </si>
  <si>
    <t>Espinoza Vargas Jhaec Darwin</t>
  </si>
  <si>
    <t>Sesión de Instalación</t>
  </si>
  <si>
    <t>1ra Sesión Extraordinaria</t>
  </si>
  <si>
    <t>1ra Sesión Ordinaria</t>
  </si>
  <si>
    <t>2da Sesión Ordinaria D.</t>
  </si>
  <si>
    <t>3ra Sesión Ordinaria D.</t>
  </si>
  <si>
    <t>4ta Sesión Ordinaria D.</t>
  </si>
  <si>
    <t>5ta Sesión Ordinaria D.</t>
  </si>
  <si>
    <t>6ta Sesión Ordinaria D.</t>
  </si>
  <si>
    <t xml:space="preserve">Primera Mesa de Trabajo </t>
  </si>
  <si>
    <t>4ta Sesión Extraordinaria</t>
  </si>
  <si>
    <t>7ma Sesión Ordinaria D.</t>
  </si>
  <si>
    <t>5lta Sesión Extraordinaria</t>
  </si>
  <si>
    <t>8va Sesión Ordinaria</t>
  </si>
  <si>
    <t>9na Sesión Ordinaria</t>
  </si>
  <si>
    <t>10ma Sesión Ordinaria</t>
  </si>
  <si>
    <t>LIMA
14/12/2021</t>
  </si>
  <si>
    <t>LIMA
24/11/2021</t>
  </si>
  <si>
    <t>LIMA
07/01/2022</t>
  </si>
  <si>
    <t>TRUJILLO
04/02/2022</t>
  </si>
  <si>
    <t>AREQUIPA
18/02/2022</t>
  </si>
  <si>
    <t>PIURA
28/02/2022</t>
  </si>
  <si>
    <t>PUCALPA
04/03/2022</t>
  </si>
  <si>
    <t>CUSCO
18/03/2022</t>
  </si>
  <si>
    <t>IQUITOS
01/04/2022</t>
  </si>
  <si>
    <t>LIMA
04/04/2022</t>
  </si>
  <si>
    <t>PUNO
08/04/2022</t>
  </si>
  <si>
    <t>LIMA
13/04/2022</t>
  </si>
  <si>
    <t>HUANCAYO
29/04/2022</t>
  </si>
  <si>
    <t>LIMA
03/05/2022</t>
  </si>
  <si>
    <t>LIMA
06/05/2022</t>
  </si>
  <si>
    <t>LIMA
13/05/2022</t>
  </si>
  <si>
    <t xml:space="preserve">Primera Mesa Técnica de Trabajo </t>
  </si>
  <si>
    <t>Segunda Mesa Técnica de trabajo</t>
  </si>
  <si>
    <t>PRESENTE</t>
  </si>
  <si>
    <t>LICENCIA</t>
  </si>
  <si>
    <t>FALTA</t>
  </si>
  <si>
    <t>Nª</t>
  </si>
  <si>
    <t>IMAGEN</t>
  </si>
  <si>
    <t>CONTROL
 DE ASISTENCIA</t>
  </si>
  <si>
    <t>LIMA
27/05/2022</t>
  </si>
  <si>
    <t>LIMA
03/06/2022</t>
  </si>
  <si>
    <t>AYACUCHO
10/06/2022</t>
  </si>
  <si>
    <t>Continuación de octava Sesión Perm.</t>
  </si>
  <si>
    <t>2da Sesión Extraordinaria Descentral.</t>
  </si>
  <si>
    <t>3ra Sesión Extraordinaria 
Descentral.</t>
  </si>
  <si>
    <t>TOTALES</t>
  </si>
  <si>
    <t>COMISIÓN INVESTIGADORA MULTIPARTIDARIA "CARGO FIJO EN LOS SERVICIOS DE ELECTRICIDAD"</t>
  </si>
  <si>
    <t>CONGRESISTAS</t>
  </si>
  <si>
    <t>CONGRESO DE LA REPÚBLICA    -   PERIODO LEGISLATIVO 2021 - 22-022</t>
  </si>
  <si>
    <t>ASISTENCIA</t>
  </si>
  <si>
    <t>NOMBRE</t>
  </si>
  <si>
    <t>%</t>
  </si>
  <si>
    <t>SESIONES</t>
  </si>
  <si>
    <t>María Antonieta Agüero Gutierrez</t>
  </si>
  <si>
    <t xml:space="preserve"> =</t>
  </si>
  <si>
    <t>PRESENTES</t>
  </si>
  <si>
    <t>LICENCIAS</t>
  </si>
  <si>
    <t>FALTAS</t>
  </si>
  <si>
    <t>Sesiones Ordinarias</t>
  </si>
  <si>
    <t xml:space="preserve">Sesiones Extraordinarias </t>
  </si>
  <si>
    <t>Mesas de Trabajo</t>
  </si>
  <si>
    <t>Presente</t>
  </si>
  <si>
    <t>Licencia</t>
  </si>
  <si>
    <t>Falta</t>
  </si>
  <si>
    <t xml:space="preserve">NUMERO TOTAL DE SESIONES </t>
  </si>
  <si>
    <t>ASISTENCIA DE CONGRESISTAS A SESIONES</t>
  </si>
  <si>
    <t>TOTAL DE EVENTOS</t>
  </si>
  <si>
    <t>TOTAL DE SESIONES</t>
  </si>
  <si>
    <t>11va Sesión Ordinaria</t>
  </si>
  <si>
    <t>Lima
08/07/2022</t>
  </si>
  <si>
    <t>ASIS-TENCIA</t>
  </si>
  <si>
    <t>SESIONES = 18</t>
  </si>
  <si>
    <t>Período no miembro de Comisión</t>
  </si>
  <si>
    <t>CONTROL DE ASISTENCIA  DE CONGRESISTAS A SESIONES Y MESAS DE TRABAJO AL 08/07/2022</t>
  </si>
  <si>
    <t>LEYENDA  GRÁFICA: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</si>
</sst>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0"/>
      <color rgb="FF414042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8"/>
      <color rgb="FF414042"/>
      <name val="Arial"/>
      <family val="2"/>
    </font>
    <font>
      <sz val="8"/>
      <name val="Arial"/>
      <family val="2"/>
    </font>
    <font>
      <u/>
      <sz val="11"/>
      <color theme="4"/>
      <name val="Calibri"/>
      <family val="2"/>
      <scheme val="minor"/>
    </font>
    <font>
      <b/>
      <sz val="9"/>
      <name val="Arial"/>
      <family val="2"/>
    </font>
    <font>
      <sz val="8"/>
      <color theme="1"/>
      <name val="Calibri"/>
      <family val="2"/>
      <scheme val="minor"/>
    </font>
    <font>
      <b/>
      <sz val="8"/>
      <color rgb="FF16AE02"/>
      <name val="Arial"/>
      <family val="2"/>
    </font>
    <font>
      <b/>
      <sz val="8"/>
      <color rgb="FFFF0000"/>
      <name val="Arial"/>
      <family val="2"/>
    </font>
    <font>
      <b/>
      <sz val="8"/>
      <color theme="9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16AE02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5">
    <xf numFmtId="0" fontId="0" fillId="0" borderId="0" xfId="0"/>
    <xf numFmtId="0" fontId="11" fillId="5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14" fontId="11" fillId="5" borderId="6" xfId="0" applyNumberFormat="1" applyFont="1" applyFill="1" applyBorder="1" applyAlignment="1">
      <alignment horizontal="center" vertical="center" wrapText="1"/>
    </xf>
    <xf numFmtId="14" fontId="11" fillId="6" borderId="6" xfId="0" applyNumberFormat="1" applyFont="1" applyFill="1" applyBorder="1" applyAlignment="1">
      <alignment horizontal="center" vertical="center" wrapText="1"/>
    </xf>
    <xf numFmtId="14" fontId="11" fillId="4" borderId="6" xfId="0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14" fontId="11" fillId="5" borderId="3" xfId="0" applyNumberFormat="1" applyFont="1" applyFill="1" applyBorder="1" applyAlignment="1">
      <alignment horizontal="center" vertical="center" wrapText="1"/>
    </xf>
    <xf numFmtId="14" fontId="11" fillId="6" borderId="3" xfId="0" applyNumberFormat="1" applyFont="1" applyFill="1" applyBorder="1" applyAlignment="1">
      <alignment horizontal="center" vertical="center" wrapText="1"/>
    </xf>
    <xf numFmtId="14" fontId="11" fillId="4" borderId="3" xfId="0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right" vertical="center" wrapText="1"/>
    </xf>
    <xf numFmtId="0" fontId="13" fillId="2" borderId="21" xfId="0" applyFont="1" applyFill="1" applyBorder="1" applyAlignment="1">
      <alignment horizontal="right" vertical="center" wrapText="1"/>
    </xf>
    <xf numFmtId="0" fontId="11" fillId="5" borderId="19" xfId="0" applyFont="1" applyFill="1" applyBorder="1" applyAlignment="1">
      <alignment horizontal="center" vertical="center" wrapText="1"/>
    </xf>
    <xf numFmtId="14" fontId="11" fillId="5" borderId="21" xfId="0" applyNumberFormat="1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right" vertical="center" wrapText="1"/>
    </xf>
    <xf numFmtId="0" fontId="13" fillId="2" borderId="24" xfId="0" applyFont="1" applyFill="1" applyBorder="1" applyAlignment="1">
      <alignment horizontal="right" vertical="center" wrapText="1"/>
    </xf>
    <xf numFmtId="0" fontId="14" fillId="2" borderId="20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7" fillId="2" borderId="5" xfId="1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8" fillId="2" borderId="8" xfId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9" fillId="2" borderId="10" xfId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7" fillId="2" borderId="15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7" borderId="20" xfId="0" applyFont="1" applyFill="1" applyBorder="1" applyAlignment="1">
      <alignment horizontal="center"/>
    </xf>
    <xf numFmtId="0" fontId="19" fillId="2" borderId="29" xfId="1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19" fillId="7" borderId="24" xfId="0" applyFont="1" applyFill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19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9" fillId="7" borderId="21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" fillId="0" borderId="0" xfId="0" applyFont="1" applyBorder="1"/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2" xfId="0" applyBorder="1" applyAlignment="1">
      <alignment horizontal="left"/>
    </xf>
    <xf numFmtId="0" fontId="17" fillId="0" borderId="3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11" fillId="5" borderId="5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0" fontId="19" fillId="7" borderId="29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7" fillId="9" borderId="19" xfId="0" applyFont="1" applyFill="1" applyBorder="1" applyAlignment="1">
      <alignment horizontal="center"/>
    </xf>
    <xf numFmtId="0" fontId="18" fillId="9" borderId="20" xfId="0" applyFont="1" applyFill="1" applyBorder="1" applyAlignment="1">
      <alignment horizontal="center"/>
    </xf>
    <xf numFmtId="0" fontId="19" fillId="9" borderId="21" xfId="0" applyFont="1" applyFill="1" applyBorder="1" applyAlignment="1">
      <alignment horizontal="center"/>
    </xf>
    <xf numFmtId="0" fontId="20" fillId="9" borderId="5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21" fillId="9" borderId="8" xfId="0" applyFon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9" fillId="9" borderId="29" xfId="0" applyFon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19" fillId="9" borderId="10" xfId="0" applyFon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0" fillId="9" borderId="15" xfId="0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4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31" xfId="0" applyBorder="1" applyAlignment="1">
      <alignment horizontal="left"/>
    </xf>
    <xf numFmtId="0" fontId="0" fillId="0" borderId="0" xfId="0" applyAlignment="1">
      <alignment horizontal="left"/>
    </xf>
    <xf numFmtId="0" fontId="17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6" fillId="0" borderId="0" xfId="0" applyFont="1"/>
    <xf numFmtId="0" fontId="9" fillId="9" borderId="6" xfId="1" applyFont="1" applyFill="1" applyBorder="1" applyAlignment="1">
      <alignment horizontal="left" vertical="center" wrapText="1"/>
    </xf>
    <xf numFmtId="0" fontId="9" fillId="9" borderId="2" xfId="1" applyFont="1" applyFill="1" applyBorder="1" applyAlignment="1">
      <alignment horizontal="left" vertical="center" wrapText="1"/>
    </xf>
    <xf numFmtId="0" fontId="9" fillId="9" borderId="3" xfId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0" fillId="0" borderId="32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9" borderId="6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16" fillId="9" borderId="6" xfId="1" applyFont="1" applyFill="1" applyBorder="1" applyAlignment="1">
      <alignment horizontal="center" vertical="center" wrapText="1"/>
    </xf>
    <xf numFmtId="0" fontId="16" fillId="9" borderId="2" xfId="1" applyFont="1" applyFill="1" applyBorder="1" applyAlignment="1">
      <alignment horizontal="center" vertical="center" wrapText="1"/>
    </xf>
    <xf numFmtId="0" fontId="16" fillId="9" borderId="3" xfId="1" applyFont="1" applyFill="1" applyBorder="1" applyAlignment="1">
      <alignment horizontal="center" vertical="center" wrapText="1"/>
    </xf>
    <xf numFmtId="0" fontId="9" fillId="9" borderId="6" xfId="1" applyFont="1" applyFill="1" applyBorder="1" applyAlignment="1">
      <alignment horizontal="left" vertical="center" wrapText="1"/>
    </xf>
    <xf numFmtId="0" fontId="9" fillId="9" borderId="2" xfId="1" applyFont="1" applyFill="1" applyBorder="1" applyAlignment="1">
      <alignment horizontal="left" vertical="center" wrapText="1"/>
    </xf>
    <xf numFmtId="0" fontId="9" fillId="9" borderId="3" xfId="1" applyFont="1" applyFill="1" applyBorder="1" applyAlignment="1">
      <alignment horizontal="left" vertical="center" wrapText="1"/>
    </xf>
    <xf numFmtId="0" fontId="9" fillId="9" borderId="1" xfId="1" applyFont="1" applyFill="1" applyBorder="1" applyAlignment="1">
      <alignment horizontal="left" vertical="center" wrapText="1"/>
    </xf>
    <xf numFmtId="0" fontId="9" fillId="9" borderId="4" xfId="1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left"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16" fillId="9" borderId="16" xfId="1" applyFont="1" applyFill="1" applyBorder="1" applyAlignment="1">
      <alignment horizontal="center" vertical="center" wrapText="1"/>
    </xf>
    <xf numFmtId="0" fontId="16" fillId="9" borderId="12" xfId="1" applyFont="1" applyFill="1" applyBorder="1" applyAlignment="1">
      <alignment horizontal="center" vertical="center" wrapText="1"/>
    </xf>
    <xf numFmtId="0" fontId="16" fillId="9" borderId="13" xfId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9" borderId="6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16" fillId="9" borderId="1" xfId="1" applyFont="1" applyFill="1" applyBorder="1" applyAlignment="1">
      <alignment horizontal="left" vertical="center" wrapText="1"/>
    </xf>
    <xf numFmtId="0" fontId="16" fillId="9" borderId="2" xfId="1" applyFont="1" applyFill="1" applyBorder="1" applyAlignment="1">
      <alignment horizontal="left" vertical="center" wrapText="1"/>
    </xf>
    <xf numFmtId="0" fontId="16" fillId="9" borderId="4" xfId="1" applyFont="1" applyFill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0" fillId="0" borderId="31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25" fillId="0" borderId="37" xfId="0" applyFont="1" applyBorder="1" applyAlignment="1">
      <alignment horizontal="center"/>
    </xf>
    <xf numFmtId="0" fontId="25" fillId="0" borderId="44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46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16AE0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6</xdr:row>
      <xdr:rowOff>123825</xdr:rowOff>
    </xdr:from>
    <xdr:to>
      <xdr:col>1</xdr:col>
      <xdr:colOff>581025</xdr:colOff>
      <xdr:row>8</xdr:row>
      <xdr:rowOff>114299</xdr:rowOff>
    </xdr:to>
    <xdr:pic>
      <xdr:nvPicPr>
        <xdr:cNvPr id="8" name="7 Imagen" descr="https://www.congreso.gob.pe/Storage/tbl_congresistas/fld_47_Fotografia_file/1114-f7Xe9Wu0Eo5Nu2U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6" y="1238250"/>
          <a:ext cx="476249" cy="428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12</xdr:row>
      <xdr:rowOff>105726</xdr:rowOff>
    </xdr:from>
    <xdr:to>
      <xdr:col>1</xdr:col>
      <xdr:colOff>590550</xdr:colOff>
      <xdr:row>14</xdr:row>
      <xdr:rowOff>104774</xdr:rowOff>
    </xdr:to>
    <xdr:pic>
      <xdr:nvPicPr>
        <xdr:cNvPr id="9" name="8 Imagen" descr="https://www.congreso.gob.pe/Storage/tbl_congresistas/fld_47_Fotografia_file/1047-f7Xe9Wu0Eo5Nu2U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391726"/>
          <a:ext cx="485775" cy="437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76199</xdr:colOff>
      <xdr:row>30</xdr:row>
      <xdr:rowOff>65722</xdr:rowOff>
    </xdr:from>
    <xdr:to>
      <xdr:col>1</xdr:col>
      <xdr:colOff>638174</xdr:colOff>
      <xdr:row>32</xdr:row>
      <xdr:rowOff>152400</xdr:rowOff>
    </xdr:to>
    <xdr:pic>
      <xdr:nvPicPr>
        <xdr:cNvPr id="10" name="9 Imagen" descr="https://www.congreso.gob.pe/Storage/tbl_congresistas/fld_47_Fotografia_file/1096-z1Ja5Zx7Sb6Wm6N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6075997"/>
          <a:ext cx="561975" cy="505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15</xdr:row>
      <xdr:rowOff>104775</xdr:rowOff>
    </xdr:from>
    <xdr:to>
      <xdr:col>1</xdr:col>
      <xdr:colOff>601133</xdr:colOff>
      <xdr:row>17</xdr:row>
      <xdr:rowOff>123825</xdr:rowOff>
    </xdr:to>
    <xdr:pic>
      <xdr:nvPicPr>
        <xdr:cNvPr id="11" name="10 Imagen" descr="https://www.congreso.gob.pe/Storage/tbl_congresistas/fld_47_Fotografia_file/1129-w2Ge9Vv1Zs7Dq7A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057525"/>
          <a:ext cx="486833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18</xdr:row>
      <xdr:rowOff>85725</xdr:rowOff>
    </xdr:from>
    <xdr:to>
      <xdr:col>1</xdr:col>
      <xdr:colOff>582083</xdr:colOff>
      <xdr:row>20</xdr:row>
      <xdr:rowOff>123824</xdr:rowOff>
    </xdr:to>
    <xdr:pic>
      <xdr:nvPicPr>
        <xdr:cNvPr id="12" name="11 Imagen" descr="https://www.congreso.gob.pe/Storage/tbl_congresistas/fld_47_Fotografia_file/1151-x9Hq8Vp4Zx9Dy5B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57600"/>
          <a:ext cx="486833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21</xdr:row>
      <xdr:rowOff>72390</xdr:rowOff>
    </xdr:from>
    <xdr:to>
      <xdr:col>1</xdr:col>
      <xdr:colOff>609600</xdr:colOff>
      <xdr:row>23</xdr:row>
      <xdr:rowOff>133350</xdr:rowOff>
    </xdr:to>
    <xdr:pic>
      <xdr:nvPicPr>
        <xdr:cNvPr id="13" name="12 Imagen" descr="https://www.congreso.gob.pe/Storage/tbl_congresistas/fld_47_Fotografia_file/1084-f7Xe9Wu0Eo5Nu2U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253865"/>
          <a:ext cx="5334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9</xdr:row>
      <xdr:rowOff>79057</xdr:rowOff>
    </xdr:from>
    <xdr:to>
      <xdr:col>1</xdr:col>
      <xdr:colOff>590550</xdr:colOff>
      <xdr:row>11</xdr:row>
      <xdr:rowOff>133350</xdr:rowOff>
    </xdr:to>
    <xdr:pic>
      <xdr:nvPicPr>
        <xdr:cNvPr id="15" name="14 Imagen" descr="https://www.congreso.gob.pe/Storage/tbl_congresistas/fld_47_Fotografia_file/1042-f7Xe9Wu0Eo5Nu2U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774507"/>
          <a:ext cx="504825" cy="454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24</xdr:row>
      <xdr:rowOff>61912</xdr:rowOff>
    </xdr:from>
    <xdr:to>
      <xdr:col>1</xdr:col>
      <xdr:colOff>619125</xdr:colOff>
      <xdr:row>26</xdr:row>
      <xdr:rowOff>133349</xdr:rowOff>
    </xdr:to>
    <xdr:pic>
      <xdr:nvPicPr>
        <xdr:cNvPr id="17" name="16 Imagen" descr="https://www.congreso.gob.pe/Storage/tbl_congresistas/fld_47_Fotografia_file/1144-e2Jg0Qr1Vd9Ar0B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872037"/>
          <a:ext cx="523875" cy="471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27</xdr:row>
      <xdr:rowOff>47625</xdr:rowOff>
    </xdr:from>
    <xdr:to>
      <xdr:col>1</xdr:col>
      <xdr:colOff>638175</xdr:colOff>
      <xdr:row>29</xdr:row>
      <xdr:rowOff>161925</xdr:rowOff>
    </xdr:to>
    <xdr:pic>
      <xdr:nvPicPr>
        <xdr:cNvPr id="18" name="17 Imagen" descr="https://www.congreso.gob.pe/Storage/tbl_congresistas/fld_47_Fotografia_file/1122-f7Xe9Wu0Eo5Nu2U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5457825"/>
          <a:ext cx="5715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greso.gob.pe/pleno/congresistas/?K=290&amp;TPL=if0&amp;a=iv&amp;id=1144" TargetMode="External"/><Relationship Id="rId3" Type="http://schemas.openxmlformats.org/officeDocument/2006/relationships/hyperlink" Target="javascript:parent.popUpSb('','http://www.congreso.gob.pe/?K=290&amp;TPL=if0&amp;a=iv&amp;id=1096%27,960,550)" TargetMode="External"/><Relationship Id="rId7" Type="http://schemas.openxmlformats.org/officeDocument/2006/relationships/hyperlink" Target="https://www.congreso.gob.pe/pleno/congresistas/?K=290&amp;TPL=if0&amp;a=iv&amp;id=104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javascript:parent.popUpSb('','http://www.congreso.gob.pe/?K=290&amp;TPL=if0&amp;a=iv&amp;id=1047%27,960,550)" TargetMode="External"/><Relationship Id="rId1" Type="http://schemas.openxmlformats.org/officeDocument/2006/relationships/hyperlink" Target="javascript:parent.popUpSb('','http://www.congreso.gob.pe/?K=290&amp;TPL=if0&amp;a=iv&amp;id=1114%27,960,550)" TargetMode="External"/><Relationship Id="rId6" Type="http://schemas.openxmlformats.org/officeDocument/2006/relationships/hyperlink" Target="javascript:parent.popUpSb('','http://www.congreso.gob.pe/?K=290&amp;TPL=if0&amp;a=iv&amp;id=1084%27,960,550)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javascript:parent.popUpSb('','http://www.congreso.gob.pe/?K=290&amp;TPL=if0&amp;a=iv&amp;id=1151%27,960,550)" TargetMode="External"/><Relationship Id="rId10" Type="http://schemas.openxmlformats.org/officeDocument/2006/relationships/hyperlink" Target="https://www.congreso.gob.pe/pleno/congresistas/?K=290&amp;TPL=if0&amp;a=iv&amp;id=1122" TargetMode="External"/><Relationship Id="rId4" Type="http://schemas.openxmlformats.org/officeDocument/2006/relationships/hyperlink" Target="javascript:parent.popUpSb('','http://www.congreso.gob.pe/?K=290&amp;TPL=if0&amp;a=iv&amp;id=1129%27,960,550)" TargetMode="External"/><Relationship Id="rId9" Type="http://schemas.openxmlformats.org/officeDocument/2006/relationships/hyperlink" Target="mailto:wsoto@congreso.gob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tabSelected="1" zoomScale="73" zoomScaleNormal="73" workbookViewId="0">
      <selection activeCell="D10" sqref="D10:D12"/>
    </sheetView>
  </sheetViews>
  <sheetFormatPr baseColWidth="10" defaultRowHeight="15" x14ac:dyDescent="0.25"/>
  <cols>
    <col min="1" max="1" width="4" customWidth="1"/>
    <col min="2" max="2" width="10.28515625" customWidth="1"/>
    <col min="3" max="3" width="22.28515625" customWidth="1"/>
    <col min="4" max="4" width="20.85546875" customWidth="1"/>
    <col min="5" max="5" width="16" customWidth="1"/>
    <col min="6" max="6" width="14.5703125" customWidth="1"/>
    <col min="7" max="7" width="10.140625" customWidth="1"/>
    <col min="8" max="8" width="11.140625" customWidth="1"/>
    <col min="9" max="11" width="10.140625" customWidth="1"/>
    <col min="12" max="12" width="11.140625" customWidth="1"/>
    <col min="13" max="16" width="10.140625" customWidth="1"/>
    <col min="17" max="17" width="12.140625" customWidth="1"/>
    <col min="18" max="18" width="11.140625" customWidth="1"/>
    <col min="19" max="19" width="10.140625" customWidth="1"/>
    <col min="20" max="20" width="11.28515625" customWidth="1"/>
    <col min="21" max="27" width="10.140625" customWidth="1"/>
    <col min="28" max="28" width="10.85546875" customWidth="1"/>
  </cols>
  <sheetData>
    <row r="1" spans="1:29" s="20" customFormat="1" ht="24.75" customHeight="1" x14ac:dyDescent="0.25">
      <c r="B1" s="126" t="s">
        <v>70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</row>
    <row r="2" spans="1:29" s="20" customFormat="1" ht="24.75" customHeight="1" x14ac:dyDescent="0.25">
      <c r="A2" s="127" t="s">
        <v>68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</row>
    <row r="3" spans="1:29" s="20" customFormat="1" ht="24.75" customHeight="1" thickBot="1" x14ac:dyDescent="0.3">
      <c r="A3" s="128" t="s">
        <v>95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</row>
    <row r="4" spans="1:29" ht="16.5" thickBot="1" x14ac:dyDescent="0.3">
      <c r="A4" s="187" t="s">
        <v>69</v>
      </c>
      <c r="B4" s="188"/>
      <c r="C4" s="188"/>
      <c r="D4" s="188"/>
      <c r="E4" s="188"/>
      <c r="F4" s="189"/>
      <c r="G4" s="190">
        <v>2021</v>
      </c>
      <c r="H4" s="191"/>
      <c r="I4" s="192">
        <v>2022</v>
      </c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4"/>
      <c r="AB4" s="183"/>
      <c r="AC4" s="184"/>
    </row>
    <row r="5" spans="1:29" ht="31.5" customHeight="1" x14ac:dyDescent="0.25">
      <c r="A5" s="116" t="s">
        <v>58</v>
      </c>
      <c r="B5" s="118" t="s">
        <v>59</v>
      </c>
      <c r="C5" s="169" t="s">
        <v>0</v>
      </c>
      <c r="D5" s="169" t="s">
        <v>1</v>
      </c>
      <c r="E5" s="169" t="s">
        <v>2</v>
      </c>
      <c r="F5" s="171" t="s">
        <v>60</v>
      </c>
      <c r="G5" s="69" t="s">
        <v>22</v>
      </c>
      <c r="H5" s="2" t="s">
        <v>23</v>
      </c>
      <c r="I5" s="1" t="s">
        <v>24</v>
      </c>
      <c r="J5" s="3" t="s">
        <v>25</v>
      </c>
      <c r="K5" s="3" t="s">
        <v>26</v>
      </c>
      <c r="L5" s="4" t="s">
        <v>65</v>
      </c>
      <c r="M5" s="3" t="s">
        <v>27</v>
      </c>
      <c r="N5" s="3" t="s">
        <v>28</v>
      </c>
      <c r="O5" s="3" t="s">
        <v>29</v>
      </c>
      <c r="P5" s="5" t="s">
        <v>30</v>
      </c>
      <c r="Q5" s="4" t="s">
        <v>66</v>
      </c>
      <c r="R5" s="4" t="s">
        <v>31</v>
      </c>
      <c r="S5" s="1" t="s">
        <v>32</v>
      </c>
      <c r="T5" s="2" t="s">
        <v>33</v>
      </c>
      <c r="U5" s="1" t="s">
        <v>34</v>
      </c>
      <c r="V5" s="1" t="s">
        <v>64</v>
      </c>
      <c r="W5" s="6" t="s">
        <v>53</v>
      </c>
      <c r="X5" s="1" t="s">
        <v>35</v>
      </c>
      <c r="Y5" s="6" t="s">
        <v>54</v>
      </c>
      <c r="Z5" s="15" t="s">
        <v>36</v>
      </c>
      <c r="AA5" s="15" t="s">
        <v>90</v>
      </c>
      <c r="AB5" s="179" t="s">
        <v>93</v>
      </c>
      <c r="AC5" s="180"/>
    </row>
    <row r="6" spans="1:29" ht="28.5" customHeight="1" thickBot="1" x14ac:dyDescent="0.3">
      <c r="A6" s="117"/>
      <c r="B6" s="119"/>
      <c r="C6" s="170"/>
      <c r="D6" s="170"/>
      <c r="E6" s="170"/>
      <c r="F6" s="172"/>
      <c r="G6" s="70" t="s">
        <v>38</v>
      </c>
      <c r="H6" s="8" t="s">
        <v>37</v>
      </c>
      <c r="I6" s="7" t="s">
        <v>39</v>
      </c>
      <c r="J6" s="9" t="s">
        <v>40</v>
      </c>
      <c r="K6" s="9" t="s">
        <v>41</v>
      </c>
      <c r="L6" s="10" t="s">
        <v>42</v>
      </c>
      <c r="M6" s="9" t="s">
        <v>43</v>
      </c>
      <c r="N6" s="9" t="s">
        <v>44</v>
      </c>
      <c r="O6" s="9" t="s">
        <v>45</v>
      </c>
      <c r="P6" s="11" t="s">
        <v>46</v>
      </c>
      <c r="Q6" s="10" t="s">
        <v>47</v>
      </c>
      <c r="R6" s="10" t="s">
        <v>48</v>
      </c>
      <c r="S6" s="7" t="s">
        <v>49</v>
      </c>
      <c r="T6" s="8" t="s">
        <v>50</v>
      </c>
      <c r="U6" s="7" t="s">
        <v>51</v>
      </c>
      <c r="V6" s="7" t="s">
        <v>52</v>
      </c>
      <c r="W6" s="12" t="s">
        <v>52</v>
      </c>
      <c r="X6" s="7" t="s">
        <v>61</v>
      </c>
      <c r="Y6" s="12" t="s">
        <v>62</v>
      </c>
      <c r="Z6" s="16" t="s">
        <v>63</v>
      </c>
      <c r="AA6" s="16" t="s">
        <v>91</v>
      </c>
      <c r="AB6" s="95" t="s">
        <v>92</v>
      </c>
      <c r="AC6" s="94" t="s">
        <v>73</v>
      </c>
    </row>
    <row r="7" spans="1:29" ht="17.25" customHeight="1" x14ac:dyDescent="0.25">
      <c r="A7" s="120">
        <v>1</v>
      </c>
      <c r="B7" s="113"/>
      <c r="C7" s="144" t="s">
        <v>3</v>
      </c>
      <c r="D7" s="156" t="s">
        <v>4</v>
      </c>
      <c r="E7" s="158" t="s">
        <v>5</v>
      </c>
      <c r="F7" s="13" t="s">
        <v>55</v>
      </c>
      <c r="G7" s="34">
        <v>1</v>
      </c>
      <c r="H7" s="35">
        <v>1</v>
      </c>
      <c r="I7" s="35">
        <v>1</v>
      </c>
      <c r="J7" s="35">
        <v>1</v>
      </c>
      <c r="K7" s="35">
        <v>1</v>
      </c>
      <c r="L7" s="35">
        <v>1</v>
      </c>
      <c r="M7" s="35">
        <v>1</v>
      </c>
      <c r="N7" s="35">
        <v>1</v>
      </c>
      <c r="O7" s="35">
        <v>1</v>
      </c>
      <c r="P7" s="35"/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44">
        <v>1</v>
      </c>
      <c r="AA7" s="44">
        <v>1</v>
      </c>
      <c r="AB7" s="92">
        <f>+G7+H7+I7+J7+K7+L7+M7+N7+O7+Q7+R7+S7+T7+U7+V7+X7+Z7+AA7</f>
        <v>18</v>
      </c>
      <c r="AC7" s="93">
        <f>+AB7/18*100</f>
        <v>100</v>
      </c>
    </row>
    <row r="8" spans="1:29" ht="17.25" customHeight="1" x14ac:dyDescent="0.25">
      <c r="A8" s="121"/>
      <c r="B8" s="114"/>
      <c r="C8" s="145"/>
      <c r="D8" s="151"/>
      <c r="E8" s="154"/>
      <c r="F8" s="19" t="s">
        <v>56</v>
      </c>
      <c r="G8" s="28"/>
      <c r="H8" s="29"/>
      <c r="I8" s="29"/>
      <c r="J8" s="29"/>
      <c r="K8" s="29"/>
      <c r="L8" s="29"/>
      <c r="M8" s="29"/>
      <c r="N8" s="29"/>
      <c r="O8" s="29"/>
      <c r="P8" s="29">
        <v>1</v>
      </c>
      <c r="Q8" s="29"/>
      <c r="R8" s="29"/>
      <c r="S8" s="29"/>
      <c r="T8" s="29"/>
      <c r="U8" s="29"/>
      <c r="V8" s="29"/>
      <c r="W8" s="29"/>
      <c r="X8" s="29"/>
      <c r="Y8" s="29"/>
      <c r="Z8" s="30"/>
      <c r="AA8" s="30"/>
      <c r="AB8" s="86">
        <f t="shared" ref="AB8:AB30" si="0">+G8+H8+I8+J8+K8+L8+M8+N8+O8+Q8+R8+S8+T8+U8+V8+X8+Z8</f>
        <v>0</v>
      </c>
      <c r="AC8" s="87">
        <f t="shared" ref="AC8:AC33" si="1">+AB8/17*100</f>
        <v>0</v>
      </c>
    </row>
    <row r="9" spans="1:29" ht="17.25" customHeight="1" thickBot="1" x14ac:dyDescent="0.3">
      <c r="A9" s="122"/>
      <c r="B9" s="115"/>
      <c r="C9" s="146"/>
      <c r="D9" s="157"/>
      <c r="E9" s="159"/>
      <c r="F9" s="14" t="s">
        <v>57</v>
      </c>
      <c r="G9" s="4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5"/>
      <c r="AA9" s="45"/>
      <c r="AB9" s="88">
        <f t="shared" si="0"/>
        <v>0</v>
      </c>
      <c r="AC9" s="89">
        <f t="shared" si="1"/>
        <v>0</v>
      </c>
    </row>
    <row r="10" spans="1:29" ht="15.75" customHeight="1" x14ac:dyDescent="0.25">
      <c r="A10" s="123">
        <f>+A7+1</f>
        <v>2</v>
      </c>
      <c r="B10" s="168"/>
      <c r="C10" s="147" t="s">
        <v>17</v>
      </c>
      <c r="D10" s="173" t="s">
        <v>18</v>
      </c>
      <c r="E10" s="176" t="s">
        <v>19</v>
      </c>
      <c r="F10" s="17" t="s">
        <v>55</v>
      </c>
      <c r="G10" s="25">
        <v>1</v>
      </c>
      <c r="H10" s="26">
        <v>1</v>
      </c>
      <c r="I10" s="26"/>
      <c r="J10" s="26">
        <v>1</v>
      </c>
      <c r="K10" s="26">
        <v>1</v>
      </c>
      <c r="L10" s="26">
        <v>1</v>
      </c>
      <c r="M10" s="26">
        <v>1</v>
      </c>
      <c r="N10" s="26">
        <v>1</v>
      </c>
      <c r="O10" s="26">
        <v>1</v>
      </c>
      <c r="P10" s="26"/>
      <c r="Q10" s="26"/>
      <c r="R10" s="26">
        <v>1</v>
      </c>
      <c r="S10" s="26">
        <v>1</v>
      </c>
      <c r="T10" s="26">
        <v>1</v>
      </c>
      <c r="U10" s="26">
        <v>1</v>
      </c>
      <c r="V10" s="46"/>
      <c r="W10" s="46"/>
      <c r="X10" s="46"/>
      <c r="Y10" s="46"/>
      <c r="Z10" s="47"/>
      <c r="AA10" s="81"/>
      <c r="AB10" s="84">
        <f t="shared" si="0"/>
        <v>12</v>
      </c>
      <c r="AC10" s="85">
        <f t="shared" si="1"/>
        <v>70.588235294117652</v>
      </c>
    </row>
    <row r="11" spans="1:29" ht="15.75" customHeight="1" x14ac:dyDescent="0.25">
      <c r="A11" s="124"/>
      <c r="B11" s="168"/>
      <c r="C11" s="145"/>
      <c r="D11" s="174"/>
      <c r="E11" s="177"/>
      <c r="F11" s="19" t="s">
        <v>56</v>
      </c>
      <c r="G11" s="28"/>
      <c r="H11" s="29"/>
      <c r="I11" s="29">
        <v>1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38"/>
      <c r="W11" s="38"/>
      <c r="X11" s="38"/>
      <c r="Y11" s="38"/>
      <c r="Z11" s="39"/>
      <c r="AA11" s="82"/>
      <c r="AB11" s="86">
        <f t="shared" si="0"/>
        <v>1</v>
      </c>
      <c r="AC11" s="87">
        <f t="shared" si="1"/>
        <v>5.8823529411764701</v>
      </c>
    </row>
    <row r="12" spans="1:29" ht="15.75" customHeight="1" thickBot="1" x14ac:dyDescent="0.3">
      <c r="A12" s="125"/>
      <c r="B12" s="168"/>
      <c r="C12" s="148"/>
      <c r="D12" s="175"/>
      <c r="E12" s="178"/>
      <c r="F12" s="18" t="s">
        <v>57</v>
      </c>
      <c r="G12" s="31"/>
      <c r="H12" s="32"/>
      <c r="I12" s="32"/>
      <c r="J12" s="32"/>
      <c r="K12" s="32"/>
      <c r="L12" s="32"/>
      <c r="M12" s="32"/>
      <c r="N12" s="32"/>
      <c r="O12" s="32"/>
      <c r="P12" s="32">
        <v>1</v>
      </c>
      <c r="Q12" s="32"/>
      <c r="R12" s="32"/>
      <c r="S12" s="32"/>
      <c r="T12" s="32"/>
      <c r="U12" s="32"/>
      <c r="V12" s="49"/>
      <c r="W12" s="49"/>
      <c r="X12" s="49"/>
      <c r="Y12" s="49"/>
      <c r="Z12" s="50"/>
      <c r="AA12" s="83"/>
      <c r="AB12" s="90">
        <f t="shared" si="0"/>
        <v>0</v>
      </c>
      <c r="AC12" s="91">
        <f t="shared" si="1"/>
        <v>0</v>
      </c>
    </row>
    <row r="13" spans="1:29" ht="17.25" customHeight="1" x14ac:dyDescent="0.25">
      <c r="A13" s="163">
        <f>+A10+1</f>
        <v>3</v>
      </c>
      <c r="B13" s="109"/>
      <c r="C13" s="144" t="s">
        <v>6</v>
      </c>
      <c r="D13" s="156" t="s">
        <v>7</v>
      </c>
      <c r="E13" s="165" t="s">
        <v>8</v>
      </c>
      <c r="F13" s="13" t="s">
        <v>55</v>
      </c>
      <c r="G13" s="34">
        <v>1</v>
      </c>
      <c r="H13" s="35">
        <v>1</v>
      </c>
      <c r="I13" s="35">
        <v>1</v>
      </c>
      <c r="J13" s="35">
        <v>1</v>
      </c>
      <c r="K13" s="35"/>
      <c r="L13" s="35"/>
      <c r="M13" s="35"/>
      <c r="N13" s="35">
        <v>1</v>
      </c>
      <c r="O13" s="35"/>
      <c r="P13" s="35"/>
      <c r="Q13" s="35"/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/>
      <c r="X13" s="35"/>
      <c r="Y13" s="35"/>
      <c r="Z13" s="44"/>
      <c r="AA13" s="44"/>
      <c r="AB13" s="92">
        <f t="shared" si="0"/>
        <v>10</v>
      </c>
      <c r="AC13" s="93">
        <f t="shared" si="1"/>
        <v>58.82352941176471</v>
      </c>
    </row>
    <row r="14" spans="1:29" ht="17.25" customHeight="1" x14ac:dyDescent="0.25">
      <c r="A14" s="121"/>
      <c r="B14" s="110"/>
      <c r="C14" s="145"/>
      <c r="D14" s="151"/>
      <c r="E14" s="166"/>
      <c r="F14" s="19" t="s">
        <v>56</v>
      </c>
      <c r="G14" s="28"/>
      <c r="H14" s="29"/>
      <c r="I14" s="29"/>
      <c r="J14" s="29"/>
      <c r="K14" s="29"/>
      <c r="L14" s="29">
        <v>1</v>
      </c>
      <c r="M14" s="29"/>
      <c r="N14" s="29"/>
      <c r="O14" s="29">
        <v>1</v>
      </c>
      <c r="P14" s="29"/>
      <c r="Q14" s="29"/>
      <c r="R14" s="29"/>
      <c r="S14" s="29"/>
      <c r="T14" s="29"/>
      <c r="U14" s="29"/>
      <c r="V14" s="29"/>
      <c r="W14" s="29"/>
      <c r="X14" s="29">
        <v>1</v>
      </c>
      <c r="Y14" s="29"/>
      <c r="Z14" s="30">
        <v>1</v>
      </c>
      <c r="AA14" s="30"/>
      <c r="AB14" s="86">
        <f t="shared" si="0"/>
        <v>4</v>
      </c>
      <c r="AC14" s="87">
        <f t="shared" si="1"/>
        <v>23.52941176470588</v>
      </c>
    </row>
    <row r="15" spans="1:29" ht="17.25" customHeight="1" thickBot="1" x14ac:dyDescent="0.3">
      <c r="A15" s="122"/>
      <c r="B15" s="111"/>
      <c r="C15" s="146"/>
      <c r="D15" s="157"/>
      <c r="E15" s="167"/>
      <c r="F15" s="14" t="s">
        <v>57</v>
      </c>
      <c r="G15" s="40"/>
      <c r="H15" s="41"/>
      <c r="I15" s="41"/>
      <c r="J15" s="41"/>
      <c r="K15" s="41"/>
      <c r="L15" s="41"/>
      <c r="M15" s="41">
        <v>1</v>
      </c>
      <c r="N15" s="41"/>
      <c r="O15" s="41"/>
      <c r="P15" s="41">
        <v>1</v>
      </c>
      <c r="Q15" s="41"/>
      <c r="R15" s="41"/>
      <c r="S15" s="41"/>
      <c r="T15" s="41"/>
      <c r="U15" s="41"/>
      <c r="V15" s="41"/>
      <c r="W15" s="41">
        <v>1</v>
      </c>
      <c r="X15" s="41"/>
      <c r="Y15" s="41">
        <v>1</v>
      </c>
      <c r="Z15" s="45"/>
      <c r="AA15" s="45"/>
      <c r="AB15" s="88">
        <f t="shared" si="0"/>
        <v>1</v>
      </c>
      <c r="AC15" s="89">
        <f t="shared" si="1"/>
        <v>5.8823529411764701</v>
      </c>
    </row>
    <row r="16" spans="1:29" ht="16.5" customHeight="1" x14ac:dyDescent="0.25">
      <c r="A16" s="123">
        <f>+A13+1</f>
        <v>4</v>
      </c>
      <c r="B16" s="112"/>
      <c r="C16" s="147" t="s">
        <v>12</v>
      </c>
      <c r="D16" s="150" t="s">
        <v>13</v>
      </c>
      <c r="E16" s="153" t="s">
        <v>11</v>
      </c>
      <c r="F16" s="17" t="s">
        <v>55</v>
      </c>
      <c r="G16" s="25">
        <v>1</v>
      </c>
      <c r="H16" s="26">
        <v>1</v>
      </c>
      <c r="I16" s="26">
        <v>1</v>
      </c>
      <c r="J16" s="26">
        <v>1</v>
      </c>
      <c r="K16" s="26">
        <v>1</v>
      </c>
      <c r="L16" s="26">
        <v>1</v>
      </c>
      <c r="M16" s="26">
        <v>1</v>
      </c>
      <c r="N16" s="26">
        <v>1</v>
      </c>
      <c r="O16" s="26">
        <v>1</v>
      </c>
      <c r="P16" s="26">
        <v>1</v>
      </c>
      <c r="Q16" s="26"/>
      <c r="R16" s="26">
        <v>1</v>
      </c>
      <c r="S16" s="26">
        <v>1</v>
      </c>
      <c r="T16" s="26">
        <v>1</v>
      </c>
      <c r="U16" s="26">
        <v>1</v>
      </c>
      <c r="V16" s="26">
        <v>1</v>
      </c>
      <c r="W16" s="26"/>
      <c r="X16" s="26">
        <v>1</v>
      </c>
      <c r="Y16" s="26"/>
      <c r="Z16" s="27"/>
      <c r="AA16" s="27"/>
      <c r="AB16" s="84">
        <f t="shared" si="0"/>
        <v>15</v>
      </c>
      <c r="AC16" s="85">
        <f t="shared" si="1"/>
        <v>88.235294117647058</v>
      </c>
    </row>
    <row r="17" spans="1:29" ht="16.5" customHeight="1" x14ac:dyDescent="0.25">
      <c r="A17" s="124"/>
      <c r="B17" s="112"/>
      <c r="C17" s="145"/>
      <c r="D17" s="151"/>
      <c r="E17" s="154"/>
      <c r="F17" s="19" t="s">
        <v>56</v>
      </c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0"/>
      <c r="AA17" s="30"/>
      <c r="AB17" s="86">
        <f t="shared" si="0"/>
        <v>0</v>
      </c>
      <c r="AC17" s="87">
        <f t="shared" si="1"/>
        <v>0</v>
      </c>
    </row>
    <row r="18" spans="1:29" ht="16.5" customHeight="1" thickBot="1" x14ac:dyDescent="0.3">
      <c r="A18" s="125"/>
      <c r="B18" s="112"/>
      <c r="C18" s="148"/>
      <c r="D18" s="152"/>
      <c r="E18" s="155"/>
      <c r="F18" s="18" t="s">
        <v>57</v>
      </c>
      <c r="G18" s="3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>
        <v>1</v>
      </c>
      <c r="X18" s="32"/>
      <c r="Y18" s="32">
        <v>1</v>
      </c>
      <c r="Z18" s="33">
        <v>1</v>
      </c>
      <c r="AA18" s="33"/>
      <c r="AB18" s="90">
        <f t="shared" si="0"/>
        <v>1</v>
      </c>
      <c r="AC18" s="91">
        <f t="shared" si="1"/>
        <v>5.8823529411764701</v>
      </c>
    </row>
    <row r="19" spans="1:29" ht="15.75" customHeight="1" x14ac:dyDescent="0.25">
      <c r="A19" s="163">
        <f>+A16+1</f>
        <v>5</v>
      </c>
      <c r="B19" s="113"/>
      <c r="C19" s="144" t="s">
        <v>14</v>
      </c>
      <c r="D19" s="156" t="s">
        <v>15</v>
      </c>
      <c r="E19" s="158" t="s">
        <v>11</v>
      </c>
      <c r="F19" s="13" t="s">
        <v>55</v>
      </c>
      <c r="G19" s="34"/>
      <c r="H19" s="35"/>
      <c r="I19" s="35">
        <v>1</v>
      </c>
      <c r="J19" s="35">
        <v>1</v>
      </c>
      <c r="K19" s="35">
        <v>1</v>
      </c>
      <c r="L19" s="35">
        <v>1</v>
      </c>
      <c r="M19" s="35">
        <v>1</v>
      </c>
      <c r="N19" s="35">
        <v>1</v>
      </c>
      <c r="O19" s="35"/>
      <c r="P19" s="35"/>
      <c r="Q19" s="35"/>
      <c r="R19" s="35">
        <v>1</v>
      </c>
      <c r="S19" s="35">
        <v>1</v>
      </c>
      <c r="T19" s="35"/>
      <c r="U19" s="35">
        <v>1</v>
      </c>
      <c r="V19" s="35">
        <v>1</v>
      </c>
      <c r="W19" s="35"/>
      <c r="X19" s="35">
        <v>1</v>
      </c>
      <c r="Y19" s="35"/>
      <c r="Z19" s="44">
        <v>1</v>
      </c>
      <c r="AA19" s="44"/>
      <c r="AB19" s="92">
        <f t="shared" si="0"/>
        <v>12</v>
      </c>
      <c r="AC19" s="93">
        <f t="shared" si="1"/>
        <v>70.588235294117652</v>
      </c>
    </row>
    <row r="20" spans="1:29" ht="15.75" customHeight="1" x14ac:dyDescent="0.25">
      <c r="A20" s="121"/>
      <c r="B20" s="114"/>
      <c r="C20" s="145"/>
      <c r="D20" s="151"/>
      <c r="E20" s="154"/>
      <c r="F20" s="19" t="s">
        <v>56</v>
      </c>
      <c r="G20" s="28"/>
      <c r="H20" s="29"/>
      <c r="I20" s="29"/>
      <c r="J20" s="29"/>
      <c r="K20" s="29"/>
      <c r="L20" s="29"/>
      <c r="M20" s="29"/>
      <c r="N20" s="29"/>
      <c r="O20" s="29">
        <v>1</v>
      </c>
      <c r="P20" s="29"/>
      <c r="Q20" s="29"/>
      <c r="R20" s="29"/>
      <c r="S20" s="29"/>
      <c r="T20" s="29">
        <v>1</v>
      </c>
      <c r="U20" s="29"/>
      <c r="V20" s="29"/>
      <c r="W20" s="29"/>
      <c r="X20" s="29"/>
      <c r="Y20" s="29"/>
      <c r="Z20" s="30"/>
      <c r="AA20" s="30"/>
      <c r="AB20" s="86">
        <f t="shared" si="0"/>
        <v>2</v>
      </c>
      <c r="AC20" s="87">
        <f t="shared" si="1"/>
        <v>11.76470588235294</v>
      </c>
    </row>
    <row r="21" spans="1:29" ht="15.75" customHeight="1" thickBot="1" x14ac:dyDescent="0.3">
      <c r="A21" s="122"/>
      <c r="B21" s="115"/>
      <c r="C21" s="146"/>
      <c r="D21" s="157"/>
      <c r="E21" s="159"/>
      <c r="F21" s="14" t="s">
        <v>57</v>
      </c>
      <c r="G21" s="40">
        <v>1</v>
      </c>
      <c r="H21" s="41">
        <v>1</v>
      </c>
      <c r="I21" s="41"/>
      <c r="J21" s="41"/>
      <c r="K21" s="41"/>
      <c r="L21" s="41"/>
      <c r="M21" s="41"/>
      <c r="N21" s="41"/>
      <c r="O21" s="41"/>
      <c r="P21" s="41">
        <v>1</v>
      </c>
      <c r="Q21" s="41"/>
      <c r="R21" s="41"/>
      <c r="S21" s="41"/>
      <c r="T21" s="41"/>
      <c r="U21" s="41"/>
      <c r="V21" s="41"/>
      <c r="W21" s="41">
        <v>1</v>
      </c>
      <c r="X21" s="41"/>
      <c r="Y21" s="41">
        <v>1</v>
      </c>
      <c r="Z21" s="45"/>
      <c r="AA21" s="45"/>
      <c r="AB21" s="88">
        <f t="shared" si="0"/>
        <v>2</v>
      </c>
      <c r="AC21" s="89">
        <f t="shared" si="1"/>
        <v>11.76470588235294</v>
      </c>
    </row>
    <row r="22" spans="1:29" ht="16.5" customHeight="1" x14ac:dyDescent="0.25">
      <c r="A22" s="123">
        <f>+A19+1</f>
        <v>6</v>
      </c>
      <c r="B22" s="112"/>
      <c r="C22" s="147" t="s">
        <v>16</v>
      </c>
      <c r="D22" s="150" t="s">
        <v>4</v>
      </c>
      <c r="E22" s="153" t="s">
        <v>11</v>
      </c>
      <c r="F22" s="17" t="s">
        <v>55</v>
      </c>
      <c r="G22" s="25">
        <v>1</v>
      </c>
      <c r="H22" s="26">
        <v>1</v>
      </c>
      <c r="I22" s="26"/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6">
        <v>1</v>
      </c>
      <c r="P22" s="26"/>
      <c r="Q22" s="26"/>
      <c r="R22" s="26">
        <v>1</v>
      </c>
      <c r="S22" s="26">
        <v>1</v>
      </c>
      <c r="T22" s="26">
        <v>1</v>
      </c>
      <c r="U22" s="26">
        <v>1</v>
      </c>
      <c r="V22" s="26">
        <v>1</v>
      </c>
      <c r="W22" s="26"/>
      <c r="X22" s="26">
        <v>1</v>
      </c>
      <c r="Y22" s="26"/>
      <c r="Z22" s="27"/>
      <c r="AA22" s="27"/>
      <c r="AB22" s="84">
        <f t="shared" si="0"/>
        <v>14</v>
      </c>
      <c r="AC22" s="85">
        <f t="shared" si="1"/>
        <v>82.35294117647058</v>
      </c>
    </row>
    <row r="23" spans="1:29" ht="16.5" customHeight="1" x14ac:dyDescent="0.25">
      <c r="A23" s="124"/>
      <c r="B23" s="112"/>
      <c r="C23" s="145"/>
      <c r="D23" s="151"/>
      <c r="E23" s="154"/>
      <c r="F23" s="19" t="s">
        <v>56</v>
      </c>
      <c r="G23" s="28"/>
      <c r="H23" s="29"/>
      <c r="I23" s="29">
        <v>1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  <c r="AA23" s="30"/>
      <c r="AB23" s="86">
        <f t="shared" si="0"/>
        <v>1</v>
      </c>
      <c r="AC23" s="87">
        <f t="shared" si="1"/>
        <v>5.8823529411764701</v>
      </c>
    </row>
    <row r="24" spans="1:29" ht="16.5" customHeight="1" thickBot="1" x14ac:dyDescent="0.3">
      <c r="A24" s="125"/>
      <c r="B24" s="112"/>
      <c r="C24" s="148"/>
      <c r="D24" s="152"/>
      <c r="E24" s="155"/>
      <c r="F24" s="18" t="s">
        <v>57</v>
      </c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>
        <v>1</v>
      </c>
      <c r="X24" s="32"/>
      <c r="Y24" s="32">
        <v>1</v>
      </c>
      <c r="Z24" s="33">
        <v>1</v>
      </c>
      <c r="AA24" s="33"/>
      <c r="AB24" s="90">
        <f t="shared" si="0"/>
        <v>1</v>
      </c>
      <c r="AC24" s="91">
        <f t="shared" si="1"/>
        <v>5.8823529411764701</v>
      </c>
    </row>
    <row r="25" spans="1:29" ht="15.75" customHeight="1" x14ac:dyDescent="0.25">
      <c r="A25" s="163">
        <f>+A22+1</f>
        <v>7</v>
      </c>
      <c r="B25" s="132"/>
      <c r="C25" s="102" t="s">
        <v>20</v>
      </c>
      <c r="D25" s="138" t="s">
        <v>4</v>
      </c>
      <c r="E25" s="141" t="s">
        <v>11</v>
      </c>
      <c r="F25" s="13" t="s">
        <v>55</v>
      </c>
      <c r="G25" s="34">
        <v>1</v>
      </c>
      <c r="H25" s="35">
        <v>1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74"/>
      <c r="X25" s="36"/>
      <c r="Y25" s="36"/>
      <c r="Z25" s="37"/>
      <c r="AA25" s="37"/>
      <c r="AB25" s="92">
        <f t="shared" si="0"/>
        <v>2</v>
      </c>
      <c r="AC25" s="93">
        <f t="shared" si="1"/>
        <v>11.76470588235294</v>
      </c>
    </row>
    <row r="26" spans="1:29" ht="15.75" customHeight="1" x14ac:dyDescent="0.25">
      <c r="A26" s="121"/>
      <c r="B26" s="133"/>
      <c r="C26" s="103"/>
      <c r="D26" s="139"/>
      <c r="E26" s="142"/>
      <c r="F26" s="19" t="s">
        <v>56</v>
      </c>
      <c r="G26" s="28"/>
      <c r="H26" s="29"/>
      <c r="I26" s="29">
        <v>1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48"/>
      <c r="X26" s="38"/>
      <c r="Y26" s="38"/>
      <c r="Z26" s="39"/>
      <c r="AA26" s="39"/>
      <c r="AB26" s="86">
        <f t="shared" si="0"/>
        <v>1</v>
      </c>
      <c r="AC26" s="87">
        <f t="shared" si="1"/>
        <v>5.8823529411764701</v>
      </c>
    </row>
    <row r="27" spans="1:29" ht="15.75" customHeight="1" thickBot="1" x14ac:dyDescent="0.3">
      <c r="A27" s="122"/>
      <c r="B27" s="134"/>
      <c r="C27" s="104"/>
      <c r="D27" s="140"/>
      <c r="E27" s="143"/>
      <c r="F27" s="14" t="s">
        <v>57</v>
      </c>
      <c r="G27" s="40"/>
      <c r="H27" s="41"/>
      <c r="I27" s="41"/>
      <c r="J27" s="41">
        <v>1</v>
      </c>
      <c r="K27" s="41">
        <v>1</v>
      </c>
      <c r="L27" s="41">
        <v>1</v>
      </c>
      <c r="M27" s="41">
        <v>1</v>
      </c>
      <c r="N27" s="41">
        <v>1</v>
      </c>
      <c r="O27" s="41">
        <v>1</v>
      </c>
      <c r="P27" s="41">
        <v>1</v>
      </c>
      <c r="Q27" s="41"/>
      <c r="R27" s="41">
        <v>1</v>
      </c>
      <c r="S27" s="41">
        <v>1</v>
      </c>
      <c r="T27" s="41">
        <v>1</v>
      </c>
      <c r="U27" s="41">
        <v>1</v>
      </c>
      <c r="V27" s="41">
        <v>1</v>
      </c>
      <c r="W27" s="75">
        <v>1</v>
      </c>
      <c r="X27" s="42"/>
      <c r="Y27" s="42"/>
      <c r="Z27" s="43"/>
      <c r="AA27" s="43"/>
      <c r="AB27" s="88">
        <f t="shared" si="0"/>
        <v>11</v>
      </c>
      <c r="AC27" s="89">
        <f t="shared" si="1"/>
        <v>64.705882352941174</v>
      </c>
    </row>
    <row r="28" spans="1:29" ht="15.75" customHeight="1" x14ac:dyDescent="0.25">
      <c r="A28" s="123">
        <f>+A25+1</f>
        <v>8</v>
      </c>
      <c r="B28" s="135"/>
      <c r="C28" s="147" t="s">
        <v>21</v>
      </c>
      <c r="D28" s="149" t="s">
        <v>4</v>
      </c>
      <c r="E28" s="160" t="s">
        <v>11</v>
      </c>
      <c r="F28" s="17" t="s">
        <v>55</v>
      </c>
      <c r="G28" s="25">
        <v>1</v>
      </c>
      <c r="H28" s="26">
        <v>1</v>
      </c>
      <c r="I28" s="26">
        <v>1</v>
      </c>
      <c r="J28" s="26"/>
      <c r="K28" s="26">
        <v>1</v>
      </c>
      <c r="L28" s="26"/>
      <c r="M28" s="26"/>
      <c r="N28" s="26">
        <v>1</v>
      </c>
      <c r="O28" s="26"/>
      <c r="P28" s="26"/>
      <c r="Q28" s="26"/>
      <c r="R28" s="26"/>
      <c r="S28" s="26"/>
      <c r="T28" s="26"/>
      <c r="U28" s="26"/>
      <c r="V28" s="46"/>
      <c r="W28" s="46"/>
      <c r="X28" s="46"/>
      <c r="Y28" s="46"/>
      <c r="Z28" s="47"/>
      <c r="AA28" s="47"/>
      <c r="AB28" s="84">
        <f t="shared" si="0"/>
        <v>5</v>
      </c>
      <c r="AC28" s="85">
        <f t="shared" si="1"/>
        <v>29.411764705882355</v>
      </c>
    </row>
    <row r="29" spans="1:29" ht="15.75" customHeight="1" x14ac:dyDescent="0.25">
      <c r="A29" s="124"/>
      <c r="B29" s="135"/>
      <c r="C29" s="145"/>
      <c r="D29" s="139"/>
      <c r="E29" s="161"/>
      <c r="F29" s="19" t="s">
        <v>56</v>
      </c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>
        <v>1</v>
      </c>
      <c r="T29" s="29">
        <v>1</v>
      </c>
      <c r="U29" s="29"/>
      <c r="V29" s="38"/>
      <c r="W29" s="38"/>
      <c r="X29" s="38"/>
      <c r="Y29" s="38"/>
      <c r="Z29" s="39"/>
      <c r="AA29" s="39"/>
      <c r="AB29" s="86">
        <f t="shared" si="0"/>
        <v>2</v>
      </c>
      <c r="AC29" s="87">
        <f t="shared" si="1"/>
        <v>11.76470588235294</v>
      </c>
    </row>
    <row r="30" spans="1:29" ht="15.75" customHeight="1" thickBot="1" x14ac:dyDescent="0.3">
      <c r="A30" s="185"/>
      <c r="B30" s="186"/>
      <c r="C30" s="146"/>
      <c r="D30" s="140"/>
      <c r="E30" s="162"/>
      <c r="F30" s="14" t="s">
        <v>57</v>
      </c>
      <c r="G30" s="31"/>
      <c r="H30" s="32"/>
      <c r="I30" s="32"/>
      <c r="J30" s="32">
        <v>1</v>
      </c>
      <c r="K30" s="32"/>
      <c r="L30" s="32">
        <v>1</v>
      </c>
      <c r="M30" s="32">
        <v>1</v>
      </c>
      <c r="N30" s="32"/>
      <c r="O30" s="32">
        <v>1</v>
      </c>
      <c r="P30" s="32">
        <v>1</v>
      </c>
      <c r="Q30" s="32"/>
      <c r="R30" s="32">
        <v>1</v>
      </c>
      <c r="S30" s="32"/>
      <c r="T30" s="32"/>
      <c r="U30" s="32">
        <v>1</v>
      </c>
      <c r="V30" s="49"/>
      <c r="W30" s="49"/>
      <c r="X30" s="49"/>
      <c r="Y30" s="49"/>
      <c r="Z30" s="50"/>
      <c r="AA30" s="50"/>
      <c r="AB30" s="90">
        <f t="shared" si="0"/>
        <v>6</v>
      </c>
      <c r="AC30" s="91">
        <f t="shared" si="1"/>
        <v>35.294117647058826</v>
      </c>
    </row>
    <row r="31" spans="1:29" ht="16.5" customHeight="1" x14ac:dyDescent="0.25">
      <c r="A31" s="121">
        <f>+A28+1</f>
        <v>9</v>
      </c>
      <c r="B31" s="136"/>
      <c r="C31" s="147" t="s">
        <v>9</v>
      </c>
      <c r="D31" s="150" t="s">
        <v>10</v>
      </c>
      <c r="E31" s="153" t="s">
        <v>11</v>
      </c>
      <c r="F31" s="17" t="s">
        <v>55</v>
      </c>
      <c r="G31" s="7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74">
        <v>1</v>
      </c>
      <c r="W31" s="35"/>
      <c r="X31" s="35">
        <v>1</v>
      </c>
      <c r="Y31" s="35"/>
      <c r="Z31" s="44"/>
      <c r="AA31" s="44">
        <v>1</v>
      </c>
      <c r="AB31" s="92">
        <v>3</v>
      </c>
      <c r="AC31" s="93">
        <f>+AB31/4*100</f>
        <v>75</v>
      </c>
    </row>
    <row r="32" spans="1:29" ht="16.5" customHeight="1" x14ac:dyDescent="0.25">
      <c r="A32" s="121"/>
      <c r="B32" s="136"/>
      <c r="C32" s="145"/>
      <c r="D32" s="151"/>
      <c r="E32" s="154"/>
      <c r="F32" s="19" t="s">
        <v>56</v>
      </c>
      <c r="G32" s="51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8"/>
      <c r="W32" s="29"/>
      <c r="X32" s="29"/>
      <c r="Y32" s="29"/>
      <c r="Z32" s="30"/>
      <c r="AA32" s="30"/>
      <c r="AB32" s="86">
        <f>+G32+H32+I32+J32+K32+L32+M32+N32+O32+Q32+R32+S32+T32+U32+V32+X32+Z32</f>
        <v>0</v>
      </c>
      <c r="AC32" s="87">
        <f t="shared" si="1"/>
        <v>0</v>
      </c>
    </row>
    <row r="33" spans="1:29" ht="16.5" customHeight="1" thickBot="1" x14ac:dyDescent="0.3">
      <c r="A33" s="164"/>
      <c r="B33" s="137"/>
      <c r="C33" s="146"/>
      <c r="D33" s="157"/>
      <c r="E33" s="159"/>
      <c r="F33" s="14" t="s">
        <v>57</v>
      </c>
      <c r="G33" s="77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75"/>
      <c r="W33" s="41">
        <v>1</v>
      </c>
      <c r="X33" s="41"/>
      <c r="Y33" s="41">
        <v>1</v>
      </c>
      <c r="Z33" s="45">
        <v>1</v>
      </c>
      <c r="AA33" s="45"/>
      <c r="AB33" s="90">
        <f>+G33+H33+I33+J33+K33+L33+M33+N33+O33+Q33+R33+S33+T33+U33+V33+X33+Z33</f>
        <v>1</v>
      </c>
      <c r="AC33" s="91">
        <f t="shared" si="1"/>
        <v>5.8823529411764701</v>
      </c>
    </row>
    <row r="34" spans="1:29" x14ac:dyDescent="0.25">
      <c r="E34" s="129" t="s">
        <v>67</v>
      </c>
      <c r="F34" s="13" t="s">
        <v>77</v>
      </c>
      <c r="G34" s="52">
        <f>+G7+G10+G13+G16+G19+G22+G25+G28+G31</f>
        <v>7</v>
      </c>
      <c r="H34" s="52">
        <f t="shared" ref="H34:Z34" si="2">+H7+H10+H13+H16+H19+H22+H25+H28+H31</f>
        <v>7</v>
      </c>
      <c r="I34" s="52">
        <f t="shared" si="2"/>
        <v>5</v>
      </c>
      <c r="J34" s="52">
        <f t="shared" si="2"/>
        <v>6</v>
      </c>
      <c r="K34" s="52">
        <f t="shared" si="2"/>
        <v>6</v>
      </c>
      <c r="L34" s="52">
        <f t="shared" si="2"/>
        <v>5</v>
      </c>
      <c r="M34" s="52">
        <f t="shared" si="2"/>
        <v>5</v>
      </c>
      <c r="N34" s="52">
        <f t="shared" si="2"/>
        <v>7</v>
      </c>
      <c r="O34" s="52">
        <f t="shared" si="2"/>
        <v>4</v>
      </c>
      <c r="P34" s="52">
        <f t="shared" si="2"/>
        <v>1</v>
      </c>
      <c r="Q34" s="52">
        <f t="shared" si="2"/>
        <v>1</v>
      </c>
      <c r="R34" s="52">
        <f t="shared" si="2"/>
        <v>6</v>
      </c>
      <c r="S34" s="52">
        <f t="shared" si="2"/>
        <v>6</v>
      </c>
      <c r="T34" s="52">
        <f t="shared" si="2"/>
        <v>5</v>
      </c>
      <c r="U34" s="52">
        <f t="shared" si="2"/>
        <v>6</v>
      </c>
      <c r="V34" s="52">
        <f t="shared" si="2"/>
        <v>6</v>
      </c>
      <c r="W34" s="52">
        <f t="shared" si="2"/>
        <v>1</v>
      </c>
      <c r="X34" s="52">
        <f t="shared" si="2"/>
        <v>5</v>
      </c>
      <c r="Y34" s="52">
        <f t="shared" si="2"/>
        <v>1</v>
      </c>
      <c r="Z34" s="66">
        <f t="shared" si="2"/>
        <v>2</v>
      </c>
      <c r="AA34" s="71"/>
      <c r="AB34" s="55"/>
    </row>
    <row r="35" spans="1:29" x14ac:dyDescent="0.25">
      <c r="E35" s="130"/>
      <c r="F35" s="19" t="s">
        <v>78</v>
      </c>
      <c r="G35" s="53">
        <f>+G8+G11+G14+G17+G20+G23+G26+G29+G32</f>
        <v>0</v>
      </c>
      <c r="H35" s="53">
        <f t="shared" ref="H35:Z35" si="3">+H8+H11+H14+H17+H20+H23+H26+H29+H32</f>
        <v>0</v>
      </c>
      <c r="I35" s="53">
        <f t="shared" si="3"/>
        <v>3</v>
      </c>
      <c r="J35" s="53">
        <f t="shared" si="3"/>
        <v>0</v>
      </c>
      <c r="K35" s="53">
        <f t="shared" si="3"/>
        <v>0</v>
      </c>
      <c r="L35" s="53">
        <f t="shared" si="3"/>
        <v>1</v>
      </c>
      <c r="M35" s="53">
        <f t="shared" si="3"/>
        <v>0</v>
      </c>
      <c r="N35" s="53">
        <f t="shared" si="3"/>
        <v>0</v>
      </c>
      <c r="O35" s="53">
        <f t="shared" si="3"/>
        <v>2</v>
      </c>
      <c r="P35" s="53">
        <f t="shared" si="3"/>
        <v>1</v>
      </c>
      <c r="Q35" s="53">
        <f t="shared" si="3"/>
        <v>0</v>
      </c>
      <c r="R35" s="53">
        <f t="shared" si="3"/>
        <v>0</v>
      </c>
      <c r="S35" s="53">
        <f t="shared" si="3"/>
        <v>1</v>
      </c>
      <c r="T35" s="53">
        <f t="shared" si="3"/>
        <v>2</v>
      </c>
      <c r="U35" s="53">
        <f t="shared" si="3"/>
        <v>0</v>
      </c>
      <c r="V35" s="53">
        <f t="shared" si="3"/>
        <v>0</v>
      </c>
      <c r="W35" s="53">
        <f t="shared" si="3"/>
        <v>0</v>
      </c>
      <c r="X35" s="53">
        <f t="shared" si="3"/>
        <v>1</v>
      </c>
      <c r="Y35" s="53">
        <f t="shared" si="3"/>
        <v>0</v>
      </c>
      <c r="Z35" s="67">
        <f t="shared" si="3"/>
        <v>1</v>
      </c>
      <c r="AA35" s="72"/>
      <c r="AB35" s="55"/>
    </row>
    <row r="36" spans="1:29" ht="15.75" thickBot="1" x14ac:dyDescent="0.3">
      <c r="E36" s="131"/>
      <c r="F36" s="14" t="s">
        <v>79</v>
      </c>
      <c r="G36" s="54">
        <f>+G9+G12+G15+G18+G21+G24+G27+G30+G33</f>
        <v>1</v>
      </c>
      <c r="H36" s="54">
        <f t="shared" ref="H36:Z36" si="4">+H9+H12+H15+H18+H21+H24+H27+H30+H33</f>
        <v>1</v>
      </c>
      <c r="I36" s="54">
        <f t="shared" si="4"/>
        <v>0</v>
      </c>
      <c r="J36" s="54">
        <f t="shared" si="4"/>
        <v>2</v>
      </c>
      <c r="K36" s="54">
        <f t="shared" si="4"/>
        <v>1</v>
      </c>
      <c r="L36" s="54">
        <f t="shared" si="4"/>
        <v>2</v>
      </c>
      <c r="M36" s="54">
        <f t="shared" si="4"/>
        <v>3</v>
      </c>
      <c r="N36" s="54">
        <f t="shared" si="4"/>
        <v>1</v>
      </c>
      <c r="O36" s="54">
        <f t="shared" si="4"/>
        <v>2</v>
      </c>
      <c r="P36" s="54">
        <f t="shared" si="4"/>
        <v>5</v>
      </c>
      <c r="Q36" s="54">
        <f t="shared" si="4"/>
        <v>0</v>
      </c>
      <c r="R36" s="54">
        <f t="shared" si="4"/>
        <v>2</v>
      </c>
      <c r="S36" s="54">
        <f t="shared" si="4"/>
        <v>1</v>
      </c>
      <c r="T36" s="54">
        <f t="shared" si="4"/>
        <v>1</v>
      </c>
      <c r="U36" s="54">
        <f t="shared" si="4"/>
        <v>2</v>
      </c>
      <c r="V36" s="54">
        <f t="shared" si="4"/>
        <v>1</v>
      </c>
      <c r="W36" s="54">
        <f t="shared" si="4"/>
        <v>6</v>
      </c>
      <c r="X36" s="54">
        <f t="shared" si="4"/>
        <v>0</v>
      </c>
      <c r="Y36" s="54">
        <f t="shared" si="4"/>
        <v>5</v>
      </c>
      <c r="Z36" s="68">
        <f t="shared" si="4"/>
        <v>3</v>
      </c>
      <c r="AA36" s="73"/>
      <c r="AB36" s="55"/>
    </row>
    <row r="38" spans="1:29" ht="18.75" x14ac:dyDescent="0.3">
      <c r="M38" s="101" t="s">
        <v>96</v>
      </c>
      <c r="P38" s="78">
        <v>12</v>
      </c>
      <c r="Q38" s="181" t="s">
        <v>80</v>
      </c>
      <c r="R38" s="182"/>
      <c r="S38" s="79">
        <v>5</v>
      </c>
      <c r="T38" s="182" t="s">
        <v>81</v>
      </c>
      <c r="U38" s="182"/>
      <c r="V38" s="182"/>
      <c r="W38" s="80">
        <v>3</v>
      </c>
      <c r="X38" s="97" t="s">
        <v>82</v>
      </c>
      <c r="Y38" s="98"/>
      <c r="Z38" s="98"/>
      <c r="AA38" s="96" t="s">
        <v>88</v>
      </c>
      <c r="AB38" s="96"/>
      <c r="AC38" s="100">
        <v>21</v>
      </c>
    </row>
    <row r="39" spans="1:29" x14ac:dyDescent="0.25">
      <c r="AA39" s="96" t="s">
        <v>89</v>
      </c>
      <c r="AB39" s="96"/>
      <c r="AC39" s="100">
        <v>18</v>
      </c>
    </row>
    <row r="40" spans="1:29" x14ac:dyDescent="0.25">
      <c r="P40" s="56">
        <v>2</v>
      </c>
      <c r="Q40" t="s">
        <v>83</v>
      </c>
      <c r="S40" s="57">
        <v>2</v>
      </c>
      <c r="T40" t="s">
        <v>84</v>
      </c>
      <c r="W40" s="21">
        <v>2</v>
      </c>
      <c r="X40" t="s">
        <v>85</v>
      </c>
    </row>
    <row r="42" spans="1:29" x14ac:dyDescent="0.25">
      <c r="P42" s="99"/>
      <c r="Q42" t="s">
        <v>94</v>
      </c>
    </row>
    <row r="49" spans="7:17" ht="15.75" x14ac:dyDescent="0.25">
      <c r="G49" s="106" t="s">
        <v>87</v>
      </c>
      <c r="H49" s="106"/>
      <c r="I49" s="106"/>
      <c r="J49" s="106"/>
      <c r="K49" s="106"/>
      <c r="L49" s="106"/>
      <c r="M49" s="106"/>
      <c r="N49" s="22"/>
      <c r="O49" s="22"/>
      <c r="P49" s="22"/>
    </row>
    <row r="50" spans="7:17" ht="15" customHeight="1" x14ac:dyDescent="0.25">
      <c r="H50" s="107" t="s">
        <v>86</v>
      </c>
      <c r="I50" s="107"/>
      <c r="J50" s="107"/>
      <c r="K50" s="24" t="s">
        <v>76</v>
      </c>
      <c r="L50" s="65">
        <v>17</v>
      </c>
      <c r="N50" s="60"/>
    </row>
    <row r="51" spans="7:17" x14ac:dyDescent="0.25">
      <c r="G51" s="108" t="s">
        <v>58</v>
      </c>
      <c r="H51" s="108" t="s">
        <v>72</v>
      </c>
      <c r="I51" s="108"/>
      <c r="J51" s="108"/>
      <c r="K51" s="108"/>
      <c r="L51" s="108" t="s">
        <v>71</v>
      </c>
      <c r="M51" s="108"/>
      <c r="N51" s="61"/>
      <c r="O51" s="61"/>
      <c r="P51" s="61"/>
      <c r="Q51" s="62"/>
    </row>
    <row r="52" spans="7:17" x14ac:dyDescent="0.25">
      <c r="G52" s="108"/>
      <c r="H52" s="108"/>
      <c r="I52" s="108"/>
      <c r="J52" s="108"/>
      <c r="K52" s="108"/>
      <c r="L52" s="23" t="s">
        <v>74</v>
      </c>
      <c r="M52" s="23" t="s">
        <v>73</v>
      </c>
      <c r="N52" s="63"/>
      <c r="O52" s="63"/>
      <c r="P52" s="63"/>
      <c r="Q52" s="62"/>
    </row>
    <row r="53" spans="7:17" x14ac:dyDescent="0.25">
      <c r="G53" s="23">
        <v>1</v>
      </c>
      <c r="H53" s="105" t="s">
        <v>3</v>
      </c>
      <c r="I53" s="105"/>
      <c r="J53" s="105"/>
      <c r="K53" s="105"/>
      <c r="L53" s="23">
        <f>+AB7</f>
        <v>18</v>
      </c>
      <c r="M53" s="58">
        <f>+L53*100/L50</f>
        <v>105.88235294117646</v>
      </c>
      <c r="N53" s="63"/>
      <c r="O53" s="63"/>
      <c r="P53" s="63"/>
      <c r="Q53" s="62"/>
    </row>
    <row r="54" spans="7:17" x14ac:dyDescent="0.25">
      <c r="G54" s="23">
        <f>+G53+1</f>
        <v>2</v>
      </c>
      <c r="H54" s="105" t="s">
        <v>12</v>
      </c>
      <c r="I54" s="105"/>
      <c r="J54" s="105"/>
      <c r="K54" s="105"/>
      <c r="L54" s="23">
        <f>+AB16</f>
        <v>15</v>
      </c>
      <c r="M54" s="59">
        <f>+L54*100/L50</f>
        <v>88.235294117647058</v>
      </c>
      <c r="N54" s="63"/>
      <c r="O54" s="63"/>
      <c r="P54" s="63"/>
      <c r="Q54" s="62"/>
    </row>
    <row r="55" spans="7:17" x14ac:dyDescent="0.25">
      <c r="G55" s="23">
        <f t="shared" ref="G55:G61" si="5">+G54+1</f>
        <v>3</v>
      </c>
      <c r="H55" s="105" t="s">
        <v>17</v>
      </c>
      <c r="I55" s="105"/>
      <c r="J55" s="105"/>
      <c r="K55" s="105"/>
      <c r="L55" s="23">
        <f>+AB10</f>
        <v>12</v>
      </c>
      <c r="M55" s="59">
        <f>+L55*7.14285714285714</f>
        <v>85.71428571428568</v>
      </c>
      <c r="N55" s="63"/>
      <c r="O55" s="63"/>
      <c r="P55" s="63"/>
      <c r="Q55" s="62"/>
    </row>
    <row r="56" spans="7:17" x14ac:dyDescent="0.25">
      <c r="G56" s="23">
        <f t="shared" si="5"/>
        <v>4</v>
      </c>
      <c r="H56" s="105" t="s">
        <v>16</v>
      </c>
      <c r="I56" s="105"/>
      <c r="J56" s="105"/>
      <c r="K56" s="105"/>
      <c r="L56" s="23">
        <f>+AB22</f>
        <v>14</v>
      </c>
      <c r="M56" s="59">
        <f>+L56*100/L50</f>
        <v>82.352941176470594</v>
      </c>
      <c r="N56" s="63"/>
      <c r="O56" s="63"/>
      <c r="P56" s="63"/>
      <c r="Q56" s="62"/>
    </row>
    <row r="57" spans="7:17" x14ac:dyDescent="0.25">
      <c r="G57" s="23">
        <f t="shared" si="5"/>
        <v>5</v>
      </c>
      <c r="H57" s="105" t="s">
        <v>14</v>
      </c>
      <c r="I57" s="105"/>
      <c r="J57" s="105"/>
      <c r="K57" s="105"/>
      <c r="L57" s="23">
        <f>+AB19</f>
        <v>12</v>
      </c>
      <c r="M57" s="59">
        <f>+L57*100/L50</f>
        <v>70.588235294117652</v>
      </c>
      <c r="N57" s="63"/>
      <c r="O57" s="63"/>
      <c r="P57" s="63"/>
      <c r="Q57" s="62"/>
    </row>
    <row r="58" spans="7:17" x14ac:dyDescent="0.25">
      <c r="G58" s="23">
        <f t="shared" si="5"/>
        <v>6</v>
      </c>
      <c r="H58" s="105" t="s">
        <v>6</v>
      </c>
      <c r="I58" s="105"/>
      <c r="J58" s="105"/>
      <c r="K58" s="105"/>
      <c r="L58" s="23">
        <f>+AB13</f>
        <v>10</v>
      </c>
      <c r="M58" s="59">
        <f>+L58*100/L50</f>
        <v>58.823529411764703</v>
      </c>
      <c r="N58" s="63"/>
      <c r="O58" s="63"/>
      <c r="P58" s="63"/>
      <c r="Q58" s="62"/>
    </row>
    <row r="59" spans="7:17" x14ac:dyDescent="0.25">
      <c r="G59" s="23">
        <f t="shared" si="5"/>
        <v>7</v>
      </c>
      <c r="H59" s="105" t="s">
        <v>21</v>
      </c>
      <c r="I59" s="105"/>
      <c r="J59" s="105"/>
      <c r="K59" s="105"/>
      <c r="L59" s="23">
        <f>+AB28</f>
        <v>5</v>
      </c>
      <c r="M59" s="59">
        <f>+L59*7.14285714285714</f>
        <v>35.714285714285701</v>
      </c>
      <c r="N59" s="63"/>
      <c r="O59" s="63"/>
      <c r="P59" s="63"/>
      <c r="Q59" s="62"/>
    </row>
    <row r="60" spans="7:17" x14ac:dyDescent="0.25">
      <c r="G60" s="23">
        <f t="shared" si="5"/>
        <v>8</v>
      </c>
      <c r="H60" s="105" t="s">
        <v>20</v>
      </c>
      <c r="I60" s="105"/>
      <c r="J60" s="105"/>
      <c r="K60" s="105"/>
      <c r="L60" s="23">
        <f>+AB31</f>
        <v>3</v>
      </c>
      <c r="M60" s="59">
        <f>+L60*6.66666666666667</f>
        <v>20.000000000000007</v>
      </c>
      <c r="N60" s="63"/>
      <c r="O60" s="63"/>
      <c r="P60" s="63"/>
      <c r="Q60" s="62"/>
    </row>
    <row r="61" spans="7:17" x14ac:dyDescent="0.25">
      <c r="G61" s="23">
        <f t="shared" si="5"/>
        <v>9</v>
      </c>
      <c r="H61" s="64" t="s">
        <v>75</v>
      </c>
      <c r="I61" s="64"/>
      <c r="J61" s="64"/>
      <c r="K61" s="64"/>
      <c r="L61" s="23">
        <f>+AB31</f>
        <v>3</v>
      </c>
      <c r="M61" s="59">
        <f>+L61*33.3333333333333</f>
        <v>99.999999999999901</v>
      </c>
      <c r="N61" s="63"/>
      <c r="O61" s="63"/>
      <c r="P61" s="63"/>
      <c r="Q61" s="62"/>
    </row>
  </sheetData>
  <mergeCells count="74">
    <mergeCell ref="AB4:AC4"/>
    <mergeCell ref="AB5:AC5"/>
    <mergeCell ref="G4:H4"/>
    <mergeCell ref="Q38:R38"/>
    <mergeCell ref="T38:V38"/>
    <mergeCell ref="I4:AA4"/>
    <mergeCell ref="F5:F6"/>
    <mergeCell ref="D5:D6"/>
    <mergeCell ref="E5:E6"/>
    <mergeCell ref="C7:C9"/>
    <mergeCell ref="D7:D9"/>
    <mergeCell ref="E7:E9"/>
    <mergeCell ref="A25:A27"/>
    <mergeCell ref="C13:C15"/>
    <mergeCell ref="D13:D15"/>
    <mergeCell ref="E13:E15"/>
    <mergeCell ref="C16:C18"/>
    <mergeCell ref="D16:D18"/>
    <mergeCell ref="E16:E18"/>
    <mergeCell ref="C19:C21"/>
    <mergeCell ref="D19:D21"/>
    <mergeCell ref="E19:E21"/>
    <mergeCell ref="A4:F4"/>
    <mergeCell ref="A13:A15"/>
    <mergeCell ref="A16:A18"/>
    <mergeCell ref="A19:A21"/>
    <mergeCell ref="A22:A24"/>
    <mergeCell ref="B10:B12"/>
    <mergeCell ref="C5:C6"/>
    <mergeCell ref="C10:C12"/>
    <mergeCell ref="D10:D12"/>
    <mergeCell ref="E10:E12"/>
    <mergeCell ref="D31:D33"/>
    <mergeCell ref="E31:E33"/>
    <mergeCell ref="E28:E30"/>
    <mergeCell ref="A28:A30"/>
    <mergeCell ref="A31:A33"/>
    <mergeCell ref="B1:AC1"/>
    <mergeCell ref="A2:AC2"/>
    <mergeCell ref="A3:AC3"/>
    <mergeCell ref="E34:E36"/>
    <mergeCell ref="B22:B24"/>
    <mergeCell ref="B25:B27"/>
    <mergeCell ref="B28:B30"/>
    <mergeCell ref="B31:B33"/>
    <mergeCell ref="D25:D27"/>
    <mergeCell ref="E25:E27"/>
    <mergeCell ref="C31:C33"/>
    <mergeCell ref="C28:C30"/>
    <mergeCell ref="D28:D30"/>
    <mergeCell ref="C22:C24"/>
    <mergeCell ref="D22:D24"/>
    <mergeCell ref="E22:E24"/>
    <mergeCell ref="B13:B15"/>
    <mergeCell ref="B16:B18"/>
    <mergeCell ref="B19:B21"/>
    <mergeCell ref="A5:A6"/>
    <mergeCell ref="B5:B6"/>
    <mergeCell ref="B7:B9"/>
    <mergeCell ref="A7:A9"/>
    <mergeCell ref="A10:A12"/>
    <mergeCell ref="H60:K60"/>
    <mergeCell ref="G49:M49"/>
    <mergeCell ref="H50:J50"/>
    <mergeCell ref="L51:M51"/>
    <mergeCell ref="G51:G52"/>
    <mergeCell ref="H51:K52"/>
    <mergeCell ref="H55:K55"/>
    <mergeCell ref="H56:K56"/>
    <mergeCell ref="H53:K53"/>
    <mergeCell ref="H58:K58"/>
    <mergeCell ref="H54:K54"/>
    <mergeCell ref="H59:K59"/>
    <mergeCell ref="H57:K57"/>
  </mergeCells>
  <hyperlinks>
    <hyperlink ref="C7" r:id="rId1" display="javascript:parent.popUpSb('','http://www.congreso.gob.pe/?K=290&amp;TPL=if0&amp;a=iv&amp;id=1114%27,960,550)" xr:uid="{00000000-0004-0000-0000-000000000000}"/>
    <hyperlink ref="C13" r:id="rId2" display="javascript:parent.popUpSb('','http://www.congreso.gob.pe/?K=290&amp;TPL=if0&amp;a=iv&amp;id=1047%27,960,550)" xr:uid="{00000000-0004-0000-0000-000001000000}"/>
    <hyperlink ref="C31" r:id="rId3" display="javascript:parent.popUpSb('','http://www.congreso.gob.pe/?K=290&amp;TPL=if0&amp;a=iv&amp;id=1096%27,960,550)" xr:uid="{00000000-0004-0000-0000-000002000000}"/>
    <hyperlink ref="C16" r:id="rId4" display="javascript:parent.popUpSb('','http://www.congreso.gob.pe/?K=290&amp;TPL=if0&amp;a=iv&amp;id=1129%27,960,550)" xr:uid="{00000000-0004-0000-0000-000003000000}"/>
    <hyperlink ref="C19" r:id="rId5" display="javascript:parent.popUpSb('','http://www.congreso.gob.pe/?K=290&amp;TPL=if0&amp;a=iv&amp;id=1151%27,960,550)" xr:uid="{00000000-0004-0000-0000-000004000000}"/>
    <hyperlink ref="C22" r:id="rId6" display="javascript:parent.popUpSb('','http://www.congreso.gob.pe/?K=290&amp;TPL=if0&amp;a=iv&amp;id=1084%27,960,550)" xr:uid="{00000000-0004-0000-0000-000005000000}"/>
    <hyperlink ref="C10" r:id="rId7" display="https://www.congreso.gob.pe/pleno/congresistas/?K=290&amp;TPL=if0&amp;a=iv&amp;id=1042" xr:uid="{00000000-0004-0000-0000-000006000000}"/>
    <hyperlink ref="C25" r:id="rId8" display="https://www.congreso.gob.pe/pleno/congresistas/?K=290&amp;TPL=if0&amp;a=iv&amp;id=1144" xr:uid="{00000000-0004-0000-0000-000007000000}"/>
    <hyperlink ref="E25" r:id="rId9" display="mailto:wsoto@congreso.gob.pe" xr:uid="{00000000-0004-0000-0000-000008000000}"/>
    <hyperlink ref="C28" r:id="rId10" display="https://www.congreso.gob.pe/pleno/congresistas/?K=290&amp;TPL=if0&amp;a=iv&amp;id=1122" xr:uid="{00000000-0004-0000-0000-000009000000}"/>
  </hyperlinks>
  <pageMargins left="0" right="0" top="1.5354330708661419" bottom="0.74803149606299213" header="0.31496062992125984" footer="0.31496062992125984"/>
  <pageSetup paperSize="9" scale="43" orientation="landscape" horizontalDpi="4294967294" verticalDpi="4294967294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Fernando Tincopa Calle</dc:creator>
  <cp:lastModifiedBy>Sistema</cp:lastModifiedBy>
  <cp:lastPrinted>2022-08-18T15:28:38Z</cp:lastPrinted>
  <dcterms:created xsi:type="dcterms:W3CDTF">2022-06-16T22:04:16Z</dcterms:created>
  <dcterms:modified xsi:type="dcterms:W3CDTF">2022-09-02T15:05:27Z</dcterms:modified>
</cp:coreProperties>
</file>