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ator" sheetId="1" r:id="rId4"/>
  </sheets>
  <definedNames>
    <definedName name="Estradiol_Enanthate">Calculator!$B$4</definedName>
    <definedName name="Estradiol_Undecylate">Calculator!$B$5</definedName>
    <definedName name="Estradiol_Valerate">Calculator!$B$3</definedName>
  </definedNames>
  <calcPr/>
</workbook>
</file>

<file path=xl/sharedStrings.xml><?xml version="1.0" encoding="utf-8"?>
<sst xmlns="http://schemas.openxmlformats.org/spreadsheetml/2006/main" count="34" uniqueCount="29">
  <si>
    <t>Name</t>
  </si>
  <si>
    <t>Density (g/ml)</t>
  </si>
  <si>
    <t>CAS</t>
  </si>
  <si>
    <t>BB/mg (est)</t>
  </si>
  <si>
    <t>Estradiol_Valerate</t>
  </si>
  <si>
    <t>979-32-8</t>
  </si>
  <si>
    <t>Estradiol_Enanthate</t>
  </si>
  <si>
    <t>4956-37-0</t>
  </si>
  <si>
    <t>Estradiol_Undecylate</t>
  </si>
  <si>
    <t>3571-53-7</t>
  </si>
  <si>
    <t>MCT 60/40 Oil</t>
  </si>
  <si>
    <t>73398-61-5</t>
  </si>
  <si>
    <t>Castor Oil</t>
  </si>
  <si>
    <t>8001-79-4</t>
  </si>
  <si>
    <t>Benzyl Benzoate</t>
  </si>
  <si>
    <t>120-51-4</t>
  </si>
  <si>
    <t>Benzyl Alcohol</t>
  </si>
  <si>
    <t>100-51-6</t>
  </si>
  <si>
    <t>Concentration (mg/ml):</t>
  </si>
  <si>
    <t>Total Volume (ml):</t>
  </si>
  <si>
    <t>Ester Purity:</t>
  </si>
  <si>
    <t>Benzyl Benzoate % per mg</t>
  </si>
  <si>
    <t>mg/ml</t>
  </si>
  <si>
    <t>Percent</t>
  </si>
  <si>
    <t>Total (ml)</t>
  </si>
  <si>
    <t>Total (mg)</t>
  </si>
  <si>
    <t>Carrier Oil</t>
  </si>
  <si>
    <t>Notes: The total ML of the carrier oil is rounded to two decimal places to facilitate real world measurements. The goal with BB levels is to create a mixture stable above 10c, and the longer the ester, the easier this is. The carrier oil percentage is calculated by subtracting the other volumes from the total volume. The density of an impure ester is impossible to know reasonably, but the volume differences should be mostly negligable.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</si>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</sst>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fonts>
  <fills count="7">
    <fill>
      <patternFill patternType="none"/>
    </fill>
    <fill>
      <patternFill patternType="lightGray"/>
    </fill>
    <fill>
      <patternFill patternType="solid">
        <fgColor rgb="FF93C47D"/>
        <bgColor rgb="FF93C47D"/>
      </patternFill>
    </fill>
    <fill>
      <patternFill patternType="solid">
        <fgColor rgb="FFF6B26B"/>
        <bgColor rgb="FFF6B26B"/>
      </patternFill>
    </fill>
    <fill>
      <patternFill patternType="solid">
        <fgColor rgb="FF6D9EEB"/>
        <bgColor rgb="FF6D9EEB"/>
      </patternFill>
    </fill>
    <fill>
      <patternFill patternType="solid">
        <fgColor rgb="FF3C78D8"/>
        <bgColor rgb="FF3C78D8"/>
      </patternFill>
    </fill>
    <fill>
      <patternFill patternType="solid">
        <fgColor rgb="FF8E7CC3"/>
        <bgColor rgb="FF8E7CC3"/>
      </patternFill>
    </fill>
  </fills>
  <borders count="9">
    <border/>
    <border>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Border="1" applyFont="1"/>
    <xf borderId="0" fillId="0" fontId="2" numFmtId="0" xfId="0" applyFont="1"/>
    <xf borderId="0" fillId="0" fontId="1" numFmtId="0" xfId="0" applyFont="1"/>
    <xf borderId="0" fillId="2" fontId="2" numFmtId="0" xfId="0" applyFill="1" applyFont="1"/>
    <xf borderId="0" fillId="2" fontId="2" numFmtId="10" xfId="0" applyAlignment="1" applyFont="1" applyNumberFormat="1">
      <alignment readingOrder="0"/>
    </xf>
    <xf borderId="0" fillId="3" fontId="2" numFmtId="0" xfId="0" applyFill="1" applyFont="1"/>
    <xf borderId="0" fillId="3" fontId="2" numFmtId="10" xfId="0" applyFont="1" applyNumberFormat="1"/>
    <xf borderId="0" fillId="4" fontId="2" numFmtId="0" xfId="0" applyFill="1" applyFont="1"/>
    <xf borderId="0" fillId="5" fontId="2" numFmtId="0" xfId="0" applyFill="1" applyFont="1"/>
    <xf borderId="0" fillId="0" fontId="2" numFmtId="10" xfId="0" applyFont="1" applyNumberFormat="1"/>
    <xf borderId="2" fillId="6" fontId="2" numFmtId="0" xfId="0" applyBorder="1" applyFill="1" applyFont="1"/>
    <xf borderId="3" fillId="0" fontId="2" numFmtId="0" xfId="0" applyAlignment="1" applyBorder="1" applyFont="1">
      <alignment shrinkToFit="0" vertical="top" wrapText="1"/>
    </xf>
    <xf borderId="2"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1" fillId="0" fontId="3" numFmtId="0" xfId="0" applyBorder="1" applyFont="1"/>
    <xf borderId="8"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22.38"/>
    <col customWidth="1" min="2" max="6" width="12.63"/>
  </cols>
  <sheetData>
    <row r="1" ht="15.75" customHeight="1"/>
    <row r="2" ht="15.75" customHeight="1">
      <c r="A2" s="1" t="s">
        <v>0</v>
      </c>
      <c r="B2" s="1" t="s">
        <v>1</v>
      </c>
      <c r="C2" s="1" t="s">
        <v>2</v>
      </c>
      <c r="D2" s="1" t="s">
        <v>3</v>
      </c>
    </row>
    <row r="3" ht="15.75" customHeight="1">
      <c r="A3" s="2" t="s">
        <v>4</v>
      </c>
      <c r="B3" s="2">
        <v>1.101</v>
      </c>
      <c r="C3" s="2" t="s">
        <v>5</v>
      </c>
      <c r="D3" s="2">
        <v>0.5</v>
      </c>
    </row>
    <row r="4" ht="15.75" customHeight="1">
      <c r="A4" s="2" t="s">
        <v>6</v>
      </c>
      <c r="B4" s="2">
        <v>1.1</v>
      </c>
      <c r="C4" s="2" t="s">
        <v>7</v>
      </c>
      <c r="D4" s="2">
        <v>0.25</v>
      </c>
    </row>
    <row r="5" ht="15.75" customHeight="1">
      <c r="A5" s="2" t="s">
        <v>8</v>
      </c>
      <c r="B5" s="2">
        <v>1.07</v>
      </c>
      <c r="C5" s="2" t="s">
        <v>9</v>
      </c>
      <c r="D5" s="2">
        <v>0.0</v>
      </c>
    </row>
    <row r="6" ht="15.75" customHeight="1">
      <c r="A6" s="2" t="s">
        <v>10</v>
      </c>
      <c r="B6" s="2">
        <v>0.96</v>
      </c>
      <c r="C6" s="2" t="s">
        <v>11</v>
      </c>
    </row>
    <row r="7" ht="15.75" customHeight="1">
      <c r="A7" s="2" t="s">
        <v>12</v>
      </c>
      <c r="B7" s="2">
        <v>0.958</v>
      </c>
      <c r="C7" s="2" t="s">
        <v>13</v>
      </c>
    </row>
    <row r="8" ht="15.75" customHeight="1">
      <c r="A8" s="2" t="s">
        <v>14</v>
      </c>
      <c r="B8" s="2">
        <v>1.118</v>
      </c>
      <c r="C8" s="2" t="s">
        <v>15</v>
      </c>
    </row>
    <row r="9" ht="15.75" customHeight="1">
      <c r="A9" s="2" t="s">
        <v>16</v>
      </c>
      <c r="B9" s="2">
        <v>1.045</v>
      </c>
      <c r="C9" s="2" t="s">
        <v>17</v>
      </c>
    </row>
    <row r="10" ht="15.75" customHeight="1"/>
    <row r="11" ht="15.75" customHeight="1">
      <c r="A11" s="3" t="s">
        <v>18</v>
      </c>
      <c r="B11" s="4">
        <v>100.0</v>
      </c>
    </row>
    <row r="12" ht="15.75" customHeight="1">
      <c r="A12" s="3" t="s">
        <v>19</v>
      </c>
      <c r="B12" s="4">
        <v>30.0</v>
      </c>
    </row>
    <row r="13" ht="15.75" customHeight="1">
      <c r="A13" s="3" t="s">
        <v>20</v>
      </c>
      <c r="B13" s="5">
        <v>1.0</v>
      </c>
      <c r="C13" s="2"/>
      <c r="D13" s="2"/>
      <c r="E13" s="2"/>
    </row>
    <row r="14" ht="15.75" customHeight="1">
      <c r="A14" s="3" t="s">
        <v>21</v>
      </c>
      <c r="B14" s="4">
        <v>0.0</v>
      </c>
      <c r="C14" s="2"/>
      <c r="D14" s="2"/>
      <c r="E14" s="2"/>
    </row>
    <row r="15" ht="15.75" customHeight="1">
      <c r="A15" s="2"/>
      <c r="B15" s="2"/>
      <c r="C15" s="2"/>
      <c r="D15" s="2"/>
      <c r="E15" s="2"/>
    </row>
    <row r="16" ht="15.75" customHeight="1">
      <c r="A16" s="1" t="s">
        <v>0</v>
      </c>
      <c r="B16" s="1" t="s">
        <v>1</v>
      </c>
      <c r="C16" s="1" t="s">
        <v>22</v>
      </c>
      <c r="D16" s="1" t="s">
        <v>23</v>
      </c>
      <c r="E16" s="1" t="s">
        <v>24</v>
      </c>
      <c r="F16" s="1" t="s">
        <v>25</v>
      </c>
    </row>
    <row r="17" ht="15.75" customHeight="1">
      <c r="A17" s="2" t="s">
        <v>8</v>
      </c>
      <c r="B17" s="6">
        <f>INDIRECT(A17)</f>
        <v>1.07</v>
      </c>
      <c r="C17" s="6">
        <f>(1 + (1 - B13)) * B11</f>
        <v>100</v>
      </c>
      <c r="D17" s="7">
        <f>(C17/(B17 * 1000))</f>
        <v>0.09345794393</v>
      </c>
      <c r="E17" s="8">
        <f>(D17 * B12)</f>
        <v>2.803738318</v>
      </c>
      <c r="F17" s="9">
        <f>( C17 * B12)</f>
        <v>3000</v>
      </c>
      <c r="G17" s="10"/>
    </row>
    <row r="18" ht="15.75" customHeight="1">
      <c r="A18" s="2" t="s">
        <v>14</v>
      </c>
      <c r="B18" s="6">
        <f t="shared" ref="B18:B19" si="1">B8</f>
        <v>1.118</v>
      </c>
      <c r="C18" s="6">
        <f t="shared" ref="C18:C20" si="2">(D18 * B18) * 1000</f>
        <v>0</v>
      </c>
      <c r="D18" s="7">
        <f>((B11 / 100) * B14)</f>
        <v>0</v>
      </c>
      <c r="E18" s="9">
        <f>(B12 * D18)</f>
        <v>0</v>
      </c>
      <c r="F18" s="8">
        <f>(C18 * B12)</f>
        <v>0</v>
      </c>
    </row>
    <row r="19" ht="15.75" customHeight="1">
      <c r="A19" s="2" t="s">
        <v>16</v>
      </c>
      <c r="B19" s="6">
        <f t="shared" si="1"/>
        <v>1.045</v>
      </c>
      <c r="C19" s="6">
        <f t="shared" si="2"/>
        <v>20.9</v>
      </c>
      <c r="D19" s="7">
        <v>0.02</v>
      </c>
      <c r="E19" s="9">
        <f>(B12 * D19)</f>
        <v>0.6</v>
      </c>
      <c r="F19" s="8">
        <f>(C19 * B12)</f>
        <v>627</v>
      </c>
    </row>
    <row r="20" ht="15.75" customHeight="1">
      <c r="A20" s="2" t="s">
        <v>26</v>
      </c>
      <c r="B20" s="6">
        <f>B7</f>
        <v>0.958</v>
      </c>
      <c r="C20" s="6">
        <f t="shared" si="2"/>
        <v>849.3072897</v>
      </c>
      <c r="D20" s="7">
        <f>(1 - (D17 + D18 + D19))</f>
        <v>0.8865420561</v>
      </c>
      <c r="E20" s="9">
        <f>ROUND((B12*D20), 2)</f>
        <v>26.6</v>
      </c>
      <c r="F20" s="8">
        <f>(C20 * B12)</f>
        <v>25479.21869</v>
      </c>
    </row>
    <row r="21" ht="15.75" customHeight="1">
      <c r="E21" s="11">
        <f t="shared" ref="E21:F21" si="3">SUM(E17:E20)</f>
        <v>30.00373832</v>
      </c>
      <c r="F21" s="11">
        <f t="shared" si="3"/>
        <v>29106.21869</v>
      </c>
    </row>
    <row r="22" ht="15.75" customHeight="1"/>
    <row r="23" ht="15.75" customHeight="1">
      <c r="B23" s="12" t="s">
        <v>27</v>
      </c>
      <c r="C23" s="13"/>
      <c r="D23" s="13"/>
      <c r="E23" s="13"/>
      <c r="F23" s="14"/>
    </row>
    <row r="24" ht="15.75" customHeight="1">
      <c r="B24" s="15"/>
      <c r="F24" s="16"/>
    </row>
    <row r="25" ht="15.75" customHeight="1">
      <c r="B25" s="15"/>
      <c r="F25" s="16"/>
    </row>
    <row r="26" ht="15.75" customHeight="1">
      <c r="B26" s="15"/>
      <c r="F26" s="16"/>
    </row>
    <row r="27" ht="15.75" customHeight="1">
      <c r="B27" s="17"/>
      <c r="C27" s="18"/>
      <c r="D27" s="18"/>
      <c r="E27" s="18"/>
      <c r="F27" s="19"/>
    </row>
    <row r="28" ht="15.75" customHeight="1"/>
    <row r="29" ht="15.75" customHeight="1"/>
    <row r="30" ht="15.75" customHeight="1"/>
    <row r="31" ht="15.75" customHeight="1">
      <c r="F31" s="2" t="s">
        <v>28</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3:F27"/>
  </mergeCells>
  <dataValidations>
    <dataValidation type="list" allowBlank="1" showErrorMessage="1" sqref="A17">
      <formula1>Calculator!$A$3:$A$5</formula1>
    </dataValidation>
  </dataValidations>
  <printOptions gridLines="1" horizontalCentered="1"/>
  <pageMargins bottom="0.75" footer="0.0" header="0.0" left="0.7" right="0.7" top="0.75"/>
  <pageSetup fitToHeight="0" cellComments="atEnd" orientation="landscape" pageOrder="overThenDown"/>
  <drawing r:id="rId1"/>
</worksheet>
</file>