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\Downloads\"/>
    </mc:Choice>
  </mc:AlternateContent>
  <xr:revisionPtr revIDLastSave="0" documentId="13_ncr:1_{9DADABEC-9202-4F71-AC1C-5839EE1C86C3}" xr6:coauthVersionLast="47" xr6:coauthVersionMax="47" xr10:uidLastSave="{00000000-0000-0000-0000-000000000000}"/>
  <bookViews>
    <workbookView xWindow="-110" yWindow="-110" windowWidth="19420" windowHeight="12220" activeTab="1" xr2:uid="{39712D0D-1B4B-42D4-9C72-36F5E0DDA43A}"/>
  </bookViews>
  <sheets>
    <sheet name="1" sheetId="3" r:id="rId1"/>
    <sheet name="2" sheetId="4" r:id="rId2"/>
    <sheet name="3" sheetId="5" r:id="rId3"/>
    <sheet name="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5" l="1"/>
  <c r="E11" i="5"/>
  <c r="L4" i="6"/>
  <c r="L5" i="6"/>
  <c r="L6" i="6"/>
  <c r="L7" i="6"/>
  <c r="L8" i="6"/>
  <c r="L9" i="6"/>
  <c r="K9" i="6"/>
  <c r="J9" i="6"/>
  <c r="I9" i="6"/>
  <c r="L3" i="6"/>
  <c r="L3" i="5"/>
  <c r="K8" i="6"/>
  <c r="K7" i="6"/>
  <c r="K6" i="6"/>
  <c r="K5" i="6"/>
  <c r="K4" i="6"/>
  <c r="K3" i="6"/>
  <c r="J8" i="6"/>
  <c r="J7" i="6"/>
  <c r="J6" i="6"/>
  <c r="J5" i="6"/>
  <c r="J4" i="6"/>
  <c r="J3" i="6"/>
  <c r="I8" i="6"/>
  <c r="I7" i="6"/>
  <c r="I6" i="6"/>
  <c r="I5" i="6"/>
  <c r="I4" i="6"/>
  <c r="I3" i="6"/>
  <c r="L4" i="5"/>
  <c r="L5" i="5"/>
  <c r="L6" i="5"/>
  <c r="L7" i="5"/>
  <c r="L8" i="5"/>
  <c r="L9" i="5"/>
  <c r="M3" i="4"/>
  <c r="K9" i="5"/>
  <c r="K8" i="5"/>
  <c r="K7" i="5"/>
  <c r="K6" i="5"/>
  <c r="K5" i="5"/>
  <c r="K4" i="5"/>
  <c r="K3" i="5"/>
  <c r="J9" i="5"/>
  <c r="J8" i="5"/>
  <c r="J5" i="5"/>
  <c r="J6" i="5"/>
  <c r="J7" i="5"/>
  <c r="J4" i="5"/>
  <c r="J3" i="5"/>
  <c r="I9" i="5"/>
  <c r="I8" i="5"/>
  <c r="I7" i="5"/>
  <c r="I6" i="5"/>
  <c r="I5" i="5"/>
  <c r="I4" i="5"/>
  <c r="I3" i="5"/>
  <c r="G11" i="4"/>
  <c r="F11" i="4"/>
  <c r="G10" i="4"/>
  <c r="F10" i="4"/>
  <c r="G9" i="4"/>
  <c r="F9" i="4"/>
  <c r="L6" i="4"/>
  <c r="L4" i="4"/>
  <c r="L5" i="4"/>
  <c r="L9" i="4"/>
  <c r="L3" i="4"/>
  <c r="K9" i="4"/>
  <c r="K8" i="4"/>
  <c r="K7" i="4"/>
  <c r="K6" i="4"/>
  <c r="K5" i="4"/>
  <c r="K4" i="4"/>
  <c r="K3" i="4"/>
  <c r="J9" i="4"/>
  <c r="J8" i="4"/>
  <c r="J7" i="4"/>
  <c r="J6" i="4"/>
  <c r="J5" i="4"/>
  <c r="J4" i="4"/>
  <c r="M4" i="4" s="1"/>
  <c r="J3" i="4"/>
  <c r="G11" i="3"/>
  <c r="F11" i="3"/>
  <c r="M8" i="3"/>
  <c r="M7" i="3"/>
  <c r="M6" i="3"/>
  <c r="M4" i="3"/>
  <c r="M5" i="3"/>
  <c r="M3" i="3"/>
  <c r="J3" i="3"/>
  <c r="J9" i="3"/>
  <c r="J8" i="3"/>
  <c r="J7" i="3"/>
  <c r="J6" i="3"/>
  <c r="J5" i="3"/>
  <c r="J4" i="3"/>
  <c r="L9" i="3"/>
  <c r="L8" i="3"/>
  <c r="L7" i="3"/>
  <c r="L5" i="3"/>
  <c r="L6" i="3"/>
  <c r="L4" i="3"/>
  <c r="L3" i="3"/>
  <c r="G10" i="3"/>
  <c r="F10" i="3"/>
  <c r="G9" i="3"/>
  <c r="F9" i="3"/>
  <c r="M9" i="3" s="1"/>
  <c r="K9" i="3"/>
  <c r="K8" i="3"/>
  <c r="K7" i="3"/>
  <c r="K6" i="3"/>
  <c r="K5" i="3"/>
  <c r="K4" i="3"/>
  <c r="K3" i="3"/>
  <c r="L8" i="4" l="1"/>
  <c r="L7" i="4"/>
  <c r="M9" i="4"/>
  <c r="M8" i="4"/>
  <c r="M7" i="4"/>
  <c r="M5" i="4"/>
  <c r="M6" i="4"/>
</calcChain>
</file>

<file path=xl/sharedStrings.xml><?xml version="1.0" encoding="utf-8"?>
<sst xmlns="http://schemas.openxmlformats.org/spreadsheetml/2006/main" count="156" uniqueCount="29">
  <si>
    <t>No</t>
  </si>
  <si>
    <t>C1</t>
  </si>
  <si>
    <t>C2</t>
  </si>
  <si>
    <t>X</t>
  </si>
  <si>
    <t>Y</t>
  </si>
  <si>
    <t>Jarak Eucladian</t>
  </si>
  <si>
    <t>M1</t>
  </si>
  <si>
    <t>M2</t>
  </si>
  <si>
    <t>M3</t>
  </si>
  <si>
    <t>M4</t>
  </si>
  <si>
    <t>M5</t>
  </si>
  <si>
    <t>M6</t>
  </si>
  <si>
    <t>M7</t>
  </si>
  <si>
    <t>Kelompok Cluster</t>
  </si>
  <si>
    <t>Centroid Awal</t>
  </si>
  <si>
    <t>Kelompok Cluster berdasarkan Centroid Awal</t>
  </si>
  <si>
    <t>Centroid Baru</t>
  </si>
  <si>
    <t xml:space="preserve">Lanjut ke Iterasi selanjutnya </t>
  </si>
  <si>
    <t>C3</t>
  </si>
  <si>
    <t>Anggota C1 tidak ada</t>
  </si>
  <si>
    <t>Anggota C2 tidak ada</t>
  </si>
  <si>
    <t>Anggota C3 M1, M2, M3, M4, M5, M6, M7</t>
  </si>
  <si>
    <t>Anggota C1 tidak</t>
  </si>
  <si>
    <t>Anggota C2 adalah M4, M5, M6, M7</t>
  </si>
  <si>
    <t>Anggota C3 adalah M1, M2, M3</t>
  </si>
  <si>
    <t>Centroid</t>
  </si>
  <si>
    <t>Anggota C2 tidak</t>
  </si>
  <si>
    <t>Anggota C3 adalah M1, M2, M3, M4, M5, M6, M7</t>
  </si>
  <si>
    <t>Karena iterasi ketiga dan keempat menghasilkan pembagian cluster yang sama, maka proses iterasi dianggap telah konvergen atau stabil.
Hasil akhir pembagian cluster adalah sebagai berikut: C1 {}, C2 {}, C3 {  M1, M2, M3, M4, M5, M6, M7}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</si>
</sst>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5582-8A3D-4A02-AB25-CEE6AAB8E95F}">
  <dimension ref="A1:U14"/>
  <sheetViews>
    <sheetView zoomScale="79" workbookViewId="0">
      <selection activeCell="A14" sqref="A14:D14"/>
    </sheetView>
  </sheetViews>
  <sheetFormatPr defaultRowHeight="15.5" x14ac:dyDescent="0.35"/>
  <cols>
    <col min="1" max="9" width="8.7265625" style="1"/>
    <col min="10" max="10" width="11.7265625" style="1" customWidth="1"/>
    <col min="11" max="11" width="11.453125" style="1" customWidth="1"/>
    <col min="12" max="12" width="11.81640625" style="1" customWidth="1"/>
    <col min="13" max="13" width="19.26953125" style="1" customWidth="1"/>
    <col min="14" max="15" width="9.6328125" style="1" customWidth="1"/>
    <col min="16" max="16" width="12.26953125" style="1" customWidth="1"/>
    <col min="17" max="17" width="13.1796875" style="1" customWidth="1"/>
    <col min="18" max="18" width="11.7265625" style="1" customWidth="1"/>
    <col min="19" max="19" width="12" style="1" customWidth="1"/>
    <col min="20" max="16384" width="8.7265625" style="1"/>
  </cols>
  <sheetData>
    <row r="1" spans="1:21" x14ac:dyDescent="0.35">
      <c r="E1" s="30" t="s">
        <v>14</v>
      </c>
      <c r="F1" s="30"/>
      <c r="G1" s="30"/>
      <c r="I1" s="23" t="s">
        <v>5</v>
      </c>
      <c r="J1" s="23"/>
      <c r="K1" s="23"/>
      <c r="L1" s="23"/>
      <c r="M1" s="23" t="s">
        <v>13</v>
      </c>
      <c r="P1" s="25" t="s">
        <v>15</v>
      </c>
      <c r="Q1" s="25"/>
      <c r="R1" s="25"/>
      <c r="S1" s="25"/>
      <c r="T1" s="25"/>
      <c r="U1" s="25"/>
    </row>
    <row r="2" spans="1:21" x14ac:dyDescent="0.35">
      <c r="A2" s="14" t="s">
        <v>0</v>
      </c>
      <c r="B2" s="14" t="s">
        <v>3</v>
      </c>
      <c r="C2" s="14" t="s">
        <v>4</v>
      </c>
      <c r="E2" s="2"/>
      <c r="F2" s="14" t="s">
        <v>3</v>
      </c>
      <c r="G2" s="14" t="s">
        <v>4</v>
      </c>
      <c r="I2" s="4"/>
      <c r="J2" s="13" t="s">
        <v>1</v>
      </c>
      <c r="K2" s="13" t="s">
        <v>2</v>
      </c>
      <c r="L2" s="14" t="s">
        <v>18</v>
      </c>
      <c r="M2" s="23"/>
      <c r="P2" s="25" t="s">
        <v>1</v>
      </c>
      <c r="Q2" s="25"/>
      <c r="R2" s="25" t="s">
        <v>2</v>
      </c>
      <c r="S2" s="25"/>
      <c r="T2" s="23" t="s">
        <v>18</v>
      </c>
      <c r="U2" s="24"/>
    </row>
    <row r="3" spans="1:21" x14ac:dyDescent="0.35">
      <c r="A3" s="14" t="s">
        <v>6</v>
      </c>
      <c r="B3" s="2">
        <v>1</v>
      </c>
      <c r="C3" s="2">
        <v>4.5</v>
      </c>
      <c r="E3" s="14" t="s">
        <v>1</v>
      </c>
      <c r="F3" s="2">
        <v>500</v>
      </c>
      <c r="G3" s="2">
        <v>5000</v>
      </c>
      <c r="I3" s="14" t="s">
        <v>6</v>
      </c>
      <c r="J3" s="15">
        <f>SQRT((B3-F3)^2 + (C3-G3)^2)</f>
        <v>5020.3606693145066</v>
      </c>
      <c r="K3" s="3">
        <f>SQRT((B3-F4)^2 + (C3-G4)^2)</f>
        <v>3010.3855650065825</v>
      </c>
      <c r="L3" s="5">
        <f>SQRT((B3-F5)^2 + (C3-G5)^2)</f>
        <v>40.264748850576481</v>
      </c>
      <c r="M3" s="3" t="str">
        <f>"C" &amp; MATCH(MIN(D3:F3), D3:F3, 0)</f>
        <v>C3</v>
      </c>
      <c r="P3" s="14" t="s">
        <v>3</v>
      </c>
      <c r="Q3" s="14" t="s">
        <v>4</v>
      </c>
      <c r="R3" s="14" t="s">
        <v>3</v>
      </c>
      <c r="S3" s="14" t="s">
        <v>4</v>
      </c>
      <c r="T3" s="14" t="s">
        <v>3</v>
      </c>
      <c r="U3" s="14" t="s">
        <v>4</v>
      </c>
    </row>
    <row r="4" spans="1:21" x14ac:dyDescent="0.35">
      <c r="A4" s="14" t="s">
        <v>7</v>
      </c>
      <c r="B4" s="2">
        <v>3</v>
      </c>
      <c r="C4" s="2">
        <v>6.5</v>
      </c>
      <c r="E4" s="14" t="s">
        <v>2</v>
      </c>
      <c r="F4" s="2">
        <v>300</v>
      </c>
      <c r="G4" s="2">
        <v>3000</v>
      </c>
      <c r="I4" s="14" t="s">
        <v>7</v>
      </c>
      <c r="J4" s="15">
        <f>SQRT((B4-F3)^2 + (C4-G3)^2)</f>
        <v>5018.1721024691851</v>
      </c>
      <c r="K4" s="3">
        <f>SQRT((B4-F4)^2 + (C4-G4)^2)</f>
        <v>3008.1973422633032</v>
      </c>
      <c r="L4" s="5">
        <f t="shared" ref="L4" si="0">SQRT((B4-F6)^2 + (C4-G6)^2)</f>
        <v>7.1589105316381767</v>
      </c>
      <c r="M4" s="3" t="str">
        <f t="shared" ref="M4:M9" si="1">"C" &amp; MATCH(MIN(D4:F4), D4:F4, 0)</f>
        <v>C3</v>
      </c>
      <c r="P4" s="26">
        <v>0</v>
      </c>
      <c r="Q4" s="26">
        <v>0</v>
      </c>
      <c r="R4" s="26">
        <v>0</v>
      </c>
      <c r="S4" s="26">
        <v>0</v>
      </c>
      <c r="T4" s="2">
        <v>1</v>
      </c>
      <c r="U4" s="2">
        <v>4.5</v>
      </c>
    </row>
    <row r="5" spans="1:21" x14ac:dyDescent="0.35">
      <c r="A5" s="14" t="s">
        <v>8</v>
      </c>
      <c r="B5" s="2">
        <v>4</v>
      </c>
      <c r="C5" s="2">
        <v>4.5</v>
      </c>
      <c r="E5" s="14" t="s">
        <v>18</v>
      </c>
      <c r="F5" s="2">
        <v>20</v>
      </c>
      <c r="G5" s="2">
        <v>40</v>
      </c>
      <c r="I5" s="14" t="s">
        <v>8</v>
      </c>
      <c r="J5" s="15">
        <f>SQRT((B5-F3)^2 + (C5-G3)^2)</f>
        <v>5020.0633711139544</v>
      </c>
      <c r="K5" s="3">
        <f>SQRT((B5-F4)^2 + (C5-G4)^2)</f>
        <v>3010.0890767550386</v>
      </c>
      <c r="L5" s="5">
        <f>SQRT((B5-F5)^2 + (C5-G5)^2)</f>
        <v>38.939054944875075</v>
      </c>
      <c r="M5" s="3" t="str">
        <f t="shared" si="1"/>
        <v>C3</v>
      </c>
      <c r="P5" s="27"/>
      <c r="Q5" s="27"/>
      <c r="R5" s="27"/>
      <c r="S5" s="27"/>
      <c r="T5" s="2">
        <v>3</v>
      </c>
      <c r="U5" s="2">
        <v>6.5</v>
      </c>
    </row>
    <row r="6" spans="1:21" x14ac:dyDescent="0.35">
      <c r="A6" s="14" t="s">
        <v>9</v>
      </c>
      <c r="B6" s="2">
        <v>7</v>
      </c>
      <c r="C6" s="2">
        <v>3.2</v>
      </c>
      <c r="I6" s="14" t="s">
        <v>9</v>
      </c>
      <c r="J6" s="15">
        <f>SQRT((B6-F3)^2 + (C6-G3)^2)</f>
        <v>5021.0615650477739</v>
      </c>
      <c r="K6" s="15">
        <f>SQRT((B6-F4)^2 + (C6-G4)^2)</f>
        <v>3011.0893776173434</v>
      </c>
      <c r="L6" s="5">
        <f>SQRT((B6-F5)^2 + (C6-G5)^2)</f>
        <v>39.028707383155798</v>
      </c>
      <c r="M6" s="3" t="str">
        <f>"C" &amp; MATCH(MIN(J6:L6), J6:L6, 0)</f>
        <v>C3</v>
      </c>
      <c r="P6" s="27"/>
      <c r="Q6" s="27"/>
      <c r="R6" s="27"/>
      <c r="S6" s="27"/>
      <c r="T6" s="2">
        <v>4</v>
      </c>
      <c r="U6" s="2">
        <v>4.5</v>
      </c>
    </row>
    <row r="7" spans="1:21" x14ac:dyDescent="0.35">
      <c r="A7" s="14" t="s">
        <v>10</v>
      </c>
      <c r="B7" s="2">
        <v>6</v>
      </c>
      <c r="C7" s="2">
        <v>2.2999999999999998</v>
      </c>
      <c r="E7" s="29" t="s">
        <v>16</v>
      </c>
      <c r="F7" s="29"/>
      <c r="G7" s="29"/>
      <c r="I7" s="14" t="s">
        <v>10</v>
      </c>
      <c r="J7" s="15">
        <f>SQRT((B7-F3)^2 + (C7-G3)^2)</f>
        <v>5022.0554845600818</v>
      </c>
      <c r="K7" s="15">
        <f>SQRT((B7-F4)^2 + (C7-G4)^2)</f>
        <v>3012.0825503295887</v>
      </c>
      <c r="L7" s="5">
        <f>SQRT((B7-F5)^2 + (C7-G5)^2)</f>
        <v>40.215544258408343</v>
      </c>
      <c r="M7" s="3" t="str">
        <f>"C" &amp; MATCH(MIN(J7:L7), J7:L7, 0)</f>
        <v>C3</v>
      </c>
      <c r="P7" s="27"/>
      <c r="Q7" s="27"/>
      <c r="R7" s="27"/>
      <c r="S7" s="27"/>
      <c r="T7" s="2">
        <v>7</v>
      </c>
      <c r="U7" s="2">
        <v>3.2</v>
      </c>
    </row>
    <row r="8" spans="1:21" x14ac:dyDescent="0.35">
      <c r="A8" s="14" t="s">
        <v>11</v>
      </c>
      <c r="B8" s="2">
        <v>2.5</v>
      </c>
      <c r="C8" s="2">
        <v>3.8</v>
      </c>
      <c r="E8" s="2"/>
      <c r="F8" s="14" t="s">
        <v>3</v>
      </c>
      <c r="G8" s="14" t="s">
        <v>4</v>
      </c>
      <c r="I8" s="14" t="s">
        <v>11</v>
      </c>
      <c r="J8" s="15">
        <f>SQRT((B8-F3)^2 + (C8-G3)^2)</f>
        <v>5020.9083530771595</v>
      </c>
      <c r="K8" s="15">
        <f>SQRT((B8-F4)^2 + (C8-G4)^2)</f>
        <v>3010.9335246730375</v>
      </c>
      <c r="L8" s="5">
        <f>SQRT((B8-F5)^2 + (C8-G5)^2)</f>
        <v>40.208083764337744</v>
      </c>
      <c r="M8" s="3" t="str">
        <f>"C" &amp; MATCH(MIN(J8:L8), J8:L8, 0)</f>
        <v>C3</v>
      </c>
      <c r="P8" s="27"/>
      <c r="Q8" s="27"/>
      <c r="R8" s="27"/>
      <c r="S8" s="27"/>
      <c r="T8" s="2">
        <v>6</v>
      </c>
      <c r="U8" s="2">
        <v>2.2999999999999998</v>
      </c>
    </row>
    <row r="9" spans="1:21" x14ac:dyDescent="0.35">
      <c r="A9" s="14" t="s">
        <v>12</v>
      </c>
      <c r="B9" s="2">
        <v>5</v>
      </c>
      <c r="C9" s="2">
        <v>5.5</v>
      </c>
      <c r="E9" s="14" t="s">
        <v>1</v>
      </c>
      <c r="F9" s="2">
        <f>(SUM(P4:P7)/4)</f>
        <v>0</v>
      </c>
      <c r="G9" s="2">
        <f>(SUM(Q4:Q7)/4)</f>
        <v>0</v>
      </c>
      <c r="I9" s="14" t="s">
        <v>12</v>
      </c>
      <c r="J9" s="3">
        <f>SQRT((B9-F3)^2 + (C9-G3)^2)</f>
        <v>5018.9695406527426</v>
      </c>
      <c r="K9" s="15">
        <f>SQRT((B9-F4)^2 + (C9-G4)^2)</f>
        <v>3008.9957211667815</v>
      </c>
      <c r="L9" s="5">
        <f>SQRT((B9-F5)^2 + (C9-G5)^2)</f>
        <v>37.61980861195336</v>
      </c>
      <c r="M9" s="3" t="str">
        <f t="shared" si="1"/>
        <v>C3</v>
      </c>
      <c r="P9" s="27"/>
      <c r="Q9" s="27"/>
      <c r="R9" s="27"/>
      <c r="S9" s="27"/>
      <c r="T9" s="2">
        <v>2.5</v>
      </c>
      <c r="U9" s="2">
        <v>3.8</v>
      </c>
    </row>
    <row r="10" spans="1:21" x14ac:dyDescent="0.35">
      <c r="E10" s="14" t="s">
        <v>2</v>
      </c>
      <c r="F10" s="2">
        <f>SUM(R4:R7)/3</f>
        <v>0</v>
      </c>
      <c r="G10" s="2">
        <f>SUM(S4:S7)/3</f>
        <v>0</v>
      </c>
      <c r="P10" s="28"/>
      <c r="Q10" s="28"/>
      <c r="R10" s="28"/>
      <c r="S10" s="28"/>
      <c r="T10" s="2">
        <v>5</v>
      </c>
      <c r="U10" s="2">
        <v>5.5</v>
      </c>
    </row>
    <row r="11" spans="1:21" x14ac:dyDescent="0.35">
      <c r="E11" s="2" t="s">
        <v>18</v>
      </c>
      <c r="F11" s="2">
        <f>SUM(T4:T10)/7</f>
        <v>4.0714285714285712</v>
      </c>
      <c r="G11" s="2">
        <f>SUM(U4:U10)/7</f>
        <v>4.3285714285714283</v>
      </c>
      <c r="I11" s="22" t="s">
        <v>19</v>
      </c>
      <c r="J11" s="22"/>
      <c r="K11" s="22"/>
      <c r="L11" s="22"/>
      <c r="M11" s="22"/>
    </row>
    <row r="12" spans="1:21" x14ac:dyDescent="0.35">
      <c r="I12" s="22" t="s">
        <v>20</v>
      </c>
      <c r="J12" s="22"/>
      <c r="K12" s="22"/>
      <c r="L12" s="22"/>
      <c r="M12" s="22"/>
    </row>
    <row r="13" spans="1:21" x14ac:dyDescent="0.35">
      <c r="I13" s="22" t="s">
        <v>21</v>
      </c>
      <c r="J13" s="22"/>
      <c r="K13" s="22"/>
      <c r="L13" s="22"/>
      <c r="M13" s="22"/>
    </row>
    <row r="14" spans="1:21" x14ac:dyDescent="0.35">
      <c r="A14" s="29" t="s">
        <v>17</v>
      </c>
      <c r="B14" s="29"/>
      <c r="C14" s="29"/>
      <c r="D14" s="29"/>
    </row>
  </sheetData>
  <mergeCells count="16">
    <mergeCell ref="A14:D14"/>
    <mergeCell ref="P2:Q2"/>
    <mergeCell ref="E1:G1"/>
    <mergeCell ref="M1:M2"/>
    <mergeCell ref="E7:G7"/>
    <mergeCell ref="I1:L1"/>
    <mergeCell ref="I11:M11"/>
    <mergeCell ref="I12:M12"/>
    <mergeCell ref="I13:M13"/>
    <mergeCell ref="T2:U2"/>
    <mergeCell ref="P1:U1"/>
    <mergeCell ref="P4:P10"/>
    <mergeCell ref="Q4:Q10"/>
    <mergeCell ref="R4:R10"/>
    <mergeCell ref="S4:S10"/>
    <mergeCell ref="R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ECA2-3628-4B6C-8C78-BEF85A4B86B5}">
  <dimension ref="A1:U17"/>
  <sheetViews>
    <sheetView tabSelected="1" topLeftCell="B1" zoomScale="90" workbookViewId="0">
      <selection activeCell="I12" sqref="I12:M12"/>
    </sheetView>
  </sheetViews>
  <sheetFormatPr defaultRowHeight="14" x14ac:dyDescent="0.3"/>
  <cols>
    <col min="1" max="11" width="8.7265625" style="6"/>
    <col min="12" max="12" width="10.90625" style="6" customWidth="1"/>
    <col min="13" max="13" width="15.36328125" style="6" customWidth="1"/>
    <col min="14" max="16384" width="8.7265625" style="6"/>
  </cols>
  <sheetData>
    <row r="1" spans="1:20" x14ac:dyDescent="0.3">
      <c r="E1" s="38" t="s">
        <v>25</v>
      </c>
      <c r="F1" s="38"/>
      <c r="G1" s="38"/>
      <c r="I1" s="37" t="s">
        <v>5</v>
      </c>
      <c r="J1" s="37"/>
      <c r="K1" s="37"/>
      <c r="L1" s="37"/>
      <c r="M1" s="37" t="s">
        <v>13</v>
      </c>
      <c r="O1" s="39" t="s">
        <v>1</v>
      </c>
      <c r="P1" s="38"/>
      <c r="Q1" s="39" t="s">
        <v>2</v>
      </c>
      <c r="R1" s="38"/>
      <c r="S1" s="39" t="s">
        <v>18</v>
      </c>
      <c r="T1" s="38"/>
    </row>
    <row r="2" spans="1:20" x14ac:dyDescent="0.3">
      <c r="A2" s="8" t="s">
        <v>0</v>
      </c>
      <c r="B2" s="8" t="s">
        <v>3</v>
      </c>
      <c r="C2" s="8" t="s">
        <v>4</v>
      </c>
      <c r="E2" s="9"/>
      <c r="F2" s="8" t="s">
        <v>3</v>
      </c>
      <c r="G2" s="8" t="s">
        <v>4</v>
      </c>
      <c r="I2" s="10"/>
      <c r="J2" s="7" t="s">
        <v>1</v>
      </c>
      <c r="K2" s="7" t="s">
        <v>2</v>
      </c>
      <c r="L2" s="8" t="s">
        <v>18</v>
      </c>
      <c r="M2" s="37"/>
      <c r="O2" s="8" t="s">
        <v>3</v>
      </c>
      <c r="P2" s="8" t="s">
        <v>4</v>
      </c>
      <c r="Q2" s="8" t="s">
        <v>3</v>
      </c>
      <c r="R2" s="8" t="s">
        <v>4</v>
      </c>
      <c r="S2" s="8" t="s">
        <v>3</v>
      </c>
      <c r="T2" s="8" t="s">
        <v>4</v>
      </c>
    </row>
    <row r="3" spans="1:20" x14ac:dyDescent="0.3">
      <c r="A3" s="8" t="s">
        <v>6</v>
      </c>
      <c r="B3" s="11">
        <v>1</v>
      </c>
      <c r="C3" s="11">
        <v>4.5</v>
      </c>
      <c r="E3" s="7" t="s">
        <v>1</v>
      </c>
      <c r="F3" s="9">
        <v>0</v>
      </c>
      <c r="G3" s="9">
        <v>0</v>
      </c>
      <c r="I3" s="8" t="s">
        <v>6</v>
      </c>
      <c r="J3" s="16">
        <f>SQRT((B3-F3)^2 + (C3-G3)^2)</f>
        <v>4.6097722286464435</v>
      </c>
      <c r="K3" s="16">
        <f>SQRT((B3-F4)^2 + (C3-G4)^2)</f>
        <v>4.6097722286464435</v>
      </c>
      <c r="L3" s="17">
        <f xml:space="preserve"> SQRT((B3-F5)^2 + (C3-G5)^2)</f>
        <v>3.076210410521361</v>
      </c>
      <c r="M3" s="9" t="str">
        <f>IF(D3=MIN(J3:L3), "C1", IF(E3=MIN(D3:F3), "C2", "C3"))</f>
        <v>C3</v>
      </c>
      <c r="O3" s="31">
        <v>0</v>
      </c>
      <c r="P3" s="31">
        <v>0</v>
      </c>
      <c r="Q3" s="11">
        <v>1</v>
      </c>
      <c r="R3" s="11">
        <v>4.5</v>
      </c>
      <c r="S3" s="11">
        <v>7</v>
      </c>
      <c r="T3" s="11">
        <v>3.2</v>
      </c>
    </row>
    <row r="4" spans="1:20" x14ac:dyDescent="0.3">
      <c r="A4" s="8" t="s">
        <v>7</v>
      </c>
      <c r="B4" s="11">
        <v>3</v>
      </c>
      <c r="C4" s="11">
        <v>6.5</v>
      </c>
      <c r="E4" s="7" t="s">
        <v>2</v>
      </c>
      <c r="F4" s="9">
        <v>0</v>
      </c>
      <c r="G4" s="9">
        <v>0</v>
      </c>
      <c r="I4" s="8" t="s">
        <v>7</v>
      </c>
      <c r="J4" s="16">
        <f>SQRT((B4-F3)^2 + (C4-G3)^2)</f>
        <v>7.1589105316381767</v>
      </c>
      <c r="K4" s="16">
        <f>SQRT((B4-F4)^2 + (C4-G4)^2)</f>
        <v>7.1589105316381767</v>
      </c>
      <c r="L4" s="17">
        <f t="shared" ref="L4:L9" si="0" xml:space="preserve"> SQRT((B4-F6)^2 + (C4-G6)^2)</f>
        <v>7.1589105316381767</v>
      </c>
      <c r="M4" s="9" t="str">
        <f t="shared" ref="M4:M9" si="1">IF(D4=MIN(J4:L4), "C1", IF(E4=MIN(D4:F4), "C2", "C3"))</f>
        <v>C3</v>
      </c>
      <c r="O4" s="40"/>
      <c r="P4" s="40"/>
      <c r="Q4" s="11">
        <v>3</v>
      </c>
      <c r="R4" s="11">
        <v>6.5</v>
      </c>
      <c r="S4" s="11">
        <v>6</v>
      </c>
      <c r="T4" s="11">
        <v>2.2999999999999998</v>
      </c>
    </row>
    <row r="5" spans="1:20" ht="15.5" x14ac:dyDescent="0.3">
      <c r="A5" s="8" t="s">
        <v>8</v>
      </c>
      <c r="B5" s="11">
        <v>4</v>
      </c>
      <c r="C5" s="11">
        <v>4.5</v>
      </c>
      <c r="E5" s="7" t="s">
        <v>18</v>
      </c>
      <c r="F5" s="2">
        <v>4.0714300000000003</v>
      </c>
      <c r="G5" s="10">
        <v>4.32857</v>
      </c>
      <c r="I5" s="8" t="s">
        <v>8</v>
      </c>
      <c r="J5" s="16">
        <f>SQRT((B5-F3)^2 + (C5-G3)^2)</f>
        <v>6.0207972893961479</v>
      </c>
      <c r="K5" s="16">
        <f>SQRT((B5-F4)^2 + (C5-G4)^2)</f>
        <v>6.0207972893961479</v>
      </c>
      <c r="L5" s="17">
        <f t="shared" si="0"/>
        <v>6.0207972893961479</v>
      </c>
      <c r="M5" s="9" t="str">
        <f t="shared" si="1"/>
        <v>C3</v>
      </c>
      <c r="O5" s="40"/>
      <c r="P5" s="40"/>
      <c r="Q5" s="31">
        <v>4</v>
      </c>
      <c r="R5" s="31">
        <v>4.5</v>
      </c>
      <c r="S5" s="11">
        <v>2.5</v>
      </c>
      <c r="T5" s="11">
        <v>3.8</v>
      </c>
    </row>
    <row r="6" spans="1:20" x14ac:dyDescent="0.3">
      <c r="A6" s="8" t="s">
        <v>9</v>
      </c>
      <c r="B6" s="11">
        <v>7</v>
      </c>
      <c r="C6" s="11">
        <v>3.2</v>
      </c>
      <c r="I6" s="8" t="s">
        <v>9</v>
      </c>
      <c r="J6" s="16">
        <f>SQRT((B6-F3)^2 + (C6-G3)^2)</f>
        <v>7.6967525619575428</v>
      </c>
      <c r="K6" s="12">
        <f>SQRT((B6-F4)^2 + (C6-G4)^2)</f>
        <v>7.6967525619575428</v>
      </c>
      <c r="L6" s="11">
        <f xml:space="preserve"> SQRT((B6-F5)^2 + (C6-G5)^2)</f>
        <v>3.1385016313202705</v>
      </c>
      <c r="M6" s="9" t="str">
        <f t="shared" si="1"/>
        <v>C2</v>
      </c>
      <c r="O6" s="32"/>
      <c r="P6" s="32"/>
      <c r="Q6" s="32"/>
      <c r="R6" s="32"/>
      <c r="S6" s="11">
        <v>5</v>
      </c>
      <c r="T6" s="11">
        <v>5.5</v>
      </c>
    </row>
    <row r="7" spans="1:20" x14ac:dyDescent="0.3">
      <c r="A7" s="8" t="s">
        <v>10</v>
      </c>
      <c r="B7" s="11">
        <v>6</v>
      </c>
      <c r="C7" s="11">
        <v>2.2999999999999998</v>
      </c>
      <c r="E7" s="38" t="s">
        <v>25</v>
      </c>
      <c r="F7" s="38"/>
      <c r="G7" s="38"/>
      <c r="I7" s="8" t="s">
        <v>10</v>
      </c>
      <c r="J7" s="16">
        <f>SQRT((B7-F3)^2 + (C7-G3)^2)</f>
        <v>6.4257295305669375</v>
      </c>
      <c r="K7" s="12">
        <f>SQRT((B7-F4)^2 + (C7-G4)^2)</f>
        <v>6.4257295305669375</v>
      </c>
      <c r="L7" s="11">
        <f t="shared" si="0"/>
        <v>6.4257295305669375</v>
      </c>
      <c r="M7" s="9" t="str">
        <f t="shared" si="1"/>
        <v>C3</v>
      </c>
    </row>
    <row r="8" spans="1:20" x14ac:dyDescent="0.3">
      <c r="A8" s="8" t="s">
        <v>11</v>
      </c>
      <c r="B8" s="11">
        <v>2.5</v>
      </c>
      <c r="C8" s="11">
        <v>3.8</v>
      </c>
      <c r="E8" s="9"/>
      <c r="F8" s="8" t="s">
        <v>3</v>
      </c>
      <c r="G8" s="8" t="s">
        <v>4</v>
      </c>
      <c r="I8" s="8" t="s">
        <v>11</v>
      </c>
      <c r="J8" s="16">
        <f>SQRT((B8-F3)^2 + (C8-G3)^2)</f>
        <v>4.5486261662176632</v>
      </c>
      <c r="K8" s="12">
        <f>SQRT((B8-F4)^2 + (C8-G4)^2)</f>
        <v>4.5486261662176632</v>
      </c>
      <c r="L8" s="11">
        <f t="shared" si="0"/>
        <v>1.3767917618708927</v>
      </c>
      <c r="M8" s="9" t="str">
        <f t="shared" si="1"/>
        <v>C2</v>
      </c>
    </row>
    <row r="9" spans="1:20" x14ac:dyDescent="0.3">
      <c r="A9" s="8" t="s">
        <v>12</v>
      </c>
      <c r="B9" s="11">
        <v>5</v>
      </c>
      <c r="C9" s="11">
        <v>5.5</v>
      </c>
      <c r="E9" s="7" t="s">
        <v>1</v>
      </c>
      <c r="F9" s="9">
        <f>(SUM(O3)/1)</f>
        <v>0</v>
      </c>
      <c r="G9" s="9">
        <f>(SUM(P3)/1)</f>
        <v>0</v>
      </c>
      <c r="I9" s="8" t="s">
        <v>12</v>
      </c>
      <c r="J9" s="16">
        <f>SQRT((B9-F3)^2 + (C9-G3)^2)</f>
        <v>7.433034373659253</v>
      </c>
      <c r="K9" s="12">
        <f>SQRT((B9-F4)^2 + (C9-G4)^2)</f>
        <v>7.433034373659253</v>
      </c>
      <c r="L9" s="11">
        <f t="shared" si="0"/>
        <v>1.8043350575766131</v>
      </c>
      <c r="M9" s="9" t="str">
        <f t="shared" si="1"/>
        <v>C3</v>
      </c>
    </row>
    <row r="10" spans="1:20" x14ac:dyDescent="0.3">
      <c r="E10" s="7" t="s">
        <v>2</v>
      </c>
      <c r="F10" s="9">
        <f>(SUM(Q3:Q6)/3)</f>
        <v>2.6666666666666665</v>
      </c>
      <c r="G10" s="9">
        <f>(SUM(R3:R6)/3)</f>
        <v>5.166666666666667</v>
      </c>
    </row>
    <row r="11" spans="1:20" ht="15.5" x14ac:dyDescent="0.3">
      <c r="E11" s="7" t="s">
        <v>18</v>
      </c>
      <c r="F11" s="2">
        <f>SUM(S3:S6)/4</f>
        <v>5.125</v>
      </c>
      <c r="G11" s="2">
        <f>SUM(T3:T6)/4</f>
        <v>3.7</v>
      </c>
      <c r="I11" s="33" t="s">
        <v>22</v>
      </c>
      <c r="J11" s="33"/>
      <c r="K11" s="33"/>
      <c r="L11" s="33"/>
      <c r="M11" s="33"/>
    </row>
    <row r="12" spans="1:20" x14ac:dyDescent="0.3">
      <c r="I12" s="33" t="s">
        <v>23</v>
      </c>
      <c r="J12" s="33"/>
      <c r="K12" s="33"/>
      <c r="L12" s="33"/>
      <c r="M12" s="33"/>
    </row>
    <row r="13" spans="1:20" x14ac:dyDescent="0.3">
      <c r="I13" s="34" t="s">
        <v>24</v>
      </c>
      <c r="J13" s="35"/>
      <c r="K13" s="35"/>
      <c r="L13" s="35"/>
      <c r="M13" s="36"/>
    </row>
    <row r="15" spans="1:20" ht="15.5" x14ac:dyDescent="0.35">
      <c r="B15" s="29" t="s">
        <v>17</v>
      </c>
      <c r="C15" s="29"/>
      <c r="D15" s="29"/>
      <c r="E15" s="29"/>
    </row>
    <row r="17" spans="1:21" ht="15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</sheetData>
  <mergeCells count="15">
    <mergeCell ref="Q1:R1"/>
    <mergeCell ref="S1:T1"/>
    <mergeCell ref="O3:O6"/>
    <mergeCell ref="P3:P6"/>
    <mergeCell ref="M1:M2"/>
    <mergeCell ref="I1:L1"/>
    <mergeCell ref="E1:G1"/>
    <mergeCell ref="E7:G7"/>
    <mergeCell ref="O1:P1"/>
    <mergeCell ref="B15:E15"/>
    <mergeCell ref="Q5:Q6"/>
    <mergeCell ref="R5:R6"/>
    <mergeCell ref="I12:M12"/>
    <mergeCell ref="I11:M11"/>
    <mergeCell ref="I13:M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DB30-382A-4322-BDEB-5DD8BC368F2D}">
  <dimension ref="A1:T15"/>
  <sheetViews>
    <sheetView zoomScale="72" workbookViewId="0">
      <selection activeCell="A15" sqref="A15:D15"/>
    </sheetView>
  </sheetViews>
  <sheetFormatPr defaultRowHeight="14.5" x14ac:dyDescent="0.35"/>
  <cols>
    <col min="12" max="12" width="17.7265625" customWidth="1"/>
  </cols>
  <sheetData>
    <row r="1" spans="1:20" ht="15" x14ac:dyDescent="0.35">
      <c r="H1" s="37" t="s">
        <v>5</v>
      </c>
      <c r="I1" s="37"/>
      <c r="J1" s="37"/>
      <c r="K1" s="37"/>
      <c r="L1" s="41" t="s">
        <v>13</v>
      </c>
      <c r="O1" s="25" t="s">
        <v>15</v>
      </c>
      <c r="P1" s="25"/>
      <c r="Q1" s="25"/>
      <c r="R1" s="25"/>
      <c r="S1" s="25"/>
      <c r="T1" s="25"/>
    </row>
    <row r="2" spans="1:20" ht="15.5" x14ac:dyDescent="0.35">
      <c r="A2" s="8" t="s">
        <v>3</v>
      </c>
      <c r="B2" s="8" t="s">
        <v>4</v>
      </c>
      <c r="D2" s="9"/>
      <c r="E2" s="8" t="s">
        <v>3</v>
      </c>
      <c r="F2" s="8" t="s">
        <v>4</v>
      </c>
      <c r="H2" s="10"/>
      <c r="I2" s="7" t="s">
        <v>1</v>
      </c>
      <c r="J2" s="7" t="s">
        <v>2</v>
      </c>
      <c r="K2" s="8" t="s">
        <v>18</v>
      </c>
      <c r="L2" s="41"/>
      <c r="O2" s="25" t="s">
        <v>1</v>
      </c>
      <c r="P2" s="25"/>
      <c r="Q2" s="25" t="s">
        <v>2</v>
      </c>
      <c r="R2" s="25"/>
      <c r="S2" s="23" t="s">
        <v>18</v>
      </c>
      <c r="T2" s="24"/>
    </row>
    <row r="3" spans="1:20" ht="15" x14ac:dyDescent="0.35">
      <c r="A3" s="11">
        <v>1</v>
      </c>
      <c r="B3" s="11">
        <v>4.5</v>
      </c>
      <c r="D3" s="7" t="s">
        <v>1</v>
      </c>
      <c r="E3" s="9">
        <v>0</v>
      </c>
      <c r="F3" s="9">
        <v>0</v>
      </c>
      <c r="H3" s="8" t="s">
        <v>6</v>
      </c>
      <c r="I3" s="19">
        <f>SQRT((A3-E3)^2 + (B3-F3)^2)</f>
        <v>4.6097722286464435</v>
      </c>
      <c r="J3" s="19">
        <f>SQRT((A3-E4)^2 + (B3-F4)^2)</f>
        <v>2.0344477822986753</v>
      </c>
      <c r="K3" s="21">
        <f>SQRT((A3-F5)^2 + (B3-G5)^2)</f>
        <v>5.2478567053607703</v>
      </c>
      <c r="L3" s="20" t="str">
        <f xml:space="preserve"> IF(D3=MIN(I3:K3), "C1", IF(E3=MIN(I3:K3), "C2", "C3"))</f>
        <v>C3</v>
      </c>
      <c r="O3" s="14" t="s">
        <v>3</v>
      </c>
      <c r="P3" s="14" t="s">
        <v>4</v>
      </c>
      <c r="Q3" s="14" t="s">
        <v>3</v>
      </c>
      <c r="R3" s="14" t="s">
        <v>4</v>
      </c>
      <c r="S3" s="14" t="s">
        <v>3</v>
      </c>
      <c r="T3" s="14" t="s">
        <v>4</v>
      </c>
    </row>
    <row r="4" spans="1:20" ht="15.5" x14ac:dyDescent="0.35">
      <c r="A4" s="11">
        <v>3</v>
      </c>
      <c r="B4" s="11">
        <v>6.5</v>
      </c>
      <c r="D4" s="7" t="s">
        <v>2</v>
      </c>
      <c r="E4" s="9">
        <v>2.6666699999999999</v>
      </c>
      <c r="F4" s="9">
        <v>5.6666999999999996</v>
      </c>
      <c r="H4" s="8" t="s">
        <v>7</v>
      </c>
      <c r="I4" s="19">
        <f>SQRT((A4-E3)^2 + (B4-F3)^2)</f>
        <v>7.1589105316381767</v>
      </c>
      <c r="J4" s="19">
        <f>SQRT((A4-E4)^2 + (B4-F4)^2)</f>
        <v>0.89749528071182672</v>
      </c>
      <c r="K4" s="21">
        <f>SQRT((A4-F5)^2 + (B4-G5)^2)</f>
        <v>6.5375836514724615</v>
      </c>
      <c r="L4" s="20" t="str">
        <f t="shared" ref="L4:L9" si="0" xml:space="preserve"> IF(D4=MIN(I4:K4), "C1", IF(E4=MIN(I4:K4), "C2", "C3"))</f>
        <v>C3</v>
      </c>
      <c r="O4" s="26">
        <v>0</v>
      </c>
      <c r="P4" s="26">
        <v>0</v>
      </c>
      <c r="Q4" s="26">
        <v>0</v>
      </c>
      <c r="R4" s="26">
        <v>0</v>
      </c>
      <c r="S4" s="2">
        <v>1</v>
      </c>
      <c r="T4" s="2">
        <v>4.5</v>
      </c>
    </row>
    <row r="5" spans="1:20" ht="15.5" x14ac:dyDescent="0.35">
      <c r="A5" s="11">
        <v>4</v>
      </c>
      <c r="B5" s="11">
        <v>4.5</v>
      </c>
      <c r="D5" s="7" t="s">
        <v>18</v>
      </c>
      <c r="E5" s="2">
        <v>5.125</v>
      </c>
      <c r="F5" s="10">
        <v>3.7</v>
      </c>
      <c r="H5" s="8" t="s">
        <v>8</v>
      </c>
      <c r="I5" s="19">
        <f>SQRT((A5-E3)^2 + (B5-F3)^2)</f>
        <v>6.0207972893961479</v>
      </c>
      <c r="J5" s="19">
        <f>SQRT((A5-E4)^2 + (B5-F4)^2)</f>
        <v>1.7717104105637578</v>
      </c>
      <c r="K5" s="21">
        <f>SQRT((A5-F5)^2 + (B5-G5)^2)</f>
        <v>4.5099889135118723</v>
      </c>
      <c r="L5" s="20" t="str">
        <f t="shared" si="0"/>
        <v>C3</v>
      </c>
      <c r="O5" s="27"/>
      <c r="P5" s="27"/>
      <c r="Q5" s="27"/>
      <c r="R5" s="27"/>
      <c r="S5" s="2">
        <v>3</v>
      </c>
      <c r="T5" s="2">
        <v>6.5</v>
      </c>
    </row>
    <row r="6" spans="1:20" ht="15.5" x14ac:dyDescent="0.35">
      <c r="A6" s="11">
        <v>7</v>
      </c>
      <c r="B6" s="11">
        <v>3.2</v>
      </c>
      <c r="H6" s="8" t="s">
        <v>9</v>
      </c>
      <c r="I6" s="19">
        <f>SQRT((A6-E3)^2 + (B6-F3)^2)</f>
        <v>7.6967525619575428</v>
      </c>
      <c r="J6" s="19">
        <f>SQRT((A6-E4)^2 + (B6-F4)^2)</f>
        <v>4.986216780175126</v>
      </c>
      <c r="K6" s="21">
        <f>SQRT((A6-F5)^2 + (B6-G5)^2)</f>
        <v>4.5967379738244816</v>
      </c>
      <c r="L6" s="20" t="str">
        <f t="shared" si="0"/>
        <v>C3</v>
      </c>
      <c r="O6" s="27"/>
      <c r="P6" s="27"/>
      <c r="Q6" s="27"/>
      <c r="R6" s="27"/>
      <c r="S6" s="2">
        <v>4</v>
      </c>
      <c r="T6" s="2">
        <v>4.5</v>
      </c>
    </row>
    <row r="7" spans="1:20" ht="15.5" x14ac:dyDescent="0.35">
      <c r="A7" s="11">
        <v>6</v>
      </c>
      <c r="B7" s="11">
        <v>2.2999999999999998</v>
      </c>
      <c r="H7" s="8" t="s">
        <v>10</v>
      </c>
      <c r="I7" s="19">
        <f>SQRT((A7-E3)^2 + (B7-F3)^2)</f>
        <v>6.4257295305669375</v>
      </c>
      <c r="J7" s="19">
        <f>SQRT((A7-E4)^2 + (B7-F4)^2)</f>
        <v>4.7376954079911044</v>
      </c>
      <c r="K7" s="21">
        <f>SQRT((A7-F5)^2 + (B7-G5)^2)</f>
        <v>3.2526911934581184</v>
      </c>
      <c r="L7" s="20" t="str">
        <f t="shared" si="0"/>
        <v>C3</v>
      </c>
      <c r="O7" s="27"/>
      <c r="P7" s="27"/>
      <c r="Q7" s="27"/>
      <c r="R7" s="27"/>
      <c r="S7" s="2">
        <v>7</v>
      </c>
      <c r="T7" s="2">
        <v>3.2</v>
      </c>
    </row>
    <row r="8" spans="1:20" ht="15.5" x14ac:dyDescent="0.35">
      <c r="A8" s="11">
        <v>2.5</v>
      </c>
      <c r="B8" s="11">
        <v>3.8</v>
      </c>
      <c r="D8" s="9"/>
      <c r="E8" s="8" t="s">
        <v>3</v>
      </c>
      <c r="F8" s="8" t="s">
        <v>4</v>
      </c>
      <c r="H8" s="8" t="s">
        <v>11</v>
      </c>
      <c r="I8" s="19">
        <f>SQRT((A8-E3)^2 + (B8-F3)^2)</f>
        <v>4.5486261662176632</v>
      </c>
      <c r="J8" s="19">
        <f>SQRT((A8-E4)^2 + (B8-F4)^2)</f>
        <v>1.8741258706127504</v>
      </c>
      <c r="K8" s="21">
        <f>SQRT((A8-F5)^2 + (B8-G5)^2)</f>
        <v>3.9849717690342548</v>
      </c>
      <c r="L8" s="20" t="str">
        <f t="shared" si="0"/>
        <v>C3</v>
      </c>
      <c r="O8" s="27"/>
      <c r="P8" s="27"/>
      <c r="Q8" s="27"/>
      <c r="R8" s="27"/>
      <c r="S8" s="2">
        <v>6</v>
      </c>
      <c r="T8" s="2">
        <v>2.2999999999999998</v>
      </c>
    </row>
    <row r="9" spans="1:20" ht="15.5" x14ac:dyDescent="0.35">
      <c r="A9" s="11">
        <v>5</v>
      </c>
      <c r="B9" s="11">
        <v>5.5</v>
      </c>
      <c r="D9" s="7" t="s">
        <v>1</v>
      </c>
      <c r="E9" s="9">
        <v>0</v>
      </c>
      <c r="F9" s="9">
        <v>0</v>
      </c>
      <c r="H9" s="8" t="s">
        <v>12</v>
      </c>
      <c r="I9" s="19">
        <f>SQRT((A9-E3)^2 + (B9-F3)^2)</f>
        <v>7.433034373659253</v>
      </c>
      <c r="J9" s="19">
        <f>SQRT((A9-E4)^2 + (B9-F4)^2)</f>
        <v>2.3392771915487058</v>
      </c>
      <c r="K9" s="21">
        <f>SQRT((A9-F5)^2 + (B9-G5)^2)</f>
        <v>5.6515484603779162</v>
      </c>
      <c r="L9" s="20" t="str">
        <f t="shared" si="0"/>
        <v>C3</v>
      </c>
      <c r="O9" s="27"/>
      <c r="P9" s="27"/>
      <c r="Q9" s="27"/>
      <c r="R9" s="27"/>
      <c r="S9" s="2">
        <v>2.5</v>
      </c>
      <c r="T9" s="2">
        <v>3.8</v>
      </c>
    </row>
    <row r="10" spans="1:20" ht="15.5" x14ac:dyDescent="0.35">
      <c r="D10" s="7" t="s">
        <v>2</v>
      </c>
      <c r="E10" s="9">
        <v>0</v>
      </c>
      <c r="F10" s="9">
        <v>0</v>
      </c>
      <c r="O10" s="28"/>
      <c r="P10" s="28"/>
      <c r="Q10" s="28"/>
      <c r="R10" s="28"/>
      <c r="S10" s="2">
        <v>5</v>
      </c>
      <c r="T10" s="2">
        <v>5.5</v>
      </c>
    </row>
    <row r="11" spans="1:20" ht="15.5" x14ac:dyDescent="0.35">
      <c r="D11" s="7" t="s">
        <v>18</v>
      </c>
      <c r="E11" s="2">
        <f>(SUM(S4:S10)/7)</f>
        <v>4.0714285714285712</v>
      </c>
      <c r="F11" s="2">
        <f>(SUM(T4:T10)/7)</f>
        <v>4.3285714285714283</v>
      </c>
    </row>
    <row r="12" spans="1:20" x14ac:dyDescent="0.35">
      <c r="H12" s="33" t="s">
        <v>22</v>
      </c>
      <c r="I12" s="33"/>
      <c r="J12" s="33"/>
      <c r="K12" s="33"/>
      <c r="L12" s="33"/>
    </row>
    <row r="13" spans="1:20" x14ac:dyDescent="0.35">
      <c r="H13" s="33" t="s">
        <v>26</v>
      </c>
      <c r="I13" s="33"/>
      <c r="J13" s="33"/>
      <c r="K13" s="33"/>
      <c r="L13" s="33"/>
    </row>
    <row r="14" spans="1:20" x14ac:dyDescent="0.35">
      <c r="H14" s="33" t="s">
        <v>27</v>
      </c>
      <c r="I14" s="33"/>
      <c r="J14" s="33"/>
      <c r="K14" s="33"/>
      <c r="L14" s="33"/>
    </row>
    <row r="15" spans="1:20" ht="15.5" x14ac:dyDescent="0.35">
      <c r="A15" s="29" t="s">
        <v>17</v>
      </c>
      <c r="B15" s="29"/>
      <c r="C15" s="29"/>
      <c r="D15" s="29"/>
    </row>
  </sheetData>
  <mergeCells count="14">
    <mergeCell ref="A15:D15"/>
    <mergeCell ref="O1:T1"/>
    <mergeCell ref="O2:P2"/>
    <mergeCell ref="Q2:R2"/>
    <mergeCell ref="S2:T2"/>
    <mergeCell ref="O4:O10"/>
    <mergeCell ref="P4:P10"/>
    <mergeCell ref="Q4:Q10"/>
    <mergeCell ref="R4:R10"/>
    <mergeCell ref="H1:K1"/>
    <mergeCell ref="L1:L2"/>
    <mergeCell ref="H12:L12"/>
    <mergeCell ref="H13:L13"/>
    <mergeCell ref="H14:L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96BA-83A1-4423-9881-21537A9E1349}">
  <dimension ref="A1:O18"/>
  <sheetViews>
    <sheetView workbookViewId="0">
      <selection activeCell="C1" sqref="C1"/>
    </sheetView>
  </sheetViews>
  <sheetFormatPr defaultRowHeight="14.5" x14ac:dyDescent="0.35"/>
  <cols>
    <col min="12" max="12" width="19.90625" customWidth="1"/>
  </cols>
  <sheetData>
    <row r="1" spans="1:12" x14ac:dyDescent="0.35">
      <c r="H1" s="37" t="s">
        <v>5</v>
      </c>
      <c r="I1" s="37"/>
      <c r="J1" s="37"/>
      <c r="K1" s="37"/>
      <c r="L1" s="41" t="s">
        <v>13</v>
      </c>
    </row>
    <row r="2" spans="1:12" x14ac:dyDescent="0.35">
      <c r="A2" s="8" t="s">
        <v>3</v>
      </c>
      <c r="B2" s="8" t="s">
        <v>4</v>
      </c>
      <c r="D2" s="9"/>
      <c r="E2" s="8" t="s">
        <v>3</v>
      </c>
      <c r="F2" s="8" t="s">
        <v>4</v>
      </c>
      <c r="H2" s="10"/>
      <c r="I2" s="7" t="s">
        <v>1</v>
      </c>
      <c r="J2" s="7" t="s">
        <v>2</v>
      </c>
      <c r="K2" s="8" t="s">
        <v>18</v>
      </c>
      <c r="L2" s="41"/>
    </row>
    <row r="3" spans="1:12" x14ac:dyDescent="0.35">
      <c r="A3" s="11">
        <v>1</v>
      </c>
      <c r="B3" s="11">
        <v>4.5</v>
      </c>
      <c r="D3" s="7" t="s">
        <v>1</v>
      </c>
      <c r="E3" s="9">
        <v>0</v>
      </c>
      <c r="F3" s="9">
        <v>0</v>
      </c>
      <c r="H3" s="8" t="s">
        <v>6</v>
      </c>
      <c r="I3" s="19">
        <f>SQRT((A3-E3)^2 +(B3-F3)^2)</f>
        <v>4.6097722286464435</v>
      </c>
      <c r="J3" s="19">
        <f>SQRT((A3-E4)^2+(B3-F4)^2)</f>
        <v>4.6097722286464435</v>
      </c>
      <c r="K3" s="21">
        <f>SQRT((A3-E5)^2 + (B3-F5)^2)</f>
        <v>3.076210410521361</v>
      </c>
      <c r="L3" s="20" t="str">
        <f>IF(D3=MIN(I3:K3), "C1", IF(E3=MIN(I3:K3), "C2", "C3"))</f>
        <v>C3</v>
      </c>
    </row>
    <row r="4" spans="1:12" x14ac:dyDescent="0.35">
      <c r="A4" s="11">
        <v>3</v>
      </c>
      <c r="B4" s="11">
        <v>6.5</v>
      </c>
      <c r="D4" s="7" t="s">
        <v>2</v>
      </c>
      <c r="E4" s="9">
        <v>0</v>
      </c>
      <c r="F4" s="9">
        <v>0</v>
      </c>
      <c r="H4" s="8" t="s">
        <v>7</v>
      </c>
      <c r="I4" s="19">
        <f>SQRT((A4-E3)^2 +(B4-F3)^2)</f>
        <v>7.1589105316381767</v>
      </c>
      <c r="J4" s="19">
        <f>SQRT((A4-E4)^2+(B4-F4)^2)</f>
        <v>7.1589105316381767</v>
      </c>
      <c r="K4" s="21">
        <f>SQRT((A4-E5)^2 + (B4-F5)^2)</f>
        <v>2.4213778081497321</v>
      </c>
      <c r="L4" s="20" t="str">
        <f t="shared" ref="L4:L9" si="0">IF(D4=MIN(I4:K4), "C1", IF(E4=MIN(I4:K4), "C2", "C3"))</f>
        <v>C3</v>
      </c>
    </row>
    <row r="5" spans="1:12" ht="15.5" x14ac:dyDescent="0.35">
      <c r="A5" s="11">
        <v>4</v>
      </c>
      <c r="B5" s="11">
        <v>4.5</v>
      </c>
      <c r="D5" s="7" t="s">
        <v>18</v>
      </c>
      <c r="E5" s="2">
        <v>4.0714300000000003</v>
      </c>
      <c r="F5" s="10">
        <v>4.32857</v>
      </c>
      <c r="H5" s="8" t="s">
        <v>8</v>
      </c>
      <c r="I5" s="19">
        <f>SQRT((A5-E3)^2 +(B5-F3)^2)</f>
        <v>6.0207972893961479</v>
      </c>
      <c r="J5" s="19">
        <f>SQRT((A5-E4)^2+(B5-F4)^2)</f>
        <v>6.0207972893961479</v>
      </c>
      <c r="K5" s="21">
        <f>SQRT((A5-E5)^2 + (B5-F5)^2)</f>
        <v>0.18571615384774701</v>
      </c>
      <c r="L5" s="20" t="str">
        <f t="shared" si="0"/>
        <v>C3</v>
      </c>
    </row>
    <row r="6" spans="1:12" x14ac:dyDescent="0.35">
      <c r="A6" s="11">
        <v>7</v>
      </c>
      <c r="B6" s="11">
        <v>3.2</v>
      </c>
      <c r="H6" s="8" t="s">
        <v>9</v>
      </c>
      <c r="I6" s="19">
        <f>SQRT((A6-E3)^2 +(B6-F3)^2)</f>
        <v>7.6967525619575428</v>
      </c>
      <c r="J6" s="19">
        <f>SQRT((A6-E4)^2+(B6-F4)^2)</f>
        <v>7.6967525619575428</v>
      </c>
      <c r="K6" s="21">
        <f>SQRT((A6-E5)^2 + (B6-F5)^2)</f>
        <v>3.1385016313202705</v>
      </c>
      <c r="L6" s="20" t="str">
        <f t="shared" si="0"/>
        <v>C3</v>
      </c>
    </row>
    <row r="7" spans="1:12" x14ac:dyDescent="0.35">
      <c r="A7" s="11">
        <v>6</v>
      </c>
      <c r="B7" s="11">
        <v>2.2999999999999998</v>
      </c>
      <c r="H7" s="8" t="s">
        <v>10</v>
      </c>
      <c r="I7" s="19">
        <f>SQRT((A7-E3)^2 +(B7-F3)^2)</f>
        <v>6.4257295305669375</v>
      </c>
      <c r="J7" s="19">
        <f>SQRT((A7-E4)^2+(B7-F4)^2)</f>
        <v>6.4257295305669375</v>
      </c>
      <c r="K7" s="21">
        <f>SQRT((A7-E5)^2 + (B7-F5)^2)</f>
        <v>2.7990138423737743</v>
      </c>
      <c r="L7" s="20" t="str">
        <f t="shared" si="0"/>
        <v>C3</v>
      </c>
    </row>
    <row r="8" spans="1:12" x14ac:dyDescent="0.35">
      <c r="A8" s="11">
        <v>2.5</v>
      </c>
      <c r="B8" s="11">
        <v>3.8</v>
      </c>
      <c r="H8" s="8" t="s">
        <v>11</v>
      </c>
      <c r="I8" s="19">
        <f>SQRT((A8-E3)^2 +(B8-F3)^2)</f>
        <v>4.5486261662176632</v>
      </c>
      <c r="J8" s="19">
        <f>SQRT((A8-E4)^2+(B8-F4)^2)</f>
        <v>4.5486261662176632</v>
      </c>
      <c r="K8" s="21">
        <f>SQRT((A8-E5)^2 + (B8-F5)^2)</f>
        <v>1.6579440550875053</v>
      </c>
      <c r="L8" s="20" t="str">
        <f t="shared" si="0"/>
        <v>C3</v>
      </c>
    </row>
    <row r="9" spans="1:12" x14ac:dyDescent="0.35">
      <c r="A9" s="11">
        <v>5</v>
      </c>
      <c r="B9" s="11">
        <v>5.5</v>
      </c>
      <c r="H9" s="8" t="s">
        <v>12</v>
      </c>
      <c r="I9" s="19">
        <f>SQRT((A9-E3)^2+(B9-F3)^2)</f>
        <v>7.433034373659253</v>
      </c>
      <c r="J9" s="19">
        <f>SQRT((A9-E5)^2+(B9-F5)^2)</f>
        <v>1.4948212233574953</v>
      </c>
      <c r="K9" s="21">
        <f>SQRT((A9-E5)^2+(B9-F5)^2)</f>
        <v>1.4948212233574953</v>
      </c>
      <c r="L9" s="20" t="str">
        <f t="shared" si="0"/>
        <v>C3</v>
      </c>
    </row>
    <row r="12" spans="1:12" x14ac:dyDescent="0.35">
      <c r="H12" s="33" t="s">
        <v>22</v>
      </c>
      <c r="I12" s="33"/>
      <c r="J12" s="33"/>
      <c r="K12" s="33"/>
      <c r="L12" s="33"/>
    </row>
    <row r="13" spans="1:12" x14ac:dyDescent="0.35">
      <c r="H13" s="33" t="s">
        <v>26</v>
      </c>
      <c r="I13" s="33"/>
      <c r="J13" s="33"/>
      <c r="K13" s="33"/>
      <c r="L13" s="33"/>
    </row>
    <row r="14" spans="1:12" x14ac:dyDescent="0.35">
      <c r="H14" s="33" t="s">
        <v>27</v>
      </c>
      <c r="I14" s="33"/>
      <c r="J14" s="33"/>
      <c r="K14" s="33"/>
      <c r="L14" s="33"/>
    </row>
    <row r="17" spans="1:15" ht="14.5" customHeight="1" x14ac:dyDescent="0.35">
      <c r="A17" s="42" t="s">
        <v>28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</row>
    <row r="18" spans="1:15" x14ac:dyDescent="0.3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</row>
  </sheetData>
  <mergeCells count="6">
    <mergeCell ref="A17:O18"/>
    <mergeCell ref="H1:K1"/>
    <mergeCell ref="L1:L2"/>
    <mergeCell ref="H12:L12"/>
    <mergeCell ref="H13:L13"/>
    <mergeCell ref="H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Putri Amelia</dc:creator>
  <cp:lastModifiedBy>Amara Putri Amelia</cp:lastModifiedBy>
  <dcterms:created xsi:type="dcterms:W3CDTF">2025-05-25T04:53:34Z</dcterms:created>
  <dcterms:modified xsi:type="dcterms:W3CDTF">2025-05-27T06:57:21Z</dcterms:modified>
</cp:coreProperties>
</file>