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na_\Documents\Cape Verde\peroxy_campaign\output\plots\boxplot\"/>
    </mc:Choice>
  </mc:AlternateContent>
  <xr:revisionPtr revIDLastSave="0" documentId="8_{2D1CFD88-AB9F-422D-BAC9-B05BEB304527}" xr6:coauthVersionLast="47" xr6:coauthVersionMax="47" xr10:uidLastSave="{00000000-0000-0000-0000-000000000000}"/>
  <bookViews>
    <workbookView xWindow="-108" yWindow="-108" windowWidth="23256" windowHeight="12456" activeTab="1" xr2:uid="{3ADCD519-5F41-43DE-914F-C48B8592B669}"/>
  </bookViews>
  <sheets>
    <sheet name="four" sheetId="1" r:id="rId1"/>
    <sheet name="f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E23" i="2"/>
  <c r="D23" i="2"/>
  <c r="C23" i="2"/>
  <c r="G23" i="2"/>
  <c r="E20" i="2"/>
  <c r="D20" i="2"/>
  <c r="C20" i="2"/>
  <c r="G20" i="2"/>
  <c r="D17" i="2"/>
  <c r="E14" i="2"/>
  <c r="D14" i="2"/>
  <c r="C14" i="2"/>
  <c r="F14" i="2"/>
  <c r="G14" i="2"/>
  <c r="F11" i="2"/>
  <c r="G11" i="2"/>
  <c r="E11" i="2"/>
  <c r="D11" i="2"/>
  <c r="C11" i="2"/>
  <c r="F8" i="2"/>
  <c r="E8" i="2"/>
  <c r="D8" i="2"/>
  <c r="C8" i="2"/>
  <c r="G8" i="2"/>
  <c r="G5" i="2"/>
  <c r="G2" i="2"/>
  <c r="D26" i="2"/>
  <c r="F20" i="2"/>
  <c r="E17" i="2"/>
  <c r="C17" i="2"/>
  <c r="D26" i="1"/>
  <c r="C26" i="1"/>
  <c r="E23" i="1"/>
  <c r="D23" i="1"/>
  <c r="C23" i="1"/>
  <c r="F23" i="1"/>
  <c r="F20" i="1"/>
  <c r="E20" i="1"/>
  <c r="D20" i="1"/>
  <c r="C20" i="1"/>
  <c r="C17" i="1"/>
  <c r="E17" i="1"/>
  <c r="D17" i="1"/>
  <c r="F17" i="1"/>
  <c r="E14" i="1"/>
  <c r="D14" i="1"/>
  <c r="C14" i="1"/>
  <c r="F14" i="1"/>
  <c r="F11" i="1"/>
  <c r="F8" i="1"/>
  <c r="F2" i="1"/>
  <c r="F5" i="1"/>
</calcChain>
</file>

<file path=xl/sharedStrings.xml><?xml version="1.0" encoding="utf-8"?>
<sst xmlns="http://schemas.openxmlformats.org/spreadsheetml/2006/main" count="104" uniqueCount="56">
  <si>
    <t>ammonium</t>
  </si>
  <si>
    <t>calcium</t>
  </si>
  <si>
    <t>chloride</t>
  </si>
  <si>
    <t>magnesium</t>
  </si>
  <si>
    <t>nitrate</t>
  </si>
  <si>
    <t>potassium</t>
  </si>
  <si>
    <t>rh</t>
  </si>
  <si>
    <t>sodium</t>
  </si>
  <si>
    <t>sulfate</t>
  </si>
  <si>
    <t>&lt;0.5</t>
  </si>
  <si>
    <t>0.5-1.0</t>
  </si>
  <si>
    <t>1.0-1.5</t>
  </si>
  <si>
    <t>1.5-2.0</t>
  </si>
  <si>
    <t>&gt;2.0</t>
  </si>
  <si>
    <t>no. points</t>
  </si>
  <si>
    <t>&gt;1.5</t>
  </si>
  <si>
    <t>&lt;0.1</t>
  </si>
  <si>
    <t>0.1-0.5</t>
  </si>
  <si>
    <t>&gt;1.0</t>
  </si>
  <si>
    <t>&gt;5.0</t>
  </si>
  <si>
    <t>0.5-2.5</t>
  </si>
  <si>
    <t>2.5-5.0</t>
  </si>
  <si>
    <t>&lt;=0.1</t>
  </si>
  <si>
    <t>0.1-0.25</t>
  </si>
  <si>
    <t>0.25-0.4</t>
  </si>
  <si>
    <t>&gt;0.4</t>
  </si>
  <si>
    <t>&lt;1</t>
  </si>
  <si>
    <t>1-1.5</t>
  </si>
  <si>
    <t>1.5-3.0</t>
  </si>
  <si>
    <t>&gt;3.0</t>
  </si>
  <si>
    <t>0.1-0.2</t>
  </si>
  <si>
    <t>0.2-0.6</t>
  </si>
  <si>
    <t>&gt;0.6</t>
  </si>
  <si>
    <t>0.5-1.5</t>
  </si>
  <si>
    <t>&lt;1.5</t>
  </si>
  <si>
    <t>2.0-2.5</t>
  </si>
  <si>
    <t>&gt;2.5</t>
  </si>
  <si>
    <t>&lt;25</t>
  </si>
  <si>
    <t>25-50</t>
  </si>
  <si>
    <t>50-75</t>
  </si>
  <si>
    <t>&gt;75</t>
  </si>
  <si>
    <t>some leeway</t>
  </si>
  <si>
    <t>0.5-2.0</t>
  </si>
  <si>
    <t>2.0-4.0</t>
  </si>
  <si>
    <t>4.0-6.0</t>
  </si>
  <si>
    <t>&gt;6.0</t>
  </si>
  <si>
    <t>0.2-0.3</t>
  </si>
  <si>
    <t>0.3-0.4</t>
  </si>
  <si>
    <t>1.0-2.0</t>
  </si>
  <si>
    <t>2.0-3.0</t>
  </si>
  <si>
    <t>&lt;1.0</t>
  </si>
  <si>
    <t>&lt;20</t>
  </si>
  <si>
    <t>20-40</t>
  </si>
  <si>
    <t>40-60</t>
  </si>
  <si>
    <t>60-80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</si>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</sst>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EE44-B29C-4C0D-A4F3-44CF6C404BA7}">
  <dimension ref="A1:J26"/>
  <sheetViews>
    <sheetView workbookViewId="0">
      <selection activeCell="K17" sqref="K17"/>
    </sheetView>
  </sheetViews>
  <sheetFormatPr defaultRowHeight="14.4" x14ac:dyDescent="0.3"/>
  <cols>
    <col min="1" max="1" width="10.109375" bestFit="1" customWidth="1"/>
  </cols>
  <sheetData>
    <row r="1" spans="1:10" x14ac:dyDescent="0.3">
      <c r="A1" t="s">
        <v>0</v>
      </c>
      <c r="B1" t="s">
        <v>16</v>
      </c>
      <c r="C1" t="s">
        <v>17</v>
      </c>
      <c r="D1" t="s">
        <v>10</v>
      </c>
      <c r="E1" t="s">
        <v>18</v>
      </c>
      <c r="G1">
        <v>18</v>
      </c>
      <c r="H1">
        <v>36</v>
      </c>
      <c r="I1">
        <v>54</v>
      </c>
      <c r="J1">
        <v>72</v>
      </c>
    </row>
    <row r="2" spans="1:10" x14ac:dyDescent="0.3">
      <c r="A2" t="s">
        <v>14</v>
      </c>
      <c r="B2">
        <v>28</v>
      </c>
      <c r="C2">
        <v>13</v>
      </c>
      <c r="D2">
        <v>17</v>
      </c>
      <c r="E2">
        <v>14</v>
      </c>
      <c r="F2">
        <f>SUM(B2:E2)</f>
        <v>72</v>
      </c>
    </row>
    <row r="4" spans="1:10" x14ac:dyDescent="0.3">
      <c r="A4" t="s">
        <v>1</v>
      </c>
      <c r="B4" t="s">
        <v>9</v>
      </c>
      <c r="C4" t="s">
        <v>10</v>
      </c>
      <c r="D4" t="s">
        <v>11</v>
      </c>
      <c r="E4" t="s">
        <v>15</v>
      </c>
    </row>
    <row r="5" spans="1:10" x14ac:dyDescent="0.3">
      <c r="A5" t="s">
        <v>14</v>
      </c>
      <c r="B5">
        <v>20</v>
      </c>
      <c r="C5">
        <v>17</v>
      </c>
      <c r="D5">
        <v>10</v>
      </c>
      <c r="E5">
        <v>21</v>
      </c>
      <c r="F5">
        <f>SUM(B5:E5)</f>
        <v>68</v>
      </c>
    </row>
    <row r="7" spans="1:10" x14ac:dyDescent="0.3">
      <c r="A7" t="s">
        <v>2</v>
      </c>
      <c r="B7" t="s">
        <v>9</v>
      </c>
      <c r="C7" t="s">
        <v>20</v>
      </c>
      <c r="D7" t="s">
        <v>21</v>
      </c>
      <c r="E7" t="s">
        <v>19</v>
      </c>
    </row>
    <row r="8" spans="1:10" x14ac:dyDescent="0.3">
      <c r="B8">
        <v>17</v>
      </c>
      <c r="C8">
        <v>19</v>
      </c>
      <c r="D8">
        <v>15</v>
      </c>
      <c r="E8">
        <v>21</v>
      </c>
      <c r="F8">
        <f>SUM(B8:E8)</f>
        <v>72</v>
      </c>
    </row>
    <row r="10" spans="1:10" x14ac:dyDescent="0.3">
      <c r="A10" t="s">
        <v>3</v>
      </c>
      <c r="B10" t="s">
        <v>22</v>
      </c>
      <c r="C10" t="s">
        <v>23</v>
      </c>
      <c r="D10" t="s">
        <v>24</v>
      </c>
      <c r="E10" t="s">
        <v>25</v>
      </c>
    </row>
    <row r="11" spans="1:10" x14ac:dyDescent="0.3">
      <c r="B11">
        <v>13</v>
      </c>
      <c r="C11">
        <v>29</v>
      </c>
      <c r="D11">
        <v>21</v>
      </c>
      <c r="E11">
        <v>9</v>
      </c>
      <c r="F11">
        <f>SUM(B11:E11)</f>
        <v>72</v>
      </c>
    </row>
    <row r="13" spans="1:10" x14ac:dyDescent="0.3">
      <c r="A13" t="s">
        <v>4</v>
      </c>
      <c r="B13" t="s">
        <v>26</v>
      </c>
      <c r="C13" t="s">
        <v>27</v>
      </c>
      <c r="D13" t="s">
        <v>28</v>
      </c>
      <c r="E13" t="s">
        <v>29</v>
      </c>
    </row>
    <row r="14" spans="1:10" x14ac:dyDescent="0.3">
      <c r="B14">
        <v>18</v>
      </c>
      <c r="C14">
        <f>42-18</f>
        <v>24</v>
      </c>
      <c r="D14">
        <f>56-42</f>
        <v>14</v>
      </c>
      <c r="E14">
        <f>72-56</f>
        <v>16</v>
      </c>
      <c r="F14">
        <f>SUM(B14:E14)</f>
        <v>72</v>
      </c>
    </row>
    <row r="16" spans="1:10" x14ac:dyDescent="0.3">
      <c r="A16" t="s">
        <v>5</v>
      </c>
      <c r="B16" t="s">
        <v>16</v>
      </c>
      <c r="C16" t="s">
        <v>30</v>
      </c>
      <c r="D16" t="s">
        <v>31</v>
      </c>
      <c r="E16" t="s">
        <v>32</v>
      </c>
    </row>
    <row r="17" spans="1:6" x14ac:dyDescent="0.3">
      <c r="B17">
        <v>11</v>
      </c>
      <c r="C17">
        <f>36-11</f>
        <v>25</v>
      </c>
      <c r="D17">
        <f>54-36</f>
        <v>18</v>
      </c>
      <c r="E17">
        <f>72-54</f>
        <v>18</v>
      </c>
      <c r="F17">
        <f>SUM(B17:E17)</f>
        <v>72</v>
      </c>
    </row>
    <row r="19" spans="1:6" x14ac:dyDescent="0.3">
      <c r="A19" t="s">
        <v>7</v>
      </c>
      <c r="B19" t="s">
        <v>9</v>
      </c>
      <c r="C19" t="s">
        <v>33</v>
      </c>
      <c r="D19" t="s">
        <v>28</v>
      </c>
      <c r="E19" t="s">
        <v>29</v>
      </c>
    </row>
    <row r="20" spans="1:6" x14ac:dyDescent="0.3">
      <c r="B20">
        <v>16</v>
      </c>
      <c r="C20">
        <f>36-16</f>
        <v>20</v>
      </c>
      <c r="D20">
        <f>57-36</f>
        <v>21</v>
      </c>
      <c r="E20">
        <f>72-57</f>
        <v>15</v>
      </c>
      <c r="F20">
        <f>SUM(B20:E20)</f>
        <v>72</v>
      </c>
    </row>
    <row r="22" spans="1:6" x14ac:dyDescent="0.3">
      <c r="A22" t="s">
        <v>8</v>
      </c>
      <c r="B22" t="s">
        <v>34</v>
      </c>
      <c r="C22" t="s">
        <v>12</v>
      </c>
      <c r="D22" t="s">
        <v>35</v>
      </c>
      <c r="E22" t="s">
        <v>36</v>
      </c>
    </row>
    <row r="23" spans="1:6" x14ac:dyDescent="0.3">
      <c r="B23">
        <v>20</v>
      </c>
      <c r="C23">
        <f>41-20</f>
        <v>21</v>
      </c>
      <c r="D23">
        <f>52-41</f>
        <v>11</v>
      </c>
      <c r="E23">
        <f>72-52</f>
        <v>20</v>
      </c>
      <c r="F23">
        <f>SUM(B23:E23)</f>
        <v>72</v>
      </c>
    </row>
    <row r="25" spans="1:6" x14ac:dyDescent="0.3">
      <c r="A25" t="s">
        <v>6</v>
      </c>
      <c r="B25" t="s">
        <v>37</v>
      </c>
      <c r="C25" t="s">
        <v>38</v>
      </c>
      <c r="D25" t="s">
        <v>39</v>
      </c>
      <c r="E25" t="s">
        <v>40</v>
      </c>
    </row>
    <row r="26" spans="1:6" x14ac:dyDescent="0.3">
      <c r="B26">
        <v>18</v>
      </c>
      <c r="C26">
        <f>24-18</f>
        <v>6</v>
      </c>
      <c r="D26">
        <f>43-26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7560-A233-4389-AB69-2401197D0FD7}">
  <dimension ref="A1:N26"/>
  <sheetViews>
    <sheetView tabSelected="1" workbookViewId="0">
      <selection activeCell="D26" sqref="D26"/>
    </sheetView>
  </sheetViews>
  <sheetFormatPr defaultRowHeight="14.4" x14ac:dyDescent="0.3"/>
  <cols>
    <col min="1" max="1" width="12.109375" customWidth="1"/>
  </cols>
  <sheetData>
    <row r="1" spans="1:14" x14ac:dyDescent="0.3">
      <c r="A1" t="s">
        <v>0</v>
      </c>
      <c r="B1" t="s">
        <v>16</v>
      </c>
      <c r="C1" t="s">
        <v>17</v>
      </c>
      <c r="D1" t="s">
        <v>10</v>
      </c>
      <c r="E1" t="s">
        <v>11</v>
      </c>
      <c r="F1" t="s">
        <v>15</v>
      </c>
      <c r="H1">
        <v>14</v>
      </c>
      <c r="I1">
        <v>28</v>
      </c>
      <c r="J1">
        <v>42</v>
      </c>
      <c r="K1">
        <v>56</v>
      </c>
      <c r="L1">
        <v>70</v>
      </c>
      <c r="M1">
        <v>2</v>
      </c>
      <c r="N1" t="s">
        <v>41</v>
      </c>
    </row>
    <row r="2" spans="1:14" x14ac:dyDescent="0.3">
      <c r="A2" t="s">
        <v>14</v>
      </c>
      <c r="B2">
        <v>27</v>
      </c>
      <c r="C2">
        <v>13</v>
      </c>
      <c r="D2">
        <v>17</v>
      </c>
      <c r="E2">
        <v>10</v>
      </c>
      <c r="F2">
        <v>5</v>
      </c>
      <c r="G2">
        <f>SUM(B2:F2)</f>
        <v>72</v>
      </c>
    </row>
    <row r="4" spans="1:14" x14ac:dyDescent="0.3">
      <c r="A4" t="s">
        <v>1</v>
      </c>
      <c r="B4" t="s">
        <v>9</v>
      </c>
      <c r="C4" t="s">
        <v>10</v>
      </c>
      <c r="D4" t="s">
        <v>11</v>
      </c>
      <c r="E4" t="s">
        <v>12</v>
      </c>
      <c r="F4" t="s">
        <v>13</v>
      </c>
    </row>
    <row r="5" spans="1:14" x14ac:dyDescent="0.3">
      <c r="A5" t="s">
        <v>14</v>
      </c>
      <c r="B5">
        <v>20</v>
      </c>
      <c r="C5">
        <v>18</v>
      </c>
      <c r="D5">
        <v>10</v>
      </c>
      <c r="E5">
        <v>11</v>
      </c>
      <c r="F5">
        <v>13</v>
      </c>
      <c r="G5">
        <f>SUM(B5:F5)</f>
        <v>72</v>
      </c>
    </row>
    <row r="7" spans="1:14" x14ac:dyDescent="0.3">
      <c r="A7" t="s">
        <v>2</v>
      </c>
      <c r="B7" t="s">
        <v>9</v>
      </c>
      <c r="C7" t="s">
        <v>42</v>
      </c>
      <c r="D7" s="1" t="s">
        <v>43</v>
      </c>
      <c r="E7" t="s">
        <v>44</v>
      </c>
      <c r="F7" t="s">
        <v>45</v>
      </c>
    </row>
    <row r="8" spans="1:14" x14ac:dyDescent="0.3">
      <c r="B8">
        <v>17</v>
      </c>
      <c r="C8">
        <f>32-17</f>
        <v>15</v>
      </c>
      <c r="D8">
        <f>46-32</f>
        <v>14</v>
      </c>
      <c r="E8">
        <f>61-46</f>
        <v>15</v>
      </c>
      <c r="F8">
        <f>72-61</f>
        <v>11</v>
      </c>
      <c r="G8">
        <f>SUM(B8:F8)</f>
        <v>72</v>
      </c>
    </row>
    <row r="10" spans="1:14" x14ac:dyDescent="0.3">
      <c r="A10" t="s">
        <v>3</v>
      </c>
      <c r="B10" t="s">
        <v>22</v>
      </c>
      <c r="C10" t="s">
        <v>30</v>
      </c>
      <c r="D10" t="s">
        <v>46</v>
      </c>
      <c r="E10" t="s">
        <v>47</v>
      </c>
      <c r="F10" t="s">
        <v>25</v>
      </c>
    </row>
    <row r="11" spans="1:14" x14ac:dyDescent="0.3">
      <c r="B11">
        <v>13</v>
      </c>
      <c r="C11">
        <f>29-13</f>
        <v>16</v>
      </c>
      <c r="D11">
        <f>49-29</f>
        <v>20</v>
      </c>
      <c r="E11">
        <f>62-49</f>
        <v>13</v>
      </c>
      <c r="F11">
        <f>72-62</f>
        <v>10</v>
      </c>
      <c r="G11">
        <f>SUM(B11:F11)</f>
        <v>72</v>
      </c>
    </row>
    <row r="13" spans="1:14" x14ac:dyDescent="0.3">
      <c r="A13" t="s">
        <v>4</v>
      </c>
      <c r="B13" t="s">
        <v>26</v>
      </c>
      <c r="C13" t="s">
        <v>27</v>
      </c>
      <c r="D13" t="s">
        <v>12</v>
      </c>
      <c r="E13" t="s">
        <v>35</v>
      </c>
      <c r="F13" t="s">
        <v>36</v>
      </c>
    </row>
    <row r="14" spans="1:14" x14ac:dyDescent="0.3">
      <c r="B14">
        <v>18</v>
      </c>
      <c r="C14">
        <f>42-18</f>
        <v>24</v>
      </c>
      <c r="D14">
        <f>49-42</f>
        <v>7</v>
      </c>
      <c r="E14">
        <f>52-49</f>
        <v>3</v>
      </c>
      <c r="F14">
        <f>72-52</f>
        <v>20</v>
      </c>
      <c r="G14">
        <f>SUM(B14:F14)</f>
        <v>72</v>
      </c>
    </row>
    <row r="16" spans="1:14" x14ac:dyDescent="0.3">
      <c r="A16" t="s">
        <v>5</v>
      </c>
      <c r="B16" t="s">
        <v>16</v>
      </c>
      <c r="C16" t="s">
        <v>30</v>
      </c>
      <c r="D16" t="s">
        <v>46</v>
      </c>
      <c r="E16" t="s">
        <v>47</v>
      </c>
      <c r="F16" t="s">
        <v>25</v>
      </c>
    </row>
    <row r="17" spans="1:7" x14ac:dyDescent="0.3">
      <c r="B17">
        <v>11</v>
      </c>
      <c r="C17">
        <f>36-11</f>
        <v>25</v>
      </c>
      <c r="D17">
        <f>40-36</f>
        <v>4</v>
      </c>
      <c r="E17">
        <f>72-54</f>
        <v>18</v>
      </c>
    </row>
    <row r="19" spans="1:7" x14ac:dyDescent="0.3">
      <c r="A19" t="s">
        <v>7</v>
      </c>
      <c r="B19" t="s">
        <v>9</v>
      </c>
      <c r="C19" t="s">
        <v>10</v>
      </c>
      <c r="D19" t="s">
        <v>48</v>
      </c>
      <c r="E19" t="s">
        <v>49</v>
      </c>
      <c r="F19" t="s">
        <v>29</v>
      </c>
    </row>
    <row r="20" spans="1:7" x14ac:dyDescent="0.3">
      <c r="B20">
        <v>16</v>
      </c>
      <c r="C20">
        <f>28-16</f>
        <v>12</v>
      </c>
      <c r="D20">
        <f>43-28</f>
        <v>15</v>
      </c>
      <c r="E20">
        <f>57-43</f>
        <v>14</v>
      </c>
      <c r="F20">
        <f>72-57</f>
        <v>15</v>
      </c>
      <c r="G20">
        <f>SUM(B20:F20)</f>
        <v>72</v>
      </c>
    </row>
    <row r="22" spans="1:7" x14ac:dyDescent="0.3">
      <c r="A22" t="s">
        <v>8</v>
      </c>
      <c r="B22" t="s">
        <v>50</v>
      </c>
      <c r="C22" t="s">
        <v>11</v>
      </c>
      <c r="D22" t="s">
        <v>12</v>
      </c>
      <c r="E22" t="s">
        <v>49</v>
      </c>
      <c r="F22" t="s">
        <v>29</v>
      </c>
    </row>
    <row r="23" spans="1:7" x14ac:dyDescent="0.3">
      <c r="B23">
        <v>10</v>
      </c>
      <c r="C23">
        <f>21-10</f>
        <v>11</v>
      </c>
      <c r="D23">
        <f>41-21</f>
        <v>20</v>
      </c>
      <c r="E23">
        <f>57-41</f>
        <v>16</v>
      </c>
      <c r="F23">
        <f>72-57</f>
        <v>15</v>
      </c>
      <c r="G23">
        <f>SUM(B23:F23)</f>
        <v>72</v>
      </c>
    </row>
    <row r="25" spans="1:7" x14ac:dyDescent="0.3">
      <c r="A25" t="s">
        <v>6</v>
      </c>
      <c r="B25" t="s">
        <v>51</v>
      </c>
      <c r="C25" t="s">
        <v>52</v>
      </c>
      <c r="D25" t="s">
        <v>53</v>
      </c>
      <c r="E25" t="s">
        <v>54</v>
      </c>
      <c r="F25" t="s">
        <v>55</v>
      </c>
    </row>
    <row r="26" spans="1:7" x14ac:dyDescent="0.3">
      <c r="B26">
        <v>15</v>
      </c>
      <c r="C26">
        <v>10</v>
      </c>
      <c r="D26">
        <f>43-26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four</vt:lpstr>
      <vt:lpstr>five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Callaghan</dc:creator>
  <cp:lastModifiedBy>Anna Callaghan</cp:lastModifiedBy>
  <dcterms:created xsi:type="dcterms:W3CDTF">2024-06-03T09:58:54Z</dcterms:created>
  <dcterms:modified xsi:type="dcterms:W3CDTF">2024-06-03T16:16:44Z</dcterms:modified>
</cp:coreProperties>
</file>