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nual Data" sheetId="1" r:id="rId1"/>
    <sheet name="Sheet1" sheetId="2" r:id="rId2"/>
  </sheets>
  <definedNames>
    <definedName name="_xlnm._FilterDatabase" localSheetId="0" hidden="1">'Annual Data'!$A$1:$AF$100</definedName>
  </definedNames>
  <calcPr calcId="152511"/>
</workbook>
</file>

<file path=xl/calcChain.xml><?xml version="1.0" encoding="utf-8"?>
<calcChain xmlns="http://schemas.openxmlformats.org/spreadsheetml/2006/main">
  <c r="I84" i="1" l="1"/>
  <c r="I85" i="1"/>
  <c r="I86" i="1"/>
  <c r="I87" i="1"/>
  <c r="I88" i="1"/>
  <c r="H85" i="1"/>
  <c r="H86" i="1"/>
  <c r="H87" i="1"/>
  <c r="H88" i="1"/>
  <c r="F85" i="1"/>
  <c r="F86" i="1"/>
  <c r="F87" i="1"/>
  <c r="F88" i="1" l="1"/>
  <c r="AB4" i="1" l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3" i="1"/>
  <c r="U88" i="1"/>
  <c r="G100" i="1" l="1"/>
  <c r="G99" i="1"/>
  <c r="G98" i="1"/>
  <c r="G97" i="1"/>
  <c r="G96" i="1"/>
  <c r="G95" i="1"/>
  <c r="G94" i="1"/>
  <c r="G93" i="1"/>
  <c r="G92" i="1"/>
  <c r="G91" i="1"/>
  <c r="G90" i="1"/>
  <c r="G89" i="1"/>
  <c r="G88" i="1"/>
  <c r="H12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11" i="1"/>
  <c r="G85" i="1" l="1"/>
  <c r="G86" i="1"/>
  <c r="G87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3" i="1"/>
  <c r="U4" i="1"/>
  <c r="U5" i="1"/>
  <c r="U6" i="1"/>
  <c r="U2" i="1"/>
  <c r="T3" i="1"/>
  <c r="T4" i="1"/>
  <c r="T2" i="1"/>
  <c r="A5" i="1"/>
  <c r="A6" i="1" s="1"/>
  <c r="A7" i="1" l="1"/>
  <c r="T6" i="1"/>
  <c r="T5" i="1"/>
  <c r="A8" i="1" l="1"/>
  <c r="T7" i="1"/>
  <c r="G84" i="1"/>
  <c r="G83" i="1"/>
  <c r="I83" i="1" s="1"/>
  <c r="G82" i="1"/>
  <c r="I82" i="1" s="1"/>
  <c r="G81" i="1"/>
  <c r="I81" i="1" s="1"/>
  <c r="G80" i="1"/>
  <c r="I80" i="1" s="1"/>
  <c r="G79" i="1"/>
  <c r="I79" i="1" s="1"/>
  <c r="G78" i="1"/>
  <c r="I78" i="1" s="1"/>
  <c r="G77" i="1"/>
  <c r="I77" i="1" s="1"/>
  <c r="G76" i="1"/>
  <c r="I76" i="1" s="1"/>
  <c r="G75" i="1"/>
  <c r="I75" i="1" s="1"/>
  <c r="G74" i="1"/>
  <c r="I74" i="1" s="1"/>
  <c r="G73" i="1"/>
  <c r="I73" i="1" s="1"/>
  <c r="G72" i="1"/>
  <c r="I72" i="1" s="1"/>
  <c r="G71" i="1"/>
  <c r="I71" i="1" s="1"/>
  <c r="G70" i="1"/>
  <c r="I70" i="1" s="1"/>
  <c r="G69" i="1"/>
  <c r="I69" i="1" s="1"/>
  <c r="G68" i="1"/>
  <c r="I68" i="1" s="1"/>
  <c r="G67" i="1"/>
  <c r="I67" i="1" s="1"/>
  <c r="G66" i="1"/>
  <c r="I66" i="1" s="1"/>
  <c r="G65" i="1"/>
  <c r="I65" i="1" s="1"/>
  <c r="G64" i="1"/>
  <c r="I64" i="1" s="1"/>
  <c r="G63" i="1"/>
  <c r="I63" i="1" s="1"/>
  <c r="G62" i="1"/>
  <c r="I62" i="1" s="1"/>
  <c r="G61" i="1"/>
  <c r="I61" i="1" s="1"/>
  <c r="G60" i="1"/>
  <c r="I60" i="1" s="1"/>
  <c r="G59" i="1"/>
  <c r="I59" i="1" s="1"/>
  <c r="G58" i="1"/>
  <c r="I58" i="1" s="1"/>
  <c r="G57" i="1"/>
  <c r="I57" i="1" s="1"/>
  <c r="G56" i="1"/>
  <c r="I56" i="1" s="1"/>
  <c r="G55" i="1"/>
  <c r="I55" i="1" s="1"/>
  <c r="G54" i="1"/>
  <c r="I54" i="1" s="1"/>
  <c r="G53" i="1"/>
  <c r="I53" i="1" s="1"/>
  <c r="G52" i="1"/>
  <c r="I52" i="1" s="1"/>
  <c r="G51" i="1"/>
  <c r="I51" i="1" s="1"/>
  <c r="G50" i="1"/>
  <c r="I50" i="1" s="1"/>
  <c r="G49" i="1"/>
  <c r="I49" i="1" s="1"/>
  <c r="G48" i="1"/>
  <c r="I48" i="1" s="1"/>
  <c r="G47" i="1"/>
  <c r="I47" i="1" s="1"/>
  <c r="G46" i="1"/>
  <c r="I46" i="1" s="1"/>
  <c r="G45" i="1"/>
  <c r="I45" i="1" s="1"/>
  <c r="G44" i="1"/>
  <c r="I44" i="1" s="1"/>
  <c r="G43" i="1"/>
  <c r="I43" i="1" s="1"/>
  <c r="G42" i="1"/>
  <c r="I42" i="1" s="1"/>
  <c r="G41" i="1"/>
  <c r="I41" i="1" s="1"/>
  <c r="G40" i="1"/>
  <c r="I40" i="1" s="1"/>
  <c r="G39" i="1"/>
  <c r="I39" i="1" s="1"/>
  <c r="G38" i="1"/>
  <c r="I38" i="1" s="1"/>
  <c r="G37" i="1"/>
  <c r="I37" i="1" s="1"/>
  <c r="G36" i="1"/>
  <c r="I36" i="1" s="1"/>
  <c r="G35" i="1"/>
  <c r="I35" i="1" s="1"/>
  <c r="G34" i="1"/>
  <c r="I34" i="1" s="1"/>
  <c r="G33" i="1"/>
  <c r="I33" i="1" s="1"/>
  <c r="G32" i="1"/>
  <c r="I32" i="1" s="1"/>
  <c r="G31" i="1"/>
  <c r="I31" i="1" s="1"/>
  <c r="G30" i="1"/>
  <c r="G29" i="1"/>
  <c r="G28" i="1"/>
  <c r="G27" i="1"/>
  <c r="G26" i="1"/>
  <c r="I26" i="1" s="1"/>
  <c r="G25" i="1"/>
  <c r="I25" i="1" s="1"/>
  <c r="G24" i="1"/>
  <c r="I24" i="1" s="1"/>
  <c r="G23" i="1"/>
  <c r="I23" i="1" s="1"/>
  <c r="G22" i="1"/>
  <c r="I22" i="1" s="1"/>
  <c r="G21" i="1"/>
  <c r="I21" i="1" s="1"/>
  <c r="G20" i="1"/>
  <c r="I20" i="1" s="1"/>
  <c r="G19" i="1"/>
  <c r="I19" i="1" s="1"/>
  <c r="G18" i="1"/>
  <c r="I18" i="1" s="1"/>
  <c r="G17" i="1"/>
  <c r="I17" i="1" s="1"/>
  <c r="G16" i="1"/>
  <c r="I16" i="1" s="1"/>
  <c r="G15" i="1"/>
  <c r="I15" i="1" s="1"/>
  <c r="G14" i="1"/>
  <c r="I14" i="1" s="1"/>
  <c r="G13" i="1"/>
  <c r="I13" i="1" s="1"/>
  <c r="G12" i="1"/>
  <c r="I12" i="1" s="1"/>
  <c r="G11" i="1"/>
  <c r="I11" i="1" s="1"/>
  <c r="G10" i="1"/>
  <c r="I10" i="1" s="1"/>
  <c r="G9" i="1"/>
  <c r="I9" i="1" s="1"/>
  <c r="G8" i="1"/>
  <c r="I8" i="1" s="1"/>
  <c r="G7" i="1"/>
  <c r="I7" i="1" s="1"/>
  <c r="G6" i="1"/>
  <c r="I6" i="1" s="1"/>
  <c r="G5" i="1"/>
  <c r="I5" i="1" s="1"/>
  <c r="G4" i="1"/>
  <c r="I4" i="1" s="1"/>
  <c r="G3" i="1"/>
  <c r="I3" i="1" s="1"/>
  <c r="G2" i="1"/>
  <c r="I2" i="1" s="1"/>
  <c r="A9" i="1" l="1"/>
  <c r="T8" i="1"/>
  <c r="C81" i="1"/>
  <c r="C82" i="1"/>
  <c r="C83" i="1"/>
  <c r="C8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32" i="1"/>
  <c r="C33" i="1"/>
  <c r="C34" i="1"/>
  <c r="C35" i="1"/>
  <c r="C36" i="1"/>
  <c r="C37" i="1"/>
  <c r="C3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A10" i="1" l="1"/>
  <c r="T9" i="1"/>
  <c r="A11" i="1" l="1"/>
  <c r="T10" i="1"/>
  <c r="A12" i="1" l="1"/>
  <c r="T11" i="1"/>
  <c r="A13" i="1" l="1"/>
  <c r="T12" i="1"/>
  <c r="A14" i="1" l="1"/>
  <c r="T13" i="1"/>
  <c r="A15" i="1" l="1"/>
  <c r="T14" i="1"/>
  <c r="A16" i="1" l="1"/>
  <c r="T15" i="1"/>
  <c r="A17" i="1" l="1"/>
  <c r="T16" i="1"/>
  <c r="A18" i="1" l="1"/>
  <c r="T17" i="1"/>
  <c r="A19" i="1" l="1"/>
  <c r="T18" i="1"/>
  <c r="A20" i="1" l="1"/>
  <c r="T19" i="1"/>
  <c r="A21" i="1" l="1"/>
  <c r="T20" i="1"/>
  <c r="A22" i="1" l="1"/>
  <c r="T21" i="1"/>
  <c r="A23" i="1" l="1"/>
  <c r="T22" i="1"/>
  <c r="A24" i="1" l="1"/>
  <c r="T23" i="1"/>
  <c r="A25" i="1" l="1"/>
  <c r="T24" i="1"/>
  <c r="A26" i="1" l="1"/>
  <c r="T25" i="1"/>
  <c r="A27" i="1" l="1"/>
  <c r="T26" i="1"/>
  <c r="A28" i="1" l="1"/>
  <c r="T27" i="1"/>
  <c r="A29" i="1" l="1"/>
  <c r="T28" i="1"/>
  <c r="A30" i="1" l="1"/>
  <c r="T29" i="1"/>
  <c r="A31" i="1" l="1"/>
  <c r="T30" i="1"/>
  <c r="A32" i="1" l="1"/>
  <c r="T31" i="1"/>
  <c r="A33" i="1" l="1"/>
  <c r="T32" i="1"/>
  <c r="A34" i="1" l="1"/>
  <c r="T33" i="1"/>
  <c r="A35" i="1" l="1"/>
  <c r="T34" i="1"/>
  <c r="A36" i="1" l="1"/>
  <c r="T35" i="1"/>
  <c r="A37" i="1" l="1"/>
  <c r="T36" i="1"/>
  <c r="A38" i="1" l="1"/>
  <c r="T37" i="1"/>
  <c r="A39" i="1" l="1"/>
  <c r="T38" i="1"/>
  <c r="A40" i="1" l="1"/>
  <c r="T39" i="1"/>
  <c r="A41" i="1" l="1"/>
  <c r="T40" i="1"/>
  <c r="A42" i="1" l="1"/>
  <c r="T41" i="1"/>
  <c r="A43" i="1" l="1"/>
  <c r="T42" i="1"/>
  <c r="A44" i="1" l="1"/>
  <c r="T43" i="1"/>
  <c r="A45" i="1" l="1"/>
  <c r="T44" i="1"/>
  <c r="A46" i="1" l="1"/>
  <c r="T45" i="1"/>
  <c r="A47" i="1" l="1"/>
  <c r="T46" i="1"/>
  <c r="A48" i="1" l="1"/>
  <c r="T47" i="1"/>
  <c r="A49" i="1" l="1"/>
  <c r="T48" i="1"/>
  <c r="A50" i="1" l="1"/>
  <c r="T49" i="1"/>
  <c r="A51" i="1" l="1"/>
  <c r="T50" i="1"/>
  <c r="A52" i="1" l="1"/>
  <c r="T51" i="1"/>
  <c r="A53" i="1" l="1"/>
  <c r="T52" i="1"/>
  <c r="A54" i="1" l="1"/>
  <c r="T53" i="1"/>
  <c r="A55" i="1" l="1"/>
  <c r="T54" i="1"/>
  <c r="A56" i="1" l="1"/>
  <c r="T55" i="1"/>
  <c r="A57" i="1" l="1"/>
  <c r="T56" i="1"/>
  <c r="A58" i="1" l="1"/>
  <c r="T57" i="1"/>
  <c r="A59" i="1" l="1"/>
  <c r="T58" i="1"/>
  <c r="A60" i="1" l="1"/>
  <c r="T59" i="1"/>
  <c r="A61" i="1" l="1"/>
  <c r="T60" i="1"/>
  <c r="A62" i="1" l="1"/>
  <c r="T61" i="1"/>
  <c r="A63" i="1" l="1"/>
  <c r="T62" i="1"/>
  <c r="A64" i="1" l="1"/>
  <c r="T63" i="1"/>
  <c r="A65" i="1" l="1"/>
  <c r="T64" i="1"/>
  <c r="A66" i="1" l="1"/>
  <c r="T65" i="1"/>
  <c r="A67" i="1" l="1"/>
  <c r="T66" i="1"/>
  <c r="A68" i="1" l="1"/>
  <c r="T67" i="1"/>
  <c r="A69" i="1" l="1"/>
  <c r="T68" i="1"/>
  <c r="A70" i="1" l="1"/>
  <c r="T69" i="1"/>
  <c r="A71" i="1" l="1"/>
  <c r="T70" i="1"/>
  <c r="A72" i="1" l="1"/>
  <c r="T71" i="1"/>
  <c r="A73" i="1" l="1"/>
  <c r="T72" i="1"/>
  <c r="A74" i="1" l="1"/>
  <c r="T73" i="1"/>
  <c r="A75" i="1" l="1"/>
  <c r="T74" i="1"/>
  <c r="A76" i="1" l="1"/>
  <c r="T75" i="1"/>
  <c r="A77" i="1" l="1"/>
  <c r="T76" i="1"/>
  <c r="A78" i="1" l="1"/>
  <c r="T77" i="1"/>
  <c r="A79" i="1" l="1"/>
  <c r="T78" i="1"/>
  <c r="A80" i="1" l="1"/>
  <c r="T79" i="1"/>
  <c r="A81" i="1" l="1"/>
  <c r="T80" i="1"/>
  <c r="A82" i="1" l="1"/>
  <c r="T81" i="1"/>
  <c r="A83" i="1" l="1"/>
  <c r="T82" i="1"/>
  <c r="A84" i="1" l="1"/>
  <c r="T83" i="1"/>
  <c r="A85" i="1" l="1"/>
  <c r="T84" i="1"/>
  <c r="A86" i="1" l="1"/>
  <c r="T85" i="1"/>
  <c r="A87" i="1" l="1"/>
  <c r="A88" i="1" s="1"/>
  <c r="T86" i="1"/>
  <c r="T88" i="1" l="1"/>
  <c r="A89" i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T87" i="1"/>
</calcChain>
</file>

<file path=xl/sharedStrings.xml><?xml version="1.0" encoding="utf-8"?>
<sst xmlns="http://schemas.openxmlformats.org/spreadsheetml/2006/main" count="32" uniqueCount="32">
  <si>
    <t>Year</t>
  </si>
  <si>
    <t>Ice-Out Day</t>
  </si>
  <si>
    <t>Ice-Out Date</t>
  </si>
  <si>
    <t>Ice-Out Month</t>
  </si>
  <si>
    <t>Global Temp Departure</t>
  </si>
  <si>
    <t>Global Temp Departure-Smoothed</t>
  </si>
  <si>
    <t>Global Max Co2 PPM</t>
  </si>
  <si>
    <t>North America Max Snow Cover</t>
  </si>
  <si>
    <t>Ice-Out Julian</t>
  </si>
  <si>
    <t>Ice-Out Jtrend</t>
  </si>
  <si>
    <t>Ice-Out Vs Trend</t>
  </si>
  <si>
    <t>ColdFactor</t>
  </si>
  <si>
    <t>ColdFactor Trend</t>
  </si>
  <si>
    <t>Lake Superior Avg Degrees</t>
  </si>
  <si>
    <t>Lake Michigan Avg Degs</t>
  </si>
  <si>
    <t>Lake Huron Avg Degs</t>
  </si>
  <si>
    <t>Lake Erie Avg Degs</t>
  </si>
  <si>
    <t>Lake Ontario Avg Degs</t>
  </si>
  <si>
    <t>Id</t>
  </si>
  <si>
    <t>Blind River Avg Low Temp</t>
  </si>
  <si>
    <t>Blind River Avg High Temp</t>
  </si>
  <si>
    <t>Blind River Total Rain (mm)</t>
  </si>
  <si>
    <t>Blind River Total Snow (cm)</t>
  </si>
  <si>
    <t>Blind River Total Precip (mm)</t>
  </si>
  <si>
    <t>Cold Factor Vs Normal</t>
  </si>
  <si>
    <t>Blind River Norm Avg High Temp</t>
  </si>
  <si>
    <t>Blind River Norm Avg Low Temp</t>
  </si>
  <si>
    <t>Ice-Out 10Yr Avg</t>
  </si>
  <si>
    <t>Blind River Prior Year Avg Low</t>
  </si>
  <si>
    <t>Blind River Prior Year Rain</t>
  </si>
  <si>
    <t>Blind River JFM Snow</t>
  </si>
  <si>
    <t>Prior Year Total 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</si>
</sst>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F2F2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3" borderId="1" xfId="0" applyFont="1" applyFill="1" applyBorder="1" applyAlignment="1">
      <alignment wrapText="1"/>
    </xf>
    <xf numFmtId="165" fontId="0" fillId="0" borderId="0" xfId="0" applyNumberFormat="1"/>
    <xf numFmtId="0" fontId="0" fillId="3" borderId="0" xfId="0" applyFont="1" applyFill="1" applyBorder="1" applyAlignment="1">
      <alignment wrapText="1"/>
    </xf>
    <xf numFmtId="0" fontId="0" fillId="0" borderId="0" xfId="0" applyNumberFormat="1"/>
    <xf numFmtId="0" fontId="2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774337529842668E-2"/>
          <c:y val="9.1580246913580257E-2"/>
          <c:w val="0.91609383572816105"/>
          <c:h val="0.8812592592592593"/>
        </c:manualLayout>
      </c:layout>
      <c:lineChart>
        <c:grouping val="standard"/>
        <c:varyColors val="0"/>
        <c:ser>
          <c:idx val="0"/>
          <c:order val="0"/>
          <c:tx>
            <c:strRef>
              <c:f>'Annual Data'!$S$1</c:f>
              <c:strCache>
                <c:ptCount val="1"/>
                <c:pt idx="0">
                  <c:v>ColdFactor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248098225010008E-3"/>
                  <c:y val="0.234962962962962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20229992437386"/>
                  <c:y val="0.333655098668222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'Annual Data'!$B$2:$B$87</c:f>
              <c:numCache>
                <c:formatCode>General</c:formatCode>
                <c:ptCount val="86"/>
                <c:pt idx="0">
                  <c:v>1932</c:v>
                </c:pt>
                <c:pt idx="1">
                  <c:v>1933</c:v>
                </c:pt>
                <c:pt idx="2">
                  <c:v>1934</c:v>
                </c:pt>
                <c:pt idx="3">
                  <c:v>1935</c:v>
                </c:pt>
                <c:pt idx="4">
                  <c:v>1936</c:v>
                </c:pt>
                <c:pt idx="5">
                  <c:v>1937</c:v>
                </c:pt>
                <c:pt idx="6">
                  <c:v>1938</c:v>
                </c:pt>
                <c:pt idx="7">
                  <c:v>1939</c:v>
                </c:pt>
                <c:pt idx="8">
                  <c:v>1940</c:v>
                </c:pt>
                <c:pt idx="9">
                  <c:v>1941</c:v>
                </c:pt>
                <c:pt idx="10">
                  <c:v>1942</c:v>
                </c:pt>
                <c:pt idx="11">
                  <c:v>1943</c:v>
                </c:pt>
                <c:pt idx="12">
                  <c:v>1944</c:v>
                </c:pt>
                <c:pt idx="13">
                  <c:v>1945</c:v>
                </c:pt>
                <c:pt idx="14">
                  <c:v>1946</c:v>
                </c:pt>
                <c:pt idx="15">
                  <c:v>1947</c:v>
                </c:pt>
                <c:pt idx="16">
                  <c:v>1948</c:v>
                </c:pt>
                <c:pt idx="17">
                  <c:v>1949</c:v>
                </c:pt>
                <c:pt idx="18">
                  <c:v>1950</c:v>
                </c:pt>
                <c:pt idx="19">
                  <c:v>1951</c:v>
                </c:pt>
                <c:pt idx="20">
                  <c:v>1952</c:v>
                </c:pt>
                <c:pt idx="21">
                  <c:v>1953</c:v>
                </c:pt>
                <c:pt idx="22">
                  <c:v>1954</c:v>
                </c:pt>
                <c:pt idx="23">
                  <c:v>1955</c:v>
                </c:pt>
                <c:pt idx="24">
                  <c:v>1956</c:v>
                </c:pt>
                <c:pt idx="25">
                  <c:v>1957</c:v>
                </c:pt>
                <c:pt idx="26">
                  <c:v>1958</c:v>
                </c:pt>
                <c:pt idx="27">
                  <c:v>1959</c:v>
                </c:pt>
                <c:pt idx="28">
                  <c:v>1960</c:v>
                </c:pt>
                <c:pt idx="29">
                  <c:v>1961</c:v>
                </c:pt>
                <c:pt idx="30">
                  <c:v>1962</c:v>
                </c:pt>
                <c:pt idx="31">
                  <c:v>1963</c:v>
                </c:pt>
                <c:pt idx="32">
                  <c:v>1964</c:v>
                </c:pt>
                <c:pt idx="33">
                  <c:v>1965</c:v>
                </c:pt>
                <c:pt idx="34">
                  <c:v>1966</c:v>
                </c:pt>
                <c:pt idx="35">
                  <c:v>1967</c:v>
                </c:pt>
                <c:pt idx="36">
                  <c:v>1968</c:v>
                </c:pt>
                <c:pt idx="37">
                  <c:v>1969</c:v>
                </c:pt>
                <c:pt idx="38">
                  <c:v>1970</c:v>
                </c:pt>
                <c:pt idx="39">
                  <c:v>1971</c:v>
                </c:pt>
                <c:pt idx="40">
                  <c:v>1972</c:v>
                </c:pt>
                <c:pt idx="41">
                  <c:v>1973</c:v>
                </c:pt>
                <c:pt idx="42">
                  <c:v>1974</c:v>
                </c:pt>
                <c:pt idx="43">
                  <c:v>1975</c:v>
                </c:pt>
                <c:pt idx="44">
                  <c:v>1976</c:v>
                </c:pt>
                <c:pt idx="45">
                  <c:v>1977</c:v>
                </c:pt>
                <c:pt idx="46">
                  <c:v>1978</c:v>
                </c:pt>
                <c:pt idx="47">
                  <c:v>1979</c:v>
                </c:pt>
                <c:pt idx="48">
                  <c:v>1980</c:v>
                </c:pt>
                <c:pt idx="49">
                  <c:v>1981</c:v>
                </c:pt>
                <c:pt idx="50">
                  <c:v>1982</c:v>
                </c:pt>
                <c:pt idx="51">
                  <c:v>1983</c:v>
                </c:pt>
                <c:pt idx="52">
                  <c:v>1984</c:v>
                </c:pt>
                <c:pt idx="53">
                  <c:v>1985</c:v>
                </c:pt>
                <c:pt idx="54">
                  <c:v>1986</c:v>
                </c:pt>
                <c:pt idx="55">
                  <c:v>1987</c:v>
                </c:pt>
                <c:pt idx="56">
                  <c:v>1988</c:v>
                </c:pt>
                <c:pt idx="57">
                  <c:v>1989</c:v>
                </c:pt>
                <c:pt idx="58">
                  <c:v>1990</c:v>
                </c:pt>
                <c:pt idx="59">
                  <c:v>1991</c:v>
                </c:pt>
                <c:pt idx="60">
                  <c:v>1992</c:v>
                </c:pt>
                <c:pt idx="61">
                  <c:v>1993</c:v>
                </c:pt>
                <c:pt idx="62">
                  <c:v>1994</c:v>
                </c:pt>
                <c:pt idx="63">
                  <c:v>1995</c:v>
                </c:pt>
                <c:pt idx="64">
                  <c:v>1996</c:v>
                </c:pt>
                <c:pt idx="65">
                  <c:v>1997</c:v>
                </c:pt>
                <c:pt idx="66">
                  <c:v>1998</c:v>
                </c:pt>
                <c:pt idx="67">
                  <c:v>1999</c:v>
                </c:pt>
                <c:pt idx="68">
                  <c:v>2000</c:v>
                </c:pt>
                <c:pt idx="69">
                  <c:v>2001</c:v>
                </c:pt>
                <c:pt idx="70">
                  <c:v>2002</c:v>
                </c:pt>
                <c:pt idx="71">
                  <c:v>2003</c:v>
                </c:pt>
                <c:pt idx="72">
                  <c:v>2004</c:v>
                </c:pt>
                <c:pt idx="73">
                  <c:v>2005</c:v>
                </c:pt>
                <c:pt idx="74">
                  <c:v>2006</c:v>
                </c:pt>
                <c:pt idx="75">
                  <c:v>2007</c:v>
                </c:pt>
                <c:pt idx="76">
                  <c:v>2008</c:v>
                </c:pt>
                <c:pt idx="77">
                  <c:v>2009</c:v>
                </c:pt>
                <c:pt idx="78">
                  <c:v>2010</c:v>
                </c:pt>
                <c:pt idx="79">
                  <c:v>2011</c:v>
                </c:pt>
                <c:pt idx="80">
                  <c:v>2012</c:v>
                </c:pt>
                <c:pt idx="81">
                  <c:v>2013</c:v>
                </c:pt>
                <c:pt idx="82">
                  <c:v>2014</c:v>
                </c:pt>
                <c:pt idx="83">
                  <c:v>2015</c:v>
                </c:pt>
                <c:pt idx="84">
                  <c:v>2016</c:v>
                </c:pt>
                <c:pt idx="85">
                  <c:v>2017</c:v>
                </c:pt>
              </c:numCache>
            </c:numRef>
          </c:cat>
          <c:val>
            <c:numRef>
              <c:f>'Annual Data'!$S$2:$S$87</c:f>
              <c:numCache>
                <c:formatCode>0.0</c:formatCode>
                <c:ptCount val="86"/>
                <c:pt idx="0">
                  <c:v>-8.6</c:v>
                </c:pt>
                <c:pt idx="1">
                  <c:v>-10.5</c:v>
                </c:pt>
                <c:pt idx="2">
                  <c:v>-15.466666666666667</c:v>
                </c:pt>
                <c:pt idx="3">
                  <c:v>-15.700000000000001</c:v>
                </c:pt>
                <c:pt idx="4">
                  <c:v>-16.100000000000001</c:v>
                </c:pt>
                <c:pt idx="5">
                  <c:v>-11.266666666666666</c:v>
                </c:pt>
                <c:pt idx="6">
                  <c:v>-12.366666666666667</c:v>
                </c:pt>
                <c:pt idx="7">
                  <c:v>-16.066666666666666</c:v>
                </c:pt>
                <c:pt idx="8">
                  <c:v>-13.866666666666665</c:v>
                </c:pt>
                <c:pt idx="9">
                  <c:v>-12.566666666666668</c:v>
                </c:pt>
                <c:pt idx="10">
                  <c:v>-11.333333333333334</c:v>
                </c:pt>
                <c:pt idx="11">
                  <c:v>-15.666666666666664</c:v>
                </c:pt>
                <c:pt idx="12">
                  <c:v>-9.3000000000000007</c:v>
                </c:pt>
                <c:pt idx="13">
                  <c:v>-12.5</c:v>
                </c:pt>
                <c:pt idx="14">
                  <c:v>-11.433333333333332</c:v>
                </c:pt>
                <c:pt idx="15">
                  <c:v>-12.633333333333333</c:v>
                </c:pt>
                <c:pt idx="16">
                  <c:v>-13.733333333333334</c:v>
                </c:pt>
                <c:pt idx="17">
                  <c:v>-9.4666666666666668</c:v>
                </c:pt>
                <c:pt idx="18">
                  <c:v>-12.833333333333334</c:v>
                </c:pt>
                <c:pt idx="19">
                  <c:v>-11.066666666666665</c:v>
                </c:pt>
                <c:pt idx="20">
                  <c:v>-11.266666666666666</c:v>
                </c:pt>
                <c:pt idx="21">
                  <c:v>-9.9333333333333336</c:v>
                </c:pt>
                <c:pt idx="22">
                  <c:v>-13.366666666666665</c:v>
                </c:pt>
                <c:pt idx="23">
                  <c:v>-14.4</c:v>
                </c:pt>
                <c:pt idx="24">
                  <c:v>-15.633333333333333</c:v>
                </c:pt>
                <c:pt idx="25">
                  <c:v>-15.766666666666666</c:v>
                </c:pt>
                <c:pt idx="26">
                  <c:v>-13.066666666666665</c:v>
                </c:pt>
                <c:pt idx="27">
                  <c:v>-16.866666666666667</c:v>
                </c:pt>
                <c:pt idx="28">
                  <c:v>-16.5</c:v>
                </c:pt>
                <c:pt idx="29">
                  <c:v>-13.566666666666668</c:v>
                </c:pt>
                <c:pt idx="30">
                  <c:v>-16</c:v>
                </c:pt>
                <c:pt idx="31">
                  <c:v>-19.166666666666668</c:v>
                </c:pt>
                <c:pt idx="32">
                  <c:v>-14.233333333333334</c:v>
                </c:pt>
                <c:pt idx="33">
                  <c:v>-17.733333333333334</c:v>
                </c:pt>
                <c:pt idx="34">
                  <c:v>-12.9</c:v>
                </c:pt>
                <c:pt idx="35">
                  <c:v>-16.733333333333334</c:v>
                </c:pt>
                <c:pt idx="36">
                  <c:v>-15.4</c:v>
                </c:pt>
                <c:pt idx="37">
                  <c:v>-14.333333333333334</c:v>
                </c:pt>
                <c:pt idx="38">
                  <c:v>-16.3</c:v>
                </c:pt>
                <c:pt idx="39">
                  <c:v>-16.399999999999999</c:v>
                </c:pt>
                <c:pt idx="40">
                  <c:v>-15.699999999999998</c:v>
                </c:pt>
                <c:pt idx="41">
                  <c:v>-10.1</c:v>
                </c:pt>
                <c:pt idx="42">
                  <c:v>-14.6</c:v>
                </c:pt>
                <c:pt idx="43">
                  <c:v>-12.600000000000001</c:v>
                </c:pt>
                <c:pt idx="44">
                  <c:v>-14.266666666666666</c:v>
                </c:pt>
                <c:pt idx="45">
                  <c:v>-14.833333333333334</c:v>
                </c:pt>
                <c:pt idx="46">
                  <c:v>-17.100000000000001</c:v>
                </c:pt>
                <c:pt idx="47">
                  <c:v>-15.466666666666667</c:v>
                </c:pt>
                <c:pt idx="48">
                  <c:v>-14.799999999999999</c:v>
                </c:pt>
                <c:pt idx="49">
                  <c:v>-13.4</c:v>
                </c:pt>
                <c:pt idx="50">
                  <c:v>-17.833333333333332</c:v>
                </c:pt>
                <c:pt idx="51">
                  <c:v>-10.4</c:v>
                </c:pt>
                <c:pt idx="52">
                  <c:v>-13.9</c:v>
                </c:pt>
                <c:pt idx="53">
                  <c:v>-14</c:v>
                </c:pt>
                <c:pt idx="54">
                  <c:v>-14</c:v>
                </c:pt>
                <c:pt idx="55">
                  <c:v>-11.4</c:v>
                </c:pt>
                <c:pt idx="56">
                  <c:v>-16.033333333333331</c:v>
                </c:pt>
                <c:pt idx="57">
                  <c:v>-17.5</c:v>
                </c:pt>
                <c:pt idx="58">
                  <c:v>-11.966666666666667</c:v>
                </c:pt>
                <c:pt idx="59">
                  <c:v>-13.966666666666669</c:v>
                </c:pt>
                <c:pt idx="60">
                  <c:v>-13.633333333333335</c:v>
                </c:pt>
                <c:pt idx="61">
                  <c:v>-15.733333333333334</c:v>
                </c:pt>
                <c:pt idx="62">
                  <c:v>-18.400000000000002</c:v>
                </c:pt>
                <c:pt idx="63">
                  <c:v>-12.299999999999999</c:v>
                </c:pt>
                <c:pt idx="64">
                  <c:v>-17.866666666666664</c:v>
                </c:pt>
                <c:pt idx="65">
                  <c:v>-15.233333333333334</c:v>
                </c:pt>
                <c:pt idx="66">
                  <c:v>-10.5</c:v>
                </c:pt>
                <c:pt idx="67">
                  <c:v>-12.466666666666667</c:v>
                </c:pt>
                <c:pt idx="68">
                  <c:v>-11.333333333333334</c:v>
                </c:pt>
                <c:pt idx="69">
                  <c:v>-12.200000000000001</c:v>
                </c:pt>
                <c:pt idx="70">
                  <c:v>-12.299999999999999</c:v>
                </c:pt>
                <c:pt idx="71">
                  <c:v>-16.099999999999998</c:v>
                </c:pt>
                <c:pt idx="72">
                  <c:v>-14.233333333333334</c:v>
                </c:pt>
                <c:pt idx="73">
                  <c:v>-13.933333333333335</c:v>
                </c:pt>
                <c:pt idx="74">
                  <c:v>-10.233333333333333</c:v>
                </c:pt>
                <c:pt idx="75">
                  <c:v>-12.733333333333334</c:v>
                </c:pt>
                <c:pt idx="76">
                  <c:v>-12.933333333333332</c:v>
                </c:pt>
                <c:pt idx="77">
                  <c:v>-13.666666666666666</c:v>
                </c:pt>
                <c:pt idx="78">
                  <c:v>-9.2333333333333325</c:v>
                </c:pt>
                <c:pt idx="79">
                  <c:v>-15.40328539647227</c:v>
                </c:pt>
                <c:pt idx="80">
                  <c:v>-7.1058201058201051</c:v>
                </c:pt>
                <c:pt idx="81">
                  <c:v>-12.807411674347158</c:v>
                </c:pt>
                <c:pt idx="82">
                  <c:v>-18.55953803265631</c:v>
                </c:pt>
                <c:pt idx="83">
                  <c:v>-19.387378392217101</c:v>
                </c:pt>
                <c:pt idx="84">
                  <c:v>-12.182716049382718</c:v>
                </c:pt>
                <c:pt idx="85">
                  <c:v>-10.448732718894009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52B6-442B-96EA-622573DB2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765992"/>
        <c:axId val="546760504"/>
      </c:lineChart>
      <c:catAx>
        <c:axId val="546765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60504"/>
        <c:crosses val="autoZero"/>
        <c:auto val="1"/>
        <c:lblAlgn val="ctr"/>
        <c:lblOffset val="100"/>
        <c:noMultiLvlLbl val="0"/>
      </c:catAx>
      <c:valAx>
        <c:axId val="54676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65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66675</xdr:rowOff>
    </xdr:from>
    <xdr:to>
      <xdr:col>12</xdr:col>
      <xdr:colOff>76200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abSelected="1" workbookViewId="0">
      <pane ySplit="1" topLeftCell="A68" activePane="bottomLeft" state="frozen"/>
      <selection pane="bottomLeft" activeCell="F78" sqref="F78"/>
    </sheetView>
  </sheetViews>
  <sheetFormatPr defaultRowHeight="15" x14ac:dyDescent="0.25"/>
  <cols>
    <col min="2" max="2" width="11.28515625" customWidth="1"/>
    <col min="3" max="3" width="24.7109375" customWidth="1"/>
    <col min="4" max="4" width="14.7109375" customWidth="1"/>
    <col min="5" max="5" width="15.5703125" customWidth="1"/>
    <col min="6" max="10" width="16" customWidth="1"/>
    <col min="11" max="11" width="16.140625" customWidth="1"/>
    <col min="12" max="12" width="13.5703125" customWidth="1"/>
    <col min="13" max="13" width="16" customWidth="1"/>
    <col min="14" max="14" width="14.42578125" customWidth="1"/>
    <col min="15" max="15" width="12.7109375" customWidth="1"/>
    <col min="16" max="16" width="13" customWidth="1"/>
    <col min="17" max="17" width="11.7109375" customWidth="1"/>
    <col min="18" max="18" width="13.42578125" customWidth="1"/>
    <col min="19" max="19" width="16" customWidth="1"/>
    <col min="20" max="20" width="14.28515625" customWidth="1"/>
    <col min="21" max="21" width="13" customWidth="1"/>
    <col min="22" max="32" width="16" customWidth="1"/>
  </cols>
  <sheetData>
    <row r="1" spans="1:32" ht="49.5" customHeight="1" x14ac:dyDescent="0.25">
      <c r="A1" s="4" t="s">
        <v>18</v>
      </c>
      <c r="B1" s="4" t="s">
        <v>0</v>
      </c>
      <c r="C1" s="5" t="s">
        <v>2</v>
      </c>
      <c r="D1" s="4" t="s">
        <v>3</v>
      </c>
      <c r="E1" s="4" t="s">
        <v>1</v>
      </c>
      <c r="F1" s="6" t="s">
        <v>8</v>
      </c>
      <c r="G1" s="6" t="s">
        <v>9</v>
      </c>
      <c r="H1" s="6" t="s">
        <v>27</v>
      </c>
      <c r="I1" s="6" t="s">
        <v>10</v>
      </c>
      <c r="J1" s="4" t="s">
        <v>4</v>
      </c>
      <c r="K1" s="4" t="s">
        <v>5</v>
      </c>
      <c r="L1" s="4" t="s">
        <v>6</v>
      </c>
      <c r="M1" s="4" t="s">
        <v>7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9" t="s">
        <v>11</v>
      </c>
      <c r="T1" s="9" t="s">
        <v>12</v>
      </c>
      <c r="U1" s="9" t="s">
        <v>24</v>
      </c>
      <c r="V1" s="9" t="s">
        <v>19</v>
      </c>
      <c r="W1" s="9" t="s">
        <v>26</v>
      </c>
      <c r="X1" s="9" t="s">
        <v>28</v>
      </c>
      <c r="Y1" s="9" t="s">
        <v>20</v>
      </c>
      <c r="Z1" s="9" t="s">
        <v>25</v>
      </c>
      <c r="AA1" s="9" t="s">
        <v>21</v>
      </c>
      <c r="AB1" s="9" t="s">
        <v>29</v>
      </c>
      <c r="AC1" s="9" t="s">
        <v>22</v>
      </c>
      <c r="AD1" s="9" t="s">
        <v>30</v>
      </c>
      <c r="AE1" s="9" t="s">
        <v>23</v>
      </c>
      <c r="AF1" s="9" t="s">
        <v>31</v>
      </c>
    </row>
    <row r="2" spans="1:32" x14ac:dyDescent="0.25">
      <c r="A2">
        <v>1</v>
      </c>
      <c r="B2">
        <v>1932</v>
      </c>
      <c r="C2" s="1">
        <f t="shared" ref="C2:C26" si="0">DATE(B2,D2,E2)</f>
        <v>11814</v>
      </c>
      <c r="D2">
        <v>5</v>
      </c>
      <c r="E2">
        <v>5</v>
      </c>
      <c r="F2" s="10">
        <v>126</v>
      </c>
      <c r="G2" s="2">
        <f>-0.03836*B2+192.2</f>
        <v>118.08847999999999</v>
      </c>
      <c r="H2" s="2"/>
      <c r="I2" s="2" t="str">
        <f>IF(F2&gt;G2, "Late", "Early")</f>
        <v>Late</v>
      </c>
      <c r="J2">
        <v>-0.17</v>
      </c>
      <c r="K2">
        <v>-0.18</v>
      </c>
      <c r="S2" s="8">
        <v>-8.6</v>
      </c>
      <c r="T2" s="2">
        <f t="shared" ref="T2:T33" si="1" xml:space="preserve"> 0.0013*A2*A2 - 0.1238*A2 - 11.633</f>
        <v>-11.7555</v>
      </c>
      <c r="U2" s="2" t="str">
        <f>IF(S2&gt;-12.6, "Warmer", "Colder")</f>
        <v>Warmer</v>
      </c>
      <c r="V2" s="8">
        <v>2.4833333333333329</v>
      </c>
      <c r="W2" s="2">
        <v>-0.34</v>
      </c>
      <c r="X2" s="2"/>
      <c r="Y2" s="8">
        <v>10.899999999999999</v>
      </c>
      <c r="Z2" s="8">
        <v>10.074999999999999</v>
      </c>
      <c r="AA2" s="8">
        <v>763.19999999999993</v>
      </c>
      <c r="AB2" s="8"/>
      <c r="AC2" s="8">
        <v>165.3</v>
      </c>
      <c r="AD2" s="8">
        <v>87.8</v>
      </c>
      <c r="AE2" s="8">
        <v>928.39999999999986</v>
      </c>
      <c r="AF2" s="8"/>
    </row>
    <row r="3" spans="1:32" x14ac:dyDescent="0.25">
      <c r="A3">
        <v>2</v>
      </c>
      <c r="B3">
        <v>1933</v>
      </c>
      <c r="C3" s="1">
        <f t="shared" si="0"/>
        <v>12170</v>
      </c>
      <c r="D3">
        <v>4</v>
      </c>
      <c r="E3">
        <v>26</v>
      </c>
      <c r="F3" s="10">
        <v>116</v>
      </c>
      <c r="G3" s="2">
        <f t="shared" ref="G3:G66" si="2">-0.03836*B3+192.2</f>
        <v>118.05011999999999</v>
      </c>
      <c r="H3" s="2"/>
      <c r="I3" s="2" t="str">
        <f t="shared" ref="I3:I66" si="3">IF(F3&gt;G3, "Late", "Early")</f>
        <v>Early</v>
      </c>
      <c r="J3">
        <v>-0.3</v>
      </c>
      <c r="K3">
        <v>-0.18</v>
      </c>
      <c r="S3" s="8">
        <v>-10.5</v>
      </c>
      <c r="T3" s="2">
        <f t="shared" si="1"/>
        <v>-11.875399999999999</v>
      </c>
      <c r="U3" s="2" t="str">
        <f t="shared" ref="U3:U66" si="4">IF(S3&gt;-12.6, "Warmer", "Colder")</f>
        <v>Warmer</v>
      </c>
      <c r="V3" s="8">
        <v>1.8416666666666668</v>
      </c>
      <c r="W3" s="2">
        <v>-0.34</v>
      </c>
      <c r="X3" s="2">
        <f>V2</f>
        <v>2.4833333333333329</v>
      </c>
      <c r="Y3" s="8">
        <v>10.299999999999999</v>
      </c>
      <c r="Z3" s="8">
        <v>10.074999999999999</v>
      </c>
      <c r="AA3" s="8">
        <v>671.99999999999989</v>
      </c>
      <c r="AB3" s="8">
        <f>AA2</f>
        <v>763.19999999999993</v>
      </c>
      <c r="AC3" s="8">
        <v>227.90000000000003</v>
      </c>
      <c r="AD3" s="8">
        <v>111.80000000000001</v>
      </c>
      <c r="AE3" s="8">
        <v>900</v>
      </c>
      <c r="AF3" s="8">
        <v>928.39999999999986</v>
      </c>
    </row>
    <row r="4" spans="1:32" x14ac:dyDescent="0.25">
      <c r="A4">
        <v>3</v>
      </c>
      <c r="B4">
        <v>1934</v>
      </c>
      <c r="C4" s="1">
        <f t="shared" si="0"/>
        <v>12544</v>
      </c>
      <c r="D4">
        <v>5</v>
      </c>
      <c r="E4">
        <v>5</v>
      </c>
      <c r="F4" s="10">
        <v>125</v>
      </c>
      <c r="G4" s="2">
        <f t="shared" si="2"/>
        <v>118.01176</v>
      </c>
      <c r="H4" s="2"/>
      <c r="I4" s="2" t="str">
        <f t="shared" si="3"/>
        <v>Late</v>
      </c>
      <c r="J4">
        <v>-0.14000000000000001</v>
      </c>
      <c r="K4">
        <v>-0.17</v>
      </c>
      <c r="S4" s="8">
        <v>-15.466666666666667</v>
      </c>
      <c r="T4" s="2">
        <f t="shared" si="1"/>
        <v>-11.992699999999999</v>
      </c>
      <c r="U4" s="2" t="str">
        <f t="shared" si="4"/>
        <v>Colder</v>
      </c>
      <c r="V4" s="8">
        <v>0.34166666666666651</v>
      </c>
      <c r="W4" s="2">
        <v>-0.34</v>
      </c>
      <c r="X4" s="2">
        <f t="shared" ref="X4:X67" si="5">V3</f>
        <v>1.8416666666666668</v>
      </c>
      <c r="Y4" s="8">
        <v>9.3166666666666682</v>
      </c>
      <c r="Z4" s="8">
        <v>10.074999999999999</v>
      </c>
      <c r="AA4" s="8">
        <v>595.70000000000005</v>
      </c>
      <c r="AB4" s="8">
        <f t="shared" ref="AB4:AB67" si="6">AA3</f>
        <v>671.99999999999989</v>
      </c>
      <c r="AC4" s="8">
        <v>199.4</v>
      </c>
      <c r="AD4" s="8">
        <v>101.6</v>
      </c>
      <c r="AE4" s="8">
        <v>795</v>
      </c>
      <c r="AF4" s="8">
        <v>900</v>
      </c>
    </row>
    <row r="5" spans="1:32" x14ac:dyDescent="0.25">
      <c r="A5">
        <f>A4+1</f>
        <v>4</v>
      </c>
      <c r="B5">
        <v>1935</v>
      </c>
      <c r="C5" s="1">
        <f t="shared" si="0"/>
        <v>12900</v>
      </c>
      <c r="D5">
        <v>4</v>
      </c>
      <c r="E5">
        <v>26</v>
      </c>
      <c r="F5" s="10">
        <v>116</v>
      </c>
      <c r="G5" s="2">
        <f t="shared" si="2"/>
        <v>117.9734</v>
      </c>
      <c r="H5" s="2"/>
      <c r="I5" s="2" t="str">
        <f t="shared" si="3"/>
        <v>Early</v>
      </c>
      <c r="J5">
        <v>-0.21</v>
      </c>
      <c r="K5">
        <v>-0.15</v>
      </c>
      <c r="S5" s="8">
        <v>-15.700000000000001</v>
      </c>
      <c r="T5" s="2">
        <f t="shared" si="1"/>
        <v>-12.107399999999998</v>
      </c>
      <c r="U5" s="2" t="str">
        <f t="shared" si="4"/>
        <v>Colder</v>
      </c>
      <c r="V5" s="8">
        <v>-0.36666666666666675</v>
      </c>
      <c r="W5" s="2">
        <v>-0.34</v>
      </c>
      <c r="X5" s="2">
        <f t="shared" si="5"/>
        <v>0.34166666666666651</v>
      </c>
      <c r="Y5" s="8">
        <v>9.65</v>
      </c>
      <c r="Z5" s="8">
        <v>10.074999999999999</v>
      </c>
      <c r="AA5" s="8">
        <v>408.70000000000005</v>
      </c>
      <c r="AB5" s="8">
        <f t="shared" si="6"/>
        <v>595.70000000000005</v>
      </c>
      <c r="AC5" s="8">
        <v>209.29999999999998</v>
      </c>
      <c r="AD5" s="8">
        <v>160</v>
      </c>
      <c r="AE5" s="8">
        <v>617.90000000000009</v>
      </c>
      <c r="AF5" s="8">
        <v>795</v>
      </c>
    </row>
    <row r="6" spans="1:32" x14ac:dyDescent="0.25">
      <c r="A6">
        <f t="shared" ref="A6:A69" si="7">A5+1</f>
        <v>5</v>
      </c>
      <c r="B6">
        <v>1936</v>
      </c>
      <c r="C6" s="1">
        <f t="shared" si="0"/>
        <v>13275</v>
      </c>
      <c r="D6">
        <v>5</v>
      </c>
      <c r="E6">
        <v>5</v>
      </c>
      <c r="F6" s="10">
        <v>126</v>
      </c>
      <c r="G6" s="2">
        <f t="shared" si="2"/>
        <v>117.93503999999999</v>
      </c>
      <c r="H6" s="2"/>
      <c r="I6" s="2" t="str">
        <f t="shared" si="3"/>
        <v>Late</v>
      </c>
      <c r="J6">
        <v>-0.16</v>
      </c>
      <c r="K6">
        <v>-0.12</v>
      </c>
      <c r="S6" s="8">
        <v>-16.100000000000001</v>
      </c>
      <c r="T6" s="2">
        <f t="shared" si="1"/>
        <v>-12.2195</v>
      </c>
      <c r="U6" s="2" t="str">
        <f t="shared" si="4"/>
        <v>Colder</v>
      </c>
      <c r="V6" s="8">
        <v>-1.3250000000000004</v>
      </c>
      <c r="W6" s="2">
        <v>-0.34</v>
      </c>
      <c r="X6" s="2">
        <f t="shared" si="5"/>
        <v>-0.36666666666666675</v>
      </c>
      <c r="Y6" s="8">
        <v>9.2416666666666654</v>
      </c>
      <c r="Z6" s="8">
        <v>10.074999999999999</v>
      </c>
      <c r="AA6" s="8">
        <v>854.20000000000016</v>
      </c>
      <c r="AB6" s="8">
        <f t="shared" si="6"/>
        <v>408.70000000000005</v>
      </c>
      <c r="AC6" s="8">
        <v>262.70000000000005</v>
      </c>
      <c r="AD6" s="8">
        <v>127</v>
      </c>
      <c r="AE6" s="8">
        <v>1116.8999999999999</v>
      </c>
      <c r="AF6" s="8">
        <v>617.90000000000009</v>
      </c>
    </row>
    <row r="7" spans="1:32" x14ac:dyDescent="0.25">
      <c r="A7">
        <f t="shared" si="7"/>
        <v>6</v>
      </c>
      <c r="B7">
        <v>1937</v>
      </c>
      <c r="C7" s="1">
        <f t="shared" si="0"/>
        <v>13635</v>
      </c>
      <c r="D7">
        <v>4</v>
      </c>
      <c r="E7">
        <v>30</v>
      </c>
      <c r="F7" s="10">
        <v>120</v>
      </c>
      <c r="G7" s="2">
        <f t="shared" si="2"/>
        <v>117.89667999999999</v>
      </c>
      <c r="H7" s="2"/>
      <c r="I7" s="2" t="str">
        <f t="shared" si="3"/>
        <v>Late</v>
      </c>
      <c r="J7">
        <v>-0.04</v>
      </c>
      <c r="K7">
        <v>-0.08</v>
      </c>
      <c r="S7" s="8">
        <v>-11.266666666666666</v>
      </c>
      <c r="T7" s="2">
        <f t="shared" si="1"/>
        <v>-12.328999999999999</v>
      </c>
      <c r="U7" s="2" t="str">
        <f t="shared" si="4"/>
        <v>Warmer</v>
      </c>
      <c r="V7" s="8">
        <v>1.1916666666666673</v>
      </c>
      <c r="W7" s="2">
        <v>-0.34</v>
      </c>
      <c r="X7" s="2">
        <f t="shared" si="5"/>
        <v>-1.3250000000000004</v>
      </c>
      <c r="Y7" s="8">
        <v>10.391666666666667</v>
      </c>
      <c r="Z7" s="8">
        <v>10.074999999999999</v>
      </c>
      <c r="AA7" s="8">
        <v>711</v>
      </c>
      <c r="AB7" s="8">
        <f t="shared" si="6"/>
        <v>854.20000000000016</v>
      </c>
      <c r="AC7" s="8">
        <v>148</v>
      </c>
      <c r="AD7" s="8">
        <v>116</v>
      </c>
      <c r="AE7" s="8">
        <v>858.9</v>
      </c>
      <c r="AF7" s="8">
        <v>1116.8999999999999</v>
      </c>
    </row>
    <row r="8" spans="1:32" x14ac:dyDescent="0.25">
      <c r="A8">
        <f t="shared" si="7"/>
        <v>7</v>
      </c>
      <c r="B8">
        <v>1938</v>
      </c>
      <c r="C8" s="1">
        <f t="shared" si="0"/>
        <v>13988</v>
      </c>
      <c r="D8">
        <v>4</v>
      </c>
      <c r="E8">
        <v>18</v>
      </c>
      <c r="F8" s="10">
        <v>108</v>
      </c>
      <c r="G8" s="2">
        <f t="shared" si="2"/>
        <v>117.85831999999999</v>
      </c>
      <c r="H8" s="2"/>
      <c r="I8" s="2" t="str">
        <f t="shared" si="3"/>
        <v>Early</v>
      </c>
      <c r="J8">
        <v>-0.03</v>
      </c>
      <c r="K8">
        <v>-0.03</v>
      </c>
      <c r="S8" s="8">
        <v>-12.366666666666667</v>
      </c>
      <c r="T8" s="2">
        <f t="shared" si="1"/>
        <v>-12.435899999999998</v>
      </c>
      <c r="U8" s="2" t="str">
        <f t="shared" si="4"/>
        <v>Warmer</v>
      </c>
      <c r="V8" s="8">
        <v>1.3749999999999998</v>
      </c>
      <c r="W8" s="2">
        <v>-0.34</v>
      </c>
      <c r="X8" s="2">
        <f t="shared" si="5"/>
        <v>1.1916666666666673</v>
      </c>
      <c r="Y8" s="8">
        <v>10.916666666666664</v>
      </c>
      <c r="Z8" s="8">
        <v>10.074999999999999</v>
      </c>
      <c r="AA8" s="8">
        <v>684.7</v>
      </c>
      <c r="AB8" s="8">
        <f t="shared" si="6"/>
        <v>711</v>
      </c>
      <c r="AC8" s="8">
        <v>225</v>
      </c>
      <c r="AD8" s="8">
        <v>96.7</v>
      </c>
      <c r="AE8" s="8">
        <v>909.80000000000007</v>
      </c>
      <c r="AF8" s="8">
        <v>858.9</v>
      </c>
    </row>
    <row r="9" spans="1:32" x14ac:dyDescent="0.25">
      <c r="A9">
        <f t="shared" si="7"/>
        <v>8</v>
      </c>
      <c r="B9">
        <v>1939</v>
      </c>
      <c r="C9" s="1">
        <f t="shared" si="0"/>
        <v>14369</v>
      </c>
      <c r="D9">
        <v>5</v>
      </c>
      <c r="E9">
        <v>4</v>
      </c>
      <c r="F9" s="10">
        <v>124</v>
      </c>
      <c r="G9" s="2">
        <f t="shared" si="2"/>
        <v>117.81995999999999</v>
      </c>
      <c r="H9" s="2"/>
      <c r="I9" s="2" t="str">
        <f t="shared" si="3"/>
        <v>Late</v>
      </c>
      <c r="J9">
        <v>-0.03</v>
      </c>
      <c r="K9">
        <v>0.01</v>
      </c>
      <c r="S9" s="8">
        <v>-16.066666666666666</v>
      </c>
      <c r="T9" s="2">
        <f t="shared" si="1"/>
        <v>-12.540199999999999</v>
      </c>
      <c r="U9" s="2" t="str">
        <f t="shared" si="4"/>
        <v>Colder</v>
      </c>
      <c r="V9" s="8">
        <v>4.1666666666666442E-2</v>
      </c>
      <c r="W9" s="2">
        <v>-0.34</v>
      </c>
      <c r="X9" s="2">
        <f t="shared" si="5"/>
        <v>1.3749999999999998</v>
      </c>
      <c r="Y9" s="8">
        <v>10.316666666666666</v>
      </c>
      <c r="Z9" s="8">
        <v>10.074999999999999</v>
      </c>
      <c r="AA9" s="8">
        <v>551.9</v>
      </c>
      <c r="AB9" s="8">
        <f t="shared" si="6"/>
        <v>684.7</v>
      </c>
      <c r="AC9" s="8">
        <v>213.29999999999998</v>
      </c>
      <c r="AD9" s="8">
        <v>177.8</v>
      </c>
      <c r="AE9" s="8">
        <v>765.19999999999993</v>
      </c>
      <c r="AF9" s="8">
        <v>909.80000000000007</v>
      </c>
    </row>
    <row r="10" spans="1:32" x14ac:dyDescent="0.25">
      <c r="A10">
        <f t="shared" si="7"/>
        <v>9</v>
      </c>
      <c r="B10">
        <v>1940</v>
      </c>
      <c r="C10" s="1">
        <f t="shared" si="0"/>
        <v>14730</v>
      </c>
      <c r="D10">
        <v>4</v>
      </c>
      <c r="E10">
        <v>29</v>
      </c>
      <c r="F10" s="10">
        <v>120</v>
      </c>
      <c r="G10" s="2">
        <f t="shared" si="2"/>
        <v>117.7816</v>
      </c>
      <c r="H10" s="2"/>
      <c r="I10" s="2" t="str">
        <f t="shared" si="3"/>
        <v>Late</v>
      </c>
      <c r="J10">
        <v>0.11</v>
      </c>
      <c r="K10">
        <v>0.05</v>
      </c>
      <c r="S10" s="8">
        <v>-13.866666666666665</v>
      </c>
      <c r="T10" s="2">
        <f t="shared" si="1"/>
        <v>-12.6419</v>
      </c>
      <c r="U10" s="2" t="str">
        <f t="shared" si="4"/>
        <v>Colder</v>
      </c>
      <c r="V10" s="8">
        <v>0.40000000000000036</v>
      </c>
      <c r="W10" s="2">
        <v>-0.34</v>
      </c>
      <c r="X10" s="2">
        <f t="shared" si="5"/>
        <v>4.1666666666666442E-2</v>
      </c>
      <c r="Y10" s="8">
        <v>9.6416666666666675</v>
      </c>
      <c r="Z10" s="8">
        <v>10.074999999999999</v>
      </c>
      <c r="AA10" s="8">
        <v>613.40000000000009</v>
      </c>
      <c r="AB10" s="8">
        <f t="shared" si="6"/>
        <v>551.9</v>
      </c>
      <c r="AC10" s="8">
        <v>162.5</v>
      </c>
      <c r="AD10" s="8">
        <v>90.100000000000009</v>
      </c>
      <c r="AE10" s="8">
        <v>775.9</v>
      </c>
      <c r="AF10" s="8">
        <v>765.19999999999993</v>
      </c>
    </row>
    <row r="11" spans="1:32" x14ac:dyDescent="0.25">
      <c r="A11">
        <f t="shared" si="7"/>
        <v>10</v>
      </c>
      <c r="B11">
        <v>1941</v>
      </c>
      <c r="C11" s="1">
        <f t="shared" si="0"/>
        <v>15083</v>
      </c>
      <c r="D11">
        <v>4</v>
      </c>
      <c r="E11">
        <v>17</v>
      </c>
      <c r="F11" s="10">
        <v>107</v>
      </c>
      <c r="G11" s="2">
        <f t="shared" si="2"/>
        <v>117.74323999999999</v>
      </c>
      <c r="H11" s="2">
        <f>AVERAGE(F2:F10)</f>
        <v>120.11111111111111</v>
      </c>
      <c r="I11" s="2" t="str">
        <f t="shared" si="3"/>
        <v>Early</v>
      </c>
      <c r="J11">
        <v>0.18</v>
      </c>
      <c r="K11">
        <v>0.08</v>
      </c>
      <c r="S11" s="8">
        <v>-12.566666666666668</v>
      </c>
      <c r="T11" s="2">
        <f t="shared" si="1"/>
        <v>-12.741</v>
      </c>
      <c r="U11" s="2" t="str">
        <f t="shared" si="4"/>
        <v>Warmer</v>
      </c>
      <c r="V11" s="8">
        <v>1.9166666666666663</v>
      </c>
      <c r="W11" s="2">
        <v>-0.34</v>
      </c>
      <c r="X11" s="2">
        <f t="shared" si="5"/>
        <v>0.40000000000000036</v>
      </c>
      <c r="Y11" s="8">
        <v>10.816666666666668</v>
      </c>
      <c r="Z11" s="8">
        <v>10.074999999999999</v>
      </c>
      <c r="AA11" s="8">
        <v>839.5</v>
      </c>
      <c r="AB11" s="8">
        <f t="shared" si="6"/>
        <v>613.40000000000009</v>
      </c>
      <c r="AC11" s="8">
        <v>148.5</v>
      </c>
      <c r="AD11" s="8">
        <v>80</v>
      </c>
      <c r="AE11" s="8">
        <v>988.1</v>
      </c>
      <c r="AF11" s="8">
        <v>775.9</v>
      </c>
    </row>
    <row r="12" spans="1:32" x14ac:dyDescent="0.25">
      <c r="A12">
        <f t="shared" si="7"/>
        <v>11</v>
      </c>
      <c r="B12">
        <v>1942</v>
      </c>
      <c r="C12" s="1">
        <f t="shared" si="0"/>
        <v>15448</v>
      </c>
      <c r="D12">
        <v>4</v>
      </c>
      <c r="E12">
        <v>17</v>
      </c>
      <c r="F12" s="10">
        <v>107</v>
      </c>
      <c r="G12" s="2">
        <f t="shared" si="2"/>
        <v>117.70487999999999</v>
      </c>
      <c r="H12" s="2">
        <f t="shared" ref="H12:H75" si="8">AVERAGE(F3:F11)</f>
        <v>118</v>
      </c>
      <c r="I12" s="2" t="str">
        <f t="shared" si="3"/>
        <v>Early</v>
      </c>
      <c r="J12">
        <v>0.05</v>
      </c>
      <c r="K12">
        <v>0.09</v>
      </c>
      <c r="S12" s="8">
        <v>-11.333333333333334</v>
      </c>
      <c r="T12" s="2">
        <f t="shared" si="1"/>
        <v>-12.837499999999999</v>
      </c>
      <c r="U12" s="2" t="str">
        <f t="shared" si="4"/>
        <v>Warmer</v>
      </c>
      <c r="V12" s="8">
        <v>1.0500000000000005</v>
      </c>
      <c r="W12" s="2">
        <v>-0.34</v>
      </c>
      <c r="X12" s="2">
        <f t="shared" si="5"/>
        <v>1.9166666666666663</v>
      </c>
      <c r="Y12" s="8">
        <v>10.983333333333334</v>
      </c>
      <c r="Z12" s="8">
        <v>10.074999999999999</v>
      </c>
      <c r="AA12" s="8">
        <v>599.29999999999995</v>
      </c>
      <c r="AB12" s="8">
        <f t="shared" si="6"/>
        <v>839.5</v>
      </c>
      <c r="AC12" s="8">
        <v>327.59999999999997</v>
      </c>
      <c r="AD12" s="8">
        <v>134.6</v>
      </c>
      <c r="AE12" s="8">
        <v>926.9</v>
      </c>
      <c r="AF12" s="8">
        <v>988.1</v>
      </c>
    </row>
    <row r="13" spans="1:32" x14ac:dyDescent="0.25">
      <c r="A13">
        <f t="shared" si="7"/>
        <v>12</v>
      </c>
      <c r="B13">
        <v>1943</v>
      </c>
      <c r="C13" s="1">
        <f t="shared" si="0"/>
        <v>15833</v>
      </c>
      <c r="D13">
        <v>5</v>
      </c>
      <c r="E13">
        <v>7</v>
      </c>
      <c r="F13" s="10">
        <v>127</v>
      </c>
      <c r="G13" s="2">
        <f t="shared" si="2"/>
        <v>117.66651999999999</v>
      </c>
      <c r="H13" s="2">
        <f t="shared" si="8"/>
        <v>117</v>
      </c>
      <c r="I13" s="2" t="str">
        <f t="shared" si="3"/>
        <v>Late</v>
      </c>
      <c r="J13">
        <v>7.0000000000000007E-2</v>
      </c>
      <c r="K13">
        <v>0.09</v>
      </c>
      <c r="S13" s="8">
        <v>-15.666666666666664</v>
      </c>
      <c r="T13" s="2">
        <f t="shared" si="1"/>
        <v>-12.931399999999998</v>
      </c>
      <c r="U13" s="2" t="str">
        <f t="shared" si="4"/>
        <v>Colder</v>
      </c>
      <c r="V13" s="8">
        <v>-0.75833333333333297</v>
      </c>
      <c r="W13" s="2">
        <v>-0.34</v>
      </c>
      <c r="X13" s="2">
        <f t="shared" si="5"/>
        <v>1.0500000000000005</v>
      </c>
      <c r="Y13" s="8">
        <v>9.7750000000000004</v>
      </c>
      <c r="Z13" s="8">
        <v>10.074999999999999</v>
      </c>
      <c r="AA13" s="8">
        <v>619.69999999999993</v>
      </c>
      <c r="AB13" s="8">
        <f t="shared" si="6"/>
        <v>599.29999999999995</v>
      </c>
      <c r="AC13" s="8">
        <v>406.3</v>
      </c>
      <c r="AD13" s="8">
        <v>259</v>
      </c>
      <c r="AE13" s="8">
        <v>1026.1000000000001</v>
      </c>
      <c r="AF13" s="8">
        <v>926.9</v>
      </c>
    </row>
    <row r="14" spans="1:32" x14ac:dyDescent="0.25">
      <c r="A14">
        <f t="shared" si="7"/>
        <v>13</v>
      </c>
      <c r="B14">
        <v>1944</v>
      </c>
      <c r="C14" s="1">
        <f t="shared" si="0"/>
        <v>16192</v>
      </c>
      <c r="D14">
        <v>4</v>
      </c>
      <c r="E14">
        <v>30</v>
      </c>
      <c r="F14" s="10">
        <v>121</v>
      </c>
      <c r="G14" s="2">
        <f t="shared" si="2"/>
        <v>117.62815999999999</v>
      </c>
      <c r="H14" s="2">
        <f t="shared" si="8"/>
        <v>117.22222222222223</v>
      </c>
      <c r="I14" s="2" t="str">
        <f t="shared" si="3"/>
        <v>Late</v>
      </c>
      <c r="J14">
        <v>0.21</v>
      </c>
      <c r="K14">
        <v>7.0000000000000007E-2</v>
      </c>
      <c r="S14" s="8">
        <v>-9.3000000000000007</v>
      </c>
      <c r="T14" s="2">
        <f t="shared" si="1"/>
        <v>-13.022699999999999</v>
      </c>
      <c r="U14" s="2" t="str">
        <f t="shared" si="4"/>
        <v>Warmer</v>
      </c>
      <c r="V14" s="8">
        <v>1.7</v>
      </c>
      <c r="W14" s="2">
        <v>-0.34</v>
      </c>
      <c r="X14" s="2">
        <f t="shared" si="5"/>
        <v>-0.75833333333333297</v>
      </c>
      <c r="Y14" s="8">
        <v>11.141666666666666</v>
      </c>
      <c r="Z14" s="8">
        <v>10.074999999999999</v>
      </c>
      <c r="AA14" s="8">
        <v>593.1</v>
      </c>
      <c r="AB14" s="8">
        <f t="shared" si="6"/>
        <v>619.69999999999993</v>
      </c>
      <c r="AC14" s="8">
        <v>233.7</v>
      </c>
      <c r="AD14" s="8">
        <v>94</v>
      </c>
      <c r="AE14" s="8">
        <v>826.8</v>
      </c>
      <c r="AF14" s="8">
        <v>1026.1000000000001</v>
      </c>
    </row>
    <row r="15" spans="1:32" x14ac:dyDescent="0.25">
      <c r="A15">
        <f t="shared" si="7"/>
        <v>14</v>
      </c>
      <c r="B15">
        <v>1945</v>
      </c>
      <c r="C15" s="1">
        <f t="shared" si="0"/>
        <v>16532</v>
      </c>
      <c r="D15">
        <v>4</v>
      </c>
      <c r="E15">
        <v>5</v>
      </c>
      <c r="F15" s="10">
        <v>95</v>
      </c>
      <c r="G15" s="2">
        <f t="shared" si="2"/>
        <v>117.5898</v>
      </c>
      <c r="H15" s="2">
        <f t="shared" si="8"/>
        <v>117.77777777777777</v>
      </c>
      <c r="I15" s="2" t="str">
        <f t="shared" si="3"/>
        <v>Early</v>
      </c>
      <c r="J15">
        <v>0.09</v>
      </c>
      <c r="K15">
        <v>0.03</v>
      </c>
      <c r="S15" s="8">
        <v>-12.5</v>
      </c>
      <c r="T15" s="2">
        <f t="shared" si="1"/>
        <v>-13.1114</v>
      </c>
      <c r="U15" s="2" t="str">
        <f t="shared" si="4"/>
        <v>Warmer</v>
      </c>
      <c r="V15" s="8">
        <v>0.44166666666666643</v>
      </c>
      <c r="W15" s="2">
        <v>-0.34</v>
      </c>
      <c r="X15" s="2">
        <f t="shared" si="5"/>
        <v>1.7</v>
      </c>
      <c r="Y15" s="8">
        <v>9.658333333333335</v>
      </c>
      <c r="Z15" s="8">
        <v>10.074999999999999</v>
      </c>
      <c r="AA15" s="8">
        <v>616.20000000000005</v>
      </c>
      <c r="AB15" s="8">
        <f t="shared" si="6"/>
        <v>593.1</v>
      </c>
      <c r="AC15" s="8">
        <v>273.3</v>
      </c>
      <c r="AD15" s="8">
        <v>158.80000000000001</v>
      </c>
      <c r="AE15" s="8">
        <v>889.5</v>
      </c>
      <c r="AF15" s="8">
        <v>826.8</v>
      </c>
    </row>
    <row r="16" spans="1:32" x14ac:dyDescent="0.25">
      <c r="A16">
        <f t="shared" si="7"/>
        <v>15</v>
      </c>
      <c r="B16">
        <v>1946</v>
      </c>
      <c r="C16" s="1">
        <f t="shared" si="0"/>
        <v>16893</v>
      </c>
      <c r="D16">
        <v>4</v>
      </c>
      <c r="E16">
        <v>1</v>
      </c>
      <c r="F16" s="10">
        <v>91</v>
      </c>
      <c r="G16" s="2">
        <f t="shared" si="2"/>
        <v>117.55143999999999</v>
      </c>
      <c r="H16" s="2">
        <f t="shared" si="8"/>
        <v>114.33333333333333</v>
      </c>
      <c r="I16" s="2" t="str">
        <f t="shared" si="3"/>
        <v>Early</v>
      </c>
      <c r="J16">
        <v>-7.0000000000000007E-2</v>
      </c>
      <c r="K16">
        <v>0</v>
      </c>
      <c r="S16" s="8">
        <v>-11.433333333333332</v>
      </c>
      <c r="T16" s="2">
        <f t="shared" si="1"/>
        <v>-13.1975</v>
      </c>
      <c r="U16" s="2" t="str">
        <f t="shared" si="4"/>
        <v>Warmer</v>
      </c>
      <c r="V16" s="8">
        <v>1.5</v>
      </c>
      <c r="W16" s="2">
        <v>-0.34</v>
      </c>
      <c r="X16" s="2">
        <f t="shared" si="5"/>
        <v>0.44166666666666643</v>
      </c>
      <c r="Y16" s="8">
        <v>10.666666666666666</v>
      </c>
      <c r="Z16" s="8">
        <v>10.074999999999999</v>
      </c>
      <c r="AA16" s="8">
        <v>627.5</v>
      </c>
      <c r="AB16" s="8">
        <f t="shared" si="6"/>
        <v>616.20000000000005</v>
      </c>
      <c r="AC16" s="8">
        <v>200.70000000000002</v>
      </c>
      <c r="AD16" s="8">
        <v>108</v>
      </c>
      <c r="AE16" s="8">
        <v>828.09999999999991</v>
      </c>
      <c r="AF16" s="8">
        <v>889.5</v>
      </c>
    </row>
    <row r="17" spans="1:32" x14ac:dyDescent="0.25">
      <c r="A17">
        <f t="shared" si="7"/>
        <v>16</v>
      </c>
      <c r="B17">
        <v>1947</v>
      </c>
      <c r="C17" s="1">
        <f t="shared" si="0"/>
        <v>17295</v>
      </c>
      <c r="D17">
        <v>5</v>
      </c>
      <c r="E17">
        <v>8</v>
      </c>
      <c r="F17" s="10">
        <v>128</v>
      </c>
      <c r="G17" s="2">
        <f t="shared" si="2"/>
        <v>117.51307999999999</v>
      </c>
      <c r="H17" s="2">
        <f t="shared" si="8"/>
        <v>111.11111111111111</v>
      </c>
      <c r="I17" s="2" t="str">
        <f t="shared" si="3"/>
        <v>Late</v>
      </c>
      <c r="J17">
        <v>-0.04</v>
      </c>
      <c r="K17">
        <v>-0.04</v>
      </c>
      <c r="S17" s="8">
        <v>-12.633333333333333</v>
      </c>
      <c r="T17" s="2">
        <f t="shared" si="1"/>
        <v>-13.280999999999999</v>
      </c>
      <c r="U17" s="2" t="str">
        <f t="shared" si="4"/>
        <v>Colder</v>
      </c>
      <c r="V17" s="8">
        <v>1.5166666666666668</v>
      </c>
      <c r="W17" s="2">
        <v>-0.34</v>
      </c>
      <c r="X17" s="2">
        <f t="shared" si="5"/>
        <v>1.5</v>
      </c>
      <c r="Y17" s="8">
        <v>10.458333333333334</v>
      </c>
      <c r="Z17" s="8">
        <v>10.074999999999999</v>
      </c>
      <c r="AA17" s="8">
        <v>573.60000000000014</v>
      </c>
      <c r="AB17" s="8">
        <f t="shared" si="6"/>
        <v>627.5</v>
      </c>
      <c r="AC17" s="8">
        <v>94</v>
      </c>
      <c r="AD17" s="8">
        <v>30.5</v>
      </c>
      <c r="AE17" s="8">
        <v>667.6</v>
      </c>
      <c r="AF17" s="8">
        <v>828.09999999999991</v>
      </c>
    </row>
    <row r="18" spans="1:32" x14ac:dyDescent="0.25">
      <c r="A18">
        <f t="shared" si="7"/>
        <v>17</v>
      </c>
      <c r="B18">
        <v>1948</v>
      </c>
      <c r="C18" s="1">
        <f t="shared" si="0"/>
        <v>17648</v>
      </c>
      <c r="D18">
        <v>4</v>
      </c>
      <c r="E18">
        <v>25</v>
      </c>
      <c r="F18" s="10">
        <v>116</v>
      </c>
      <c r="G18" s="2">
        <f t="shared" si="2"/>
        <v>117.47471999999999</v>
      </c>
      <c r="H18" s="2">
        <f t="shared" si="8"/>
        <v>113.33333333333333</v>
      </c>
      <c r="I18" s="2" t="str">
        <f t="shared" si="3"/>
        <v>Early</v>
      </c>
      <c r="J18">
        <v>-0.11</v>
      </c>
      <c r="K18">
        <v>-7.0000000000000007E-2</v>
      </c>
      <c r="S18" s="8">
        <v>-13.733333333333334</v>
      </c>
      <c r="T18" s="2">
        <f t="shared" si="1"/>
        <v>-13.361899999999999</v>
      </c>
      <c r="U18" s="2" t="str">
        <f t="shared" si="4"/>
        <v>Colder</v>
      </c>
      <c r="V18" s="8">
        <v>0.5583333333333329</v>
      </c>
      <c r="W18" s="2">
        <v>-0.34</v>
      </c>
      <c r="X18" s="2">
        <f t="shared" si="5"/>
        <v>1.5166666666666668</v>
      </c>
      <c r="Y18" s="8">
        <v>10.725</v>
      </c>
      <c r="Z18" s="8">
        <v>10.074999999999999</v>
      </c>
      <c r="AA18" s="8">
        <v>604.80000000000007</v>
      </c>
      <c r="AB18" s="8">
        <f t="shared" si="6"/>
        <v>573.60000000000014</v>
      </c>
      <c r="AC18" s="8">
        <v>126.39999999999999</v>
      </c>
      <c r="AD18" s="8">
        <v>93.5</v>
      </c>
      <c r="AE18" s="8">
        <v>731.30000000000007</v>
      </c>
      <c r="AF18" s="8">
        <v>667.6</v>
      </c>
    </row>
    <row r="19" spans="1:32" x14ac:dyDescent="0.25">
      <c r="A19">
        <f t="shared" si="7"/>
        <v>18</v>
      </c>
      <c r="B19">
        <v>1949</v>
      </c>
      <c r="C19" s="1">
        <f t="shared" si="0"/>
        <v>18012</v>
      </c>
      <c r="D19">
        <v>4</v>
      </c>
      <c r="E19">
        <v>24</v>
      </c>
      <c r="F19" s="10">
        <v>114</v>
      </c>
      <c r="G19" s="2">
        <f t="shared" si="2"/>
        <v>117.43635999999999</v>
      </c>
      <c r="H19" s="2">
        <f t="shared" si="8"/>
        <v>112.44444444444444</v>
      </c>
      <c r="I19" s="2" t="str">
        <f t="shared" si="3"/>
        <v>Early</v>
      </c>
      <c r="J19">
        <v>-0.11</v>
      </c>
      <c r="K19">
        <v>-0.09</v>
      </c>
      <c r="S19" s="8">
        <v>-9.4666666666666668</v>
      </c>
      <c r="T19" s="2">
        <f t="shared" si="1"/>
        <v>-13.440199999999999</v>
      </c>
      <c r="U19" s="2" t="str">
        <f t="shared" si="4"/>
        <v>Warmer</v>
      </c>
      <c r="V19" s="8">
        <v>1.0083333333333333</v>
      </c>
      <c r="W19" s="2">
        <v>-0.34</v>
      </c>
      <c r="X19" s="2">
        <f t="shared" si="5"/>
        <v>0.5583333333333329</v>
      </c>
      <c r="Y19" s="8">
        <v>10.808333333333335</v>
      </c>
      <c r="Z19" s="8">
        <v>10.074999999999999</v>
      </c>
      <c r="AA19" s="8">
        <v>590.29999999999995</v>
      </c>
      <c r="AB19" s="8">
        <f t="shared" si="6"/>
        <v>604.80000000000007</v>
      </c>
      <c r="AC19" s="8">
        <v>188.99999999999997</v>
      </c>
      <c r="AD19" s="8">
        <v>137.19999999999999</v>
      </c>
      <c r="AE19" s="8">
        <v>779.3</v>
      </c>
      <c r="AF19" s="8">
        <v>731.30000000000007</v>
      </c>
    </row>
    <row r="20" spans="1:32" x14ac:dyDescent="0.25">
      <c r="A20">
        <f t="shared" si="7"/>
        <v>19</v>
      </c>
      <c r="B20">
        <v>1950</v>
      </c>
      <c r="C20" s="1">
        <f t="shared" si="0"/>
        <v>18392</v>
      </c>
      <c r="D20">
        <v>5</v>
      </c>
      <c r="E20">
        <v>9</v>
      </c>
      <c r="F20" s="10">
        <v>129</v>
      </c>
      <c r="G20" s="2">
        <f t="shared" si="2"/>
        <v>117.398</v>
      </c>
      <c r="H20" s="2">
        <f t="shared" si="8"/>
        <v>111.77777777777777</v>
      </c>
      <c r="I20" s="2" t="str">
        <f t="shared" si="3"/>
        <v>Late</v>
      </c>
      <c r="J20">
        <v>-0.19</v>
      </c>
      <c r="K20">
        <v>-0.08</v>
      </c>
      <c r="S20" s="8">
        <v>-12.833333333333334</v>
      </c>
      <c r="T20" s="2">
        <f t="shared" si="1"/>
        <v>-13.515899999999998</v>
      </c>
      <c r="U20" s="2" t="str">
        <f t="shared" si="4"/>
        <v>Colder</v>
      </c>
      <c r="V20" s="8">
        <v>-0.81666666666666643</v>
      </c>
      <c r="W20" s="2">
        <v>-0.34</v>
      </c>
      <c r="X20" s="2">
        <f t="shared" si="5"/>
        <v>1.0083333333333333</v>
      </c>
      <c r="Y20" s="8">
        <v>8.6333333333333346</v>
      </c>
      <c r="Z20" s="8">
        <v>10.074999999999999</v>
      </c>
      <c r="AA20" s="8">
        <v>556.50000000000011</v>
      </c>
      <c r="AB20" s="8">
        <f t="shared" si="6"/>
        <v>590.29999999999995</v>
      </c>
      <c r="AC20" s="8">
        <v>238.5</v>
      </c>
      <c r="AD20" s="8">
        <v>108.2</v>
      </c>
      <c r="AE20" s="8">
        <v>794.90000000000009</v>
      </c>
      <c r="AF20" s="8">
        <v>779.3</v>
      </c>
    </row>
    <row r="21" spans="1:32" x14ac:dyDescent="0.25">
      <c r="A21">
        <f t="shared" si="7"/>
        <v>20</v>
      </c>
      <c r="B21">
        <v>1951</v>
      </c>
      <c r="C21" s="1">
        <f t="shared" si="0"/>
        <v>18744</v>
      </c>
      <c r="D21">
        <v>4</v>
      </c>
      <c r="E21">
        <v>26</v>
      </c>
      <c r="F21" s="10">
        <v>116</v>
      </c>
      <c r="G21" s="2">
        <f t="shared" si="2"/>
        <v>117.35964</v>
      </c>
      <c r="H21" s="2">
        <f t="shared" si="8"/>
        <v>114.22222222222223</v>
      </c>
      <c r="I21" s="2" t="str">
        <f t="shared" si="3"/>
        <v>Early</v>
      </c>
      <c r="J21">
        <v>-7.0000000000000007E-2</v>
      </c>
      <c r="K21">
        <v>-0.08</v>
      </c>
      <c r="S21" s="8">
        <v>-11.066666666666665</v>
      </c>
      <c r="T21" s="2">
        <f t="shared" si="1"/>
        <v>-13.588999999999999</v>
      </c>
      <c r="U21" s="2" t="str">
        <f t="shared" si="4"/>
        <v>Warmer</v>
      </c>
      <c r="V21" s="8">
        <v>8.3333333333333925E-2</v>
      </c>
      <c r="W21" s="2">
        <v>-0.34</v>
      </c>
      <c r="X21" s="2">
        <f t="shared" si="5"/>
        <v>-0.81666666666666643</v>
      </c>
      <c r="Y21" s="8">
        <v>9.4916666666666654</v>
      </c>
      <c r="Z21" s="8">
        <v>10.074999999999999</v>
      </c>
      <c r="AA21" s="8">
        <v>694.90000000000009</v>
      </c>
      <c r="AB21" s="8">
        <f t="shared" si="6"/>
        <v>556.50000000000011</v>
      </c>
      <c r="AC21" s="8">
        <v>187.70000000000002</v>
      </c>
      <c r="AD21" s="8">
        <v>94</v>
      </c>
      <c r="AE21" s="8">
        <v>882.50000000000011</v>
      </c>
      <c r="AF21" s="8">
        <v>794.90000000000009</v>
      </c>
    </row>
    <row r="22" spans="1:32" x14ac:dyDescent="0.25">
      <c r="A22">
        <f t="shared" si="7"/>
        <v>21</v>
      </c>
      <c r="B22">
        <v>1952</v>
      </c>
      <c r="C22" s="1">
        <f t="shared" si="0"/>
        <v>19113</v>
      </c>
      <c r="D22">
        <v>4</v>
      </c>
      <c r="E22">
        <v>29</v>
      </c>
      <c r="F22" s="10">
        <v>120</v>
      </c>
      <c r="G22" s="2">
        <f t="shared" si="2"/>
        <v>117.32127999999999</v>
      </c>
      <c r="H22" s="2">
        <f t="shared" si="8"/>
        <v>115.22222222222223</v>
      </c>
      <c r="I22" s="2" t="str">
        <f t="shared" si="3"/>
        <v>Late</v>
      </c>
      <c r="J22">
        <v>0.01</v>
      </c>
      <c r="K22">
        <v>-0.08</v>
      </c>
      <c r="S22" s="8">
        <v>-11.266666666666666</v>
      </c>
      <c r="T22" s="2">
        <f t="shared" si="1"/>
        <v>-13.659499999999998</v>
      </c>
      <c r="U22" s="2" t="str">
        <f t="shared" si="4"/>
        <v>Warmer</v>
      </c>
      <c r="V22" s="8">
        <v>0.72499999999999998</v>
      </c>
      <c r="W22" s="2">
        <v>-0.34</v>
      </c>
      <c r="X22" s="2">
        <f t="shared" si="5"/>
        <v>8.3333333333333925E-2</v>
      </c>
      <c r="Y22" s="8">
        <v>11.216666666666667</v>
      </c>
      <c r="Z22" s="8">
        <v>10.074999999999999</v>
      </c>
      <c r="AA22" s="8">
        <v>666.19999999999993</v>
      </c>
      <c r="AB22" s="8">
        <f t="shared" si="6"/>
        <v>694.90000000000009</v>
      </c>
      <c r="AC22" s="8">
        <v>94.800000000000011</v>
      </c>
      <c r="AD22" s="8">
        <v>87.6</v>
      </c>
      <c r="AE22" s="8">
        <v>760.90000000000009</v>
      </c>
      <c r="AF22" s="8">
        <v>882.50000000000011</v>
      </c>
    </row>
    <row r="23" spans="1:32" x14ac:dyDescent="0.25">
      <c r="A23">
        <f t="shared" si="7"/>
        <v>22</v>
      </c>
      <c r="B23">
        <v>1953</v>
      </c>
      <c r="C23" s="1">
        <f t="shared" si="0"/>
        <v>19469</v>
      </c>
      <c r="D23">
        <v>4</v>
      </c>
      <c r="E23">
        <v>20</v>
      </c>
      <c r="F23" s="10">
        <v>110</v>
      </c>
      <c r="G23" s="2">
        <f t="shared" si="2"/>
        <v>117.28291999999999</v>
      </c>
      <c r="H23" s="2">
        <f t="shared" si="8"/>
        <v>114.44444444444444</v>
      </c>
      <c r="I23" s="2" t="str">
        <f t="shared" si="3"/>
        <v>Early</v>
      </c>
      <c r="J23">
        <v>7.0000000000000007E-2</v>
      </c>
      <c r="K23">
        <v>-0.08</v>
      </c>
      <c r="S23" s="8">
        <v>-9.9333333333333336</v>
      </c>
      <c r="T23" s="2">
        <f t="shared" si="1"/>
        <v>-13.727399999999999</v>
      </c>
      <c r="U23" s="2" t="str">
        <f t="shared" si="4"/>
        <v>Warmer</v>
      </c>
      <c r="V23" s="8">
        <v>0.86666666666666659</v>
      </c>
      <c r="W23" s="2">
        <v>-0.34</v>
      </c>
      <c r="X23" s="2">
        <f t="shared" si="5"/>
        <v>0.72499999999999998</v>
      </c>
      <c r="Y23" s="8">
        <v>11.208333333333334</v>
      </c>
      <c r="Z23" s="8">
        <v>10.074999999999999</v>
      </c>
      <c r="AA23" s="8">
        <v>602.1</v>
      </c>
      <c r="AB23" s="8">
        <f t="shared" si="6"/>
        <v>666.19999999999993</v>
      </c>
      <c r="AC23" s="8">
        <v>167.9</v>
      </c>
      <c r="AD23" s="8">
        <v>104.4</v>
      </c>
      <c r="AE23" s="8">
        <v>769.80000000000007</v>
      </c>
      <c r="AF23" s="8">
        <v>760.90000000000009</v>
      </c>
    </row>
    <row r="24" spans="1:32" x14ac:dyDescent="0.25">
      <c r="A24">
        <f t="shared" si="7"/>
        <v>23</v>
      </c>
      <c r="B24">
        <v>1954</v>
      </c>
      <c r="C24" s="1">
        <f t="shared" si="0"/>
        <v>19840</v>
      </c>
      <c r="D24">
        <v>4</v>
      </c>
      <c r="E24">
        <v>26</v>
      </c>
      <c r="F24" s="10">
        <v>116</v>
      </c>
      <c r="G24" s="2">
        <f t="shared" si="2"/>
        <v>117.24455999999999</v>
      </c>
      <c r="H24" s="2">
        <f t="shared" si="8"/>
        <v>113.22222222222223</v>
      </c>
      <c r="I24" s="2" t="str">
        <f t="shared" si="3"/>
        <v>Early</v>
      </c>
      <c r="J24">
        <v>-0.15</v>
      </c>
      <c r="K24">
        <v>-7.0000000000000007E-2</v>
      </c>
      <c r="S24" s="8">
        <v>-13.366666666666665</v>
      </c>
      <c r="T24" s="2">
        <f t="shared" si="1"/>
        <v>-13.7927</v>
      </c>
      <c r="U24" s="2" t="str">
        <f t="shared" si="4"/>
        <v>Colder</v>
      </c>
      <c r="V24" s="8">
        <v>-1.2909090909090915</v>
      </c>
      <c r="W24" s="2">
        <v>-0.34</v>
      </c>
      <c r="X24" s="2">
        <f t="shared" si="5"/>
        <v>0.86666666666666659</v>
      </c>
      <c r="Y24" s="8">
        <v>8.3636363636363633</v>
      </c>
      <c r="Z24" s="8">
        <v>10.074999999999999</v>
      </c>
      <c r="AA24" s="8">
        <v>702.3</v>
      </c>
      <c r="AB24" s="8">
        <f t="shared" si="6"/>
        <v>602.1</v>
      </c>
      <c r="AC24" s="8">
        <v>169</v>
      </c>
      <c r="AD24" s="8">
        <v>119.4</v>
      </c>
      <c r="AE24" s="8">
        <v>871.1</v>
      </c>
      <c r="AF24" s="8">
        <v>769.80000000000007</v>
      </c>
    </row>
    <row r="25" spans="1:32" x14ac:dyDescent="0.25">
      <c r="A25">
        <f t="shared" si="7"/>
        <v>24</v>
      </c>
      <c r="B25">
        <v>1955</v>
      </c>
      <c r="C25" s="1">
        <f t="shared" si="0"/>
        <v>20200</v>
      </c>
      <c r="D25">
        <v>4</v>
      </c>
      <c r="E25">
        <v>21</v>
      </c>
      <c r="F25" s="10">
        <v>111</v>
      </c>
      <c r="G25" s="2">
        <f t="shared" si="2"/>
        <v>117.2062</v>
      </c>
      <c r="H25" s="2">
        <f t="shared" si="8"/>
        <v>115.55555555555556</v>
      </c>
      <c r="I25" s="2" t="str">
        <f t="shared" si="3"/>
        <v>Early</v>
      </c>
      <c r="J25">
        <v>-0.14000000000000001</v>
      </c>
      <c r="K25">
        <v>-0.06</v>
      </c>
      <c r="S25" s="8">
        <v>-14.4</v>
      </c>
      <c r="T25" s="2">
        <f t="shared" si="1"/>
        <v>-13.855399999999999</v>
      </c>
      <c r="U25" s="2" t="str">
        <f t="shared" si="4"/>
        <v>Colder</v>
      </c>
      <c r="V25" s="8">
        <v>-0.34166666666666695</v>
      </c>
      <c r="W25" s="2">
        <v>-0.34</v>
      </c>
      <c r="X25" s="2">
        <f t="shared" si="5"/>
        <v>-1.2909090909090915</v>
      </c>
      <c r="Y25" s="8">
        <v>11.674999999999997</v>
      </c>
      <c r="Z25" s="8">
        <v>10.074999999999999</v>
      </c>
      <c r="AA25" s="8">
        <v>511.3</v>
      </c>
      <c r="AB25" s="8">
        <f t="shared" si="6"/>
        <v>702.3</v>
      </c>
      <c r="AC25" s="8">
        <v>248.7</v>
      </c>
      <c r="AD25" s="8">
        <v>144.5</v>
      </c>
      <c r="AE25" s="8">
        <v>760</v>
      </c>
      <c r="AF25" s="8">
        <v>871.1</v>
      </c>
    </row>
    <row r="26" spans="1:32" x14ac:dyDescent="0.25">
      <c r="A26">
        <f t="shared" si="7"/>
        <v>25</v>
      </c>
      <c r="B26">
        <v>1956</v>
      </c>
      <c r="C26" s="1">
        <f t="shared" si="0"/>
        <v>20585</v>
      </c>
      <c r="D26">
        <v>5</v>
      </c>
      <c r="E26">
        <v>10</v>
      </c>
      <c r="F26" s="10">
        <v>131</v>
      </c>
      <c r="G26" s="2">
        <f t="shared" si="2"/>
        <v>117.16784</v>
      </c>
      <c r="H26" s="2">
        <f t="shared" si="8"/>
        <v>117.77777777777777</v>
      </c>
      <c r="I26" s="2" t="str">
        <f t="shared" si="3"/>
        <v>Late</v>
      </c>
      <c r="J26">
        <v>-0.2</v>
      </c>
      <c r="K26">
        <v>-0.05</v>
      </c>
      <c r="S26" s="8">
        <v>-15.633333333333333</v>
      </c>
      <c r="T26" s="2">
        <f t="shared" si="1"/>
        <v>-13.915499999999998</v>
      </c>
      <c r="U26" s="2" t="str">
        <f t="shared" si="4"/>
        <v>Colder</v>
      </c>
      <c r="V26" s="8">
        <v>-1.5333333333333325</v>
      </c>
      <c r="W26" s="2">
        <v>-0.34</v>
      </c>
      <c r="X26" s="2">
        <f t="shared" si="5"/>
        <v>-0.34166666666666695</v>
      </c>
      <c r="Y26" s="8">
        <v>9.5666666666666664</v>
      </c>
      <c r="Z26" s="8">
        <v>10.074999999999999</v>
      </c>
      <c r="AA26" s="8">
        <v>576.89999999999986</v>
      </c>
      <c r="AB26" s="8">
        <f t="shared" si="6"/>
        <v>511.3</v>
      </c>
      <c r="AC26" s="8">
        <v>172.9</v>
      </c>
      <c r="AD26" s="8">
        <v>94.9</v>
      </c>
      <c r="AE26" s="8">
        <v>749.99999999999989</v>
      </c>
      <c r="AF26" s="8">
        <v>760</v>
      </c>
    </row>
    <row r="27" spans="1:32" x14ac:dyDescent="0.25">
      <c r="A27">
        <f t="shared" si="7"/>
        <v>26</v>
      </c>
      <c r="B27">
        <v>1957</v>
      </c>
      <c r="C27" s="1"/>
      <c r="F27" s="2"/>
      <c r="G27" s="2">
        <f t="shared" si="2"/>
        <v>117.12947999999999</v>
      </c>
      <c r="H27" s="2">
        <f t="shared" si="8"/>
        <v>118.11111111111111</v>
      </c>
      <c r="I27" s="2"/>
      <c r="J27">
        <v>0.04</v>
      </c>
      <c r="K27">
        <v>-0.04</v>
      </c>
      <c r="S27" s="8">
        <v>-15.766666666666666</v>
      </c>
      <c r="T27" s="2">
        <f t="shared" si="1"/>
        <v>-13.972999999999999</v>
      </c>
      <c r="U27" s="2" t="str">
        <f t="shared" si="4"/>
        <v>Colder</v>
      </c>
      <c r="V27" s="8">
        <v>-1.224999999999999</v>
      </c>
      <c r="W27" s="2">
        <v>-0.34</v>
      </c>
      <c r="X27" s="2">
        <f t="shared" si="5"/>
        <v>-1.5333333333333325</v>
      </c>
      <c r="Y27" s="8">
        <v>10.149999999999999</v>
      </c>
      <c r="Z27" s="8">
        <v>10.074999999999999</v>
      </c>
      <c r="AA27" s="8">
        <v>662.3</v>
      </c>
      <c r="AB27" s="8">
        <f t="shared" si="6"/>
        <v>576.89999999999986</v>
      </c>
      <c r="AC27" s="8">
        <v>199.4</v>
      </c>
      <c r="AD27" s="8">
        <v>97.8</v>
      </c>
      <c r="AE27" s="8">
        <v>850.2</v>
      </c>
      <c r="AF27" s="8">
        <v>749.99999999999989</v>
      </c>
    </row>
    <row r="28" spans="1:32" x14ac:dyDescent="0.25">
      <c r="A28">
        <f t="shared" si="7"/>
        <v>27</v>
      </c>
      <c r="B28">
        <v>1958</v>
      </c>
      <c r="C28" s="1"/>
      <c r="F28" s="2"/>
      <c r="G28" s="2">
        <f t="shared" si="2"/>
        <v>117.09111999999999</v>
      </c>
      <c r="H28" s="2">
        <f t="shared" si="8"/>
        <v>118.375</v>
      </c>
      <c r="I28" s="2"/>
      <c r="J28">
        <v>7.0000000000000007E-2</v>
      </c>
      <c r="K28">
        <v>-0.01</v>
      </c>
      <c r="L28" s="2">
        <v>315.24099999999999</v>
      </c>
      <c r="S28" s="8">
        <v>-13.066666666666665</v>
      </c>
      <c r="T28" s="2">
        <f t="shared" si="1"/>
        <v>-14.027899999999999</v>
      </c>
      <c r="U28" s="2" t="str">
        <f t="shared" si="4"/>
        <v>Colder</v>
      </c>
      <c r="V28" s="8">
        <v>-1.8583333333333343</v>
      </c>
      <c r="W28" s="2">
        <v>-0.34</v>
      </c>
      <c r="X28" s="2">
        <f t="shared" si="5"/>
        <v>-1.224999999999999</v>
      </c>
      <c r="Y28" s="8">
        <v>10.375</v>
      </c>
      <c r="Z28" s="8">
        <v>10.074999999999999</v>
      </c>
      <c r="AA28" s="8">
        <v>533</v>
      </c>
      <c r="AB28" s="8">
        <f t="shared" si="6"/>
        <v>662.3</v>
      </c>
      <c r="AC28" s="8">
        <v>224.3</v>
      </c>
      <c r="AD28" s="8">
        <v>90.2</v>
      </c>
      <c r="AE28" s="8">
        <v>757.20000000000016</v>
      </c>
      <c r="AF28" s="8">
        <v>850.2</v>
      </c>
    </row>
    <row r="29" spans="1:32" x14ac:dyDescent="0.25">
      <c r="A29">
        <f t="shared" si="7"/>
        <v>28</v>
      </c>
      <c r="B29">
        <v>1959</v>
      </c>
      <c r="C29" s="1"/>
      <c r="F29" s="2"/>
      <c r="G29" s="2">
        <f t="shared" si="2"/>
        <v>117.05275999999999</v>
      </c>
      <c r="H29" s="2">
        <f t="shared" si="8"/>
        <v>119</v>
      </c>
      <c r="I29" s="2"/>
      <c r="J29">
        <v>0.03</v>
      </c>
      <c r="K29">
        <v>0.02</v>
      </c>
      <c r="L29" s="2">
        <v>315.97416666666669</v>
      </c>
      <c r="S29" s="8">
        <v>-16.866666666666667</v>
      </c>
      <c r="T29" s="2">
        <f t="shared" si="1"/>
        <v>-14.080199999999998</v>
      </c>
      <c r="U29" s="2" t="str">
        <f t="shared" si="4"/>
        <v>Colder</v>
      </c>
      <c r="V29" s="8">
        <v>-1.1666666666666663</v>
      </c>
      <c r="W29" s="2">
        <v>-0.34</v>
      </c>
      <c r="X29" s="2">
        <f t="shared" si="5"/>
        <v>-1.8583333333333343</v>
      </c>
      <c r="Y29" s="8">
        <v>9.5333333333333332</v>
      </c>
      <c r="Z29" s="8">
        <v>10.074999999999999</v>
      </c>
      <c r="AA29" s="8">
        <v>539.5</v>
      </c>
      <c r="AB29" s="8">
        <f t="shared" si="6"/>
        <v>533</v>
      </c>
      <c r="AC29" s="8">
        <v>112.4</v>
      </c>
      <c r="AD29" s="8">
        <v>83.9</v>
      </c>
      <c r="AE29" s="8">
        <v>651.9</v>
      </c>
      <c r="AF29" s="8">
        <v>757.20000000000016</v>
      </c>
    </row>
    <row r="30" spans="1:32" x14ac:dyDescent="0.25">
      <c r="A30">
        <f t="shared" si="7"/>
        <v>29</v>
      </c>
      <c r="B30">
        <v>1960</v>
      </c>
      <c r="C30" s="1"/>
      <c r="F30" s="2"/>
      <c r="G30" s="2">
        <f t="shared" si="2"/>
        <v>117.01439999999999</v>
      </c>
      <c r="H30" s="2">
        <f t="shared" si="8"/>
        <v>117.33333333333333</v>
      </c>
      <c r="I30" s="2"/>
      <c r="J30">
        <v>-0.02</v>
      </c>
      <c r="K30">
        <v>0.03</v>
      </c>
      <c r="L30" s="2">
        <v>316.90749999999997</v>
      </c>
      <c r="S30" s="8">
        <v>-16.5</v>
      </c>
      <c r="T30" s="2">
        <f t="shared" si="1"/>
        <v>-14.129899999999999</v>
      </c>
      <c r="U30" s="2" t="str">
        <f t="shared" si="4"/>
        <v>Colder</v>
      </c>
      <c r="V30" s="8">
        <v>-0.19090909090909153</v>
      </c>
      <c r="W30" s="2">
        <v>-0.34</v>
      </c>
      <c r="X30" s="2">
        <f t="shared" si="5"/>
        <v>-1.1666666666666663</v>
      </c>
      <c r="Y30" s="8">
        <v>10.418181818181816</v>
      </c>
      <c r="Z30" s="8">
        <v>10.074999999999999</v>
      </c>
      <c r="AA30" s="8">
        <v>679.20000000000016</v>
      </c>
      <c r="AB30" s="8">
        <f t="shared" si="6"/>
        <v>539.5</v>
      </c>
      <c r="AC30" s="8">
        <v>120.69999999999999</v>
      </c>
      <c r="AD30" s="8">
        <v>46.2</v>
      </c>
      <c r="AE30" s="8">
        <v>799.9</v>
      </c>
      <c r="AF30" s="8">
        <v>651.9</v>
      </c>
    </row>
    <row r="31" spans="1:32" x14ac:dyDescent="0.25">
      <c r="A31">
        <f t="shared" si="7"/>
        <v>30</v>
      </c>
      <c r="B31">
        <v>1961</v>
      </c>
      <c r="C31" s="1">
        <f t="shared" ref="C31:C62" si="9">DATE(B31,D31,E31)</f>
        <v>22399</v>
      </c>
      <c r="D31">
        <v>4</v>
      </c>
      <c r="E31">
        <v>28</v>
      </c>
      <c r="F31" s="10">
        <v>118</v>
      </c>
      <c r="G31" s="2">
        <f t="shared" si="2"/>
        <v>116.97604</v>
      </c>
      <c r="H31" s="2">
        <f t="shared" si="8"/>
        <v>117.6</v>
      </c>
      <c r="I31" s="2" t="str">
        <f t="shared" si="3"/>
        <v>Late</v>
      </c>
      <c r="J31">
        <v>0.06</v>
      </c>
      <c r="K31">
        <v>0.02</v>
      </c>
      <c r="L31" s="2">
        <v>317.63750000000005</v>
      </c>
      <c r="S31" s="8">
        <v>-13.566666666666668</v>
      </c>
      <c r="T31" s="2">
        <f t="shared" si="1"/>
        <v>-14.177</v>
      </c>
      <c r="U31" s="2" t="str">
        <f t="shared" si="4"/>
        <v>Colder</v>
      </c>
      <c r="V31" s="8">
        <v>-0.28333333333333277</v>
      </c>
      <c r="W31" s="2">
        <v>-0.34</v>
      </c>
      <c r="X31" s="2">
        <f t="shared" si="5"/>
        <v>-0.19090909090909153</v>
      </c>
      <c r="Y31" s="8">
        <v>9.9500000000000011</v>
      </c>
      <c r="Z31" s="8">
        <v>10.074999999999999</v>
      </c>
      <c r="AA31" s="8">
        <v>701.09999999999991</v>
      </c>
      <c r="AB31" s="8">
        <f t="shared" si="6"/>
        <v>679.20000000000016</v>
      </c>
      <c r="AC31" s="8">
        <v>82.2</v>
      </c>
      <c r="AD31" s="8">
        <v>16</v>
      </c>
      <c r="AE31" s="8">
        <v>783.50000000000011</v>
      </c>
      <c r="AF31" s="8">
        <v>799.9</v>
      </c>
    </row>
    <row r="32" spans="1:32" x14ac:dyDescent="0.25">
      <c r="A32">
        <f t="shared" si="7"/>
        <v>31</v>
      </c>
      <c r="B32">
        <v>1962</v>
      </c>
      <c r="C32" s="1">
        <f t="shared" si="9"/>
        <v>22763</v>
      </c>
      <c r="D32">
        <v>4</v>
      </c>
      <c r="E32">
        <v>27</v>
      </c>
      <c r="F32" s="10">
        <v>117</v>
      </c>
      <c r="G32" s="2">
        <f t="shared" si="2"/>
        <v>116.93767999999999</v>
      </c>
      <c r="H32" s="2">
        <f t="shared" si="8"/>
        <v>117.2</v>
      </c>
      <c r="I32" s="2" t="str">
        <f t="shared" si="3"/>
        <v>Late</v>
      </c>
      <c r="J32">
        <v>0.04</v>
      </c>
      <c r="K32">
        <v>0</v>
      </c>
      <c r="L32" s="2">
        <v>318.45083333333332</v>
      </c>
      <c r="S32" s="8">
        <v>-16</v>
      </c>
      <c r="T32" s="2">
        <f t="shared" si="1"/>
        <v>-14.221499999999999</v>
      </c>
      <c r="U32" s="2" t="str">
        <f t="shared" si="4"/>
        <v>Colder</v>
      </c>
      <c r="V32" s="8">
        <v>-1.0250000000000006</v>
      </c>
      <c r="W32" s="2">
        <v>-0.34</v>
      </c>
      <c r="X32" s="2">
        <f t="shared" si="5"/>
        <v>-0.28333333333333277</v>
      </c>
      <c r="Y32" s="8">
        <v>9.6181818181818173</v>
      </c>
      <c r="Z32" s="8">
        <v>10.074999999999999</v>
      </c>
      <c r="AA32" s="8">
        <v>552.20000000000005</v>
      </c>
      <c r="AB32" s="8">
        <f t="shared" si="6"/>
        <v>701.09999999999991</v>
      </c>
      <c r="AC32" s="8">
        <v>178.60000000000002</v>
      </c>
      <c r="AD32" s="8">
        <v>117.9</v>
      </c>
      <c r="AE32" s="8">
        <v>730.8</v>
      </c>
      <c r="AF32" s="8">
        <v>783.50000000000011</v>
      </c>
    </row>
    <row r="33" spans="1:32" x14ac:dyDescent="0.25">
      <c r="A33">
        <f t="shared" si="7"/>
        <v>32</v>
      </c>
      <c r="B33">
        <v>1963</v>
      </c>
      <c r="C33" s="1">
        <f t="shared" si="9"/>
        <v>23118</v>
      </c>
      <c r="D33">
        <v>4</v>
      </c>
      <c r="E33">
        <v>17</v>
      </c>
      <c r="F33" s="10">
        <v>107</v>
      </c>
      <c r="G33" s="2">
        <f t="shared" si="2"/>
        <v>116.89931999999999</v>
      </c>
      <c r="H33" s="2">
        <f t="shared" si="8"/>
        <v>118.6</v>
      </c>
      <c r="I33" s="2" t="str">
        <f t="shared" si="3"/>
        <v>Early</v>
      </c>
      <c r="J33">
        <v>7.0000000000000007E-2</v>
      </c>
      <c r="K33">
        <v>-0.02</v>
      </c>
      <c r="L33" s="2">
        <v>318.99416666666667</v>
      </c>
      <c r="S33" s="8">
        <v>-19.166666666666668</v>
      </c>
      <c r="T33" s="2">
        <f t="shared" si="1"/>
        <v>-14.263399999999999</v>
      </c>
      <c r="U33" s="2" t="str">
        <f t="shared" si="4"/>
        <v>Colder</v>
      </c>
      <c r="V33" s="8">
        <v>-2.15</v>
      </c>
      <c r="W33" s="2">
        <v>-0.34</v>
      </c>
      <c r="X33" s="2">
        <f t="shared" si="5"/>
        <v>-1.0250000000000006</v>
      </c>
      <c r="Y33" s="8">
        <v>9.5500000000000025</v>
      </c>
      <c r="Z33" s="8">
        <v>10.074999999999999</v>
      </c>
      <c r="AA33" s="8">
        <v>489.4</v>
      </c>
      <c r="AB33" s="8">
        <f t="shared" si="6"/>
        <v>552.20000000000005</v>
      </c>
      <c r="AC33" s="8">
        <v>127.5</v>
      </c>
      <c r="AD33" s="8">
        <v>106.4</v>
      </c>
      <c r="AE33" s="8">
        <v>616.80000000000007</v>
      </c>
      <c r="AF33" s="8">
        <v>730.8</v>
      </c>
    </row>
    <row r="34" spans="1:32" x14ac:dyDescent="0.25">
      <c r="A34">
        <f t="shared" si="7"/>
        <v>33</v>
      </c>
      <c r="B34">
        <v>1964</v>
      </c>
      <c r="C34" s="1">
        <f t="shared" si="9"/>
        <v>23494</v>
      </c>
      <c r="D34">
        <v>4</v>
      </c>
      <c r="E34">
        <v>27</v>
      </c>
      <c r="F34" s="10">
        <v>118</v>
      </c>
      <c r="G34" s="2">
        <f t="shared" si="2"/>
        <v>116.86095999999999</v>
      </c>
      <c r="H34" s="2">
        <f t="shared" si="8"/>
        <v>116.8</v>
      </c>
      <c r="I34" s="2" t="str">
        <f t="shared" si="3"/>
        <v>Late</v>
      </c>
      <c r="J34">
        <v>-0.2</v>
      </c>
      <c r="K34">
        <v>-0.03</v>
      </c>
      <c r="L34" s="2">
        <v>319.61749999999995</v>
      </c>
      <c r="S34" s="8">
        <v>-14.233333333333334</v>
      </c>
      <c r="T34" s="2">
        <f t="shared" ref="T34:T65" si="10" xml:space="preserve"> 0.0013*A34*A34 - 0.1238*A34 - 11.633</f>
        <v>-14.302699999999998</v>
      </c>
      <c r="U34" s="2" t="str">
        <f t="shared" si="4"/>
        <v>Colder</v>
      </c>
      <c r="V34" s="8">
        <v>-1.2916666666666672</v>
      </c>
      <c r="W34" s="2">
        <v>-0.34</v>
      </c>
      <c r="X34" s="2">
        <f t="shared" si="5"/>
        <v>-2.15</v>
      </c>
      <c r="Y34" s="8">
        <v>9.5833333333333339</v>
      </c>
      <c r="Z34" s="8">
        <v>10.074999999999999</v>
      </c>
      <c r="AA34" s="8">
        <v>794.2</v>
      </c>
      <c r="AB34" s="8">
        <f t="shared" si="6"/>
        <v>489.4</v>
      </c>
      <c r="AC34" s="8">
        <v>151.20000000000002</v>
      </c>
      <c r="AD34" s="8">
        <v>149.6</v>
      </c>
      <c r="AE34" s="8">
        <v>928</v>
      </c>
      <c r="AF34" s="8">
        <v>616.80000000000007</v>
      </c>
    </row>
    <row r="35" spans="1:32" x14ac:dyDescent="0.25">
      <c r="A35">
        <f t="shared" si="7"/>
        <v>34</v>
      </c>
      <c r="B35">
        <v>1965</v>
      </c>
      <c r="C35" s="1">
        <f t="shared" si="9"/>
        <v>23865</v>
      </c>
      <c r="D35">
        <v>5</v>
      </c>
      <c r="E35">
        <v>3</v>
      </c>
      <c r="F35" s="10">
        <v>123</v>
      </c>
      <c r="G35" s="2">
        <f t="shared" si="2"/>
        <v>116.82259999999999</v>
      </c>
      <c r="H35" s="2">
        <f t="shared" si="8"/>
        <v>118.2</v>
      </c>
      <c r="I35" s="2" t="str">
        <f t="shared" si="3"/>
        <v>Late</v>
      </c>
      <c r="J35">
        <v>-0.1</v>
      </c>
      <c r="K35">
        <v>-0.04</v>
      </c>
      <c r="L35" s="2">
        <v>320.04416666666668</v>
      </c>
      <c r="S35" s="8">
        <v>-17.733333333333334</v>
      </c>
      <c r="T35" s="2">
        <f t="shared" si="10"/>
        <v>-14.339399999999999</v>
      </c>
      <c r="U35" s="2" t="str">
        <f t="shared" si="4"/>
        <v>Colder</v>
      </c>
      <c r="V35" s="8">
        <v>-2</v>
      </c>
      <c r="W35" s="2">
        <v>-0.34</v>
      </c>
      <c r="X35" s="2">
        <f t="shared" si="5"/>
        <v>-1.2916666666666672</v>
      </c>
      <c r="Y35" s="8">
        <v>8.7333333333333343</v>
      </c>
      <c r="Z35" s="8">
        <v>10.074999999999999</v>
      </c>
      <c r="AA35" s="8">
        <v>634.30000000000007</v>
      </c>
      <c r="AB35" s="8">
        <f t="shared" si="6"/>
        <v>794.2</v>
      </c>
      <c r="AC35" s="8">
        <v>212.29999999999998</v>
      </c>
      <c r="AD35" s="8">
        <v>113.5</v>
      </c>
      <c r="AE35" s="8">
        <v>1087.6999999999998</v>
      </c>
      <c r="AF35" s="8">
        <v>928</v>
      </c>
    </row>
    <row r="36" spans="1:32" x14ac:dyDescent="0.25">
      <c r="A36">
        <f t="shared" si="7"/>
        <v>35</v>
      </c>
      <c r="B36">
        <v>1966</v>
      </c>
      <c r="C36" s="1">
        <f t="shared" si="9"/>
        <v>24218</v>
      </c>
      <c r="D36">
        <v>4</v>
      </c>
      <c r="E36">
        <v>21</v>
      </c>
      <c r="F36" s="10">
        <v>111</v>
      </c>
      <c r="G36" s="2">
        <f t="shared" si="2"/>
        <v>116.78424</v>
      </c>
      <c r="H36" s="2">
        <f t="shared" si="8"/>
        <v>116.6</v>
      </c>
      <c r="I36" s="2" t="str">
        <f t="shared" si="3"/>
        <v>Early</v>
      </c>
      <c r="J36">
        <v>-0.05</v>
      </c>
      <c r="K36">
        <v>-0.05</v>
      </c>
      <c r="L36" s="2">
        <v>321.38333333333327</v>
      </c>
      <c r="M36" s="3">
        <v>16134999</v>
      </c>
      <c r="S36" s="8">
        <v>-12.9</v>
      </c>
      <c r="T36" s="2">
        <f t="shared" si="10"/>
        <v>-14.3735</v>
      </c>
      <c r="U36" s="2" t="str">
        <f t="shared" si="4"/>
        <v>Colder</v>
      </c>
      <c r="V36" s="8">
        <v>-0.9666666666666659</v>
      </c>
      <c r="W36" s="2">
        <v>-0.34</v>
      </c>
      <c r="X36" s="2">
        <f t="shared" si="5"/>
        <v>-2</v>
      </c>
      <c r="Y36" s="8">
        <v>8.9916666666666671</v>
      </c>
      <c r="Z36" s="8">
        <v>10.074999999999999</v>
      </c>
      <c r="AA36" s="8">
        <v>851.09999999999991</v>
      </c>
      <c r="AB36" s="8">
        <f t="shared" si="6"/>
        <v>634.30000000000007</v>
      </c>
      <c r="AC36" s="8">
        <v>199.1</v>
      </c>
      <c r="AD36" s="8">
        <v>82.300000000000011</v>
      </c>
      <c r="AE36" s="8">
        <v>1050.2</v>
      </c>
      <c r="AF36" s="8">
        <v>1087.6999999999998</v>
      </c>
    </row>
    <row r="37" spans="1:32" x14ac:dyDescent="0.25">
      <c r="A37">
        <f t="shared" si="7"/>
        <v>36</v>
      </c>
      <c r="B37">
        <v>1967</v>
      </c>
      <c r="C37" s="1">
        <f t="shared" si="9"/>
        <v>24591</v>
      </c>
      <c r="D37">
        <v>4</v>
      </c>
      <c r="E37">
        <v>29</v>
      </c>
      <c r="F37" s="10">
        <v>119</v>
      </c>
      <c r="G37" s="2">
        <f t="shared" si="2"/>
        <v>116.74587999999999</v>
      </c>
      <c r="H37" s="2">
        <f t="shared" si="8"/>
        <v>115.66666666666667</v>
      </c>
      <c r="I37" s="2" t="str">
        <f t="shared" si="3"/>
        <v>Late</v>
      </c>
      <c r="J37">
        <v>-0.02</v>
      </c>
      <c r="K37">
        <v>-0.04</v>
      </c>
      <c r="L37" s="2">
        <v>322.15750000000003</v>
      </c>
      <c r="M37" s="3">
        <v>17782447</v>
      </c>
      <c r="S37" s="8">
        <v>-16.733333333333334</v>
      </c>
      <c r="T37" s="2">
        <f t="shared" si="10"/>
        <v>-14.404999999999998</v>
      </c>
      <c r="U37" s="2" t="str">
        <f t="shared" si="4"/>
        <v>Colder</v>
      </c>
      <c r="V37" s="8">
        <v>-2.1749999999999998</v>
      </c>
      <c r="W37" s="2">
        <v>-0.34</v>
      </c>
      <c r="X37" s="2">
        <f t="shared" si="5"/>
        <v>-0.9666666666666659</v>
      </c>
      <c r="Y37" s="8">
        <v>8.0416666666666661</v>
      </c>
      <c r="Z37" s="8">
        <v>10.074999999999999</v>
      </c>
      <c r="AA37" s="8">
        <v>774.8</v>
      </c>
      <c r="AB37" s="8">
        <f t="shared" si="6"/>
        <v>851.09999999999991</v>
      </c>
      <c r="AC37" s="8">
        <v>339.2</v>
      </c>
      <c r="AD37" s="8">
        <v>203.8</v>
      </c>
      <c r="AE37" s="8">
        <v>1113.9000000000001</v>
      </c>
      <c r="AF37" s="8">
        <v>1050.2</v>
      </c>
    </row>
    <row r="38" spans="1:32" x14ac:dyDescent="0.25">
      <c r="A38">
        <f t="shared" si="7"/>
        <v>37</v>
      </c>
      <c r="B38">
        <v>1968</v>
      </c>
      <c r="C38" s="1">
        <f t="shared" si="9"/>
        <v>24946</v>
      </c>
      <c r="D38">
        <v>4</v>
      </c>
      <c r="E38">
        <v>18</v>
      </c>
      <c r="F38" s="10">
        <v>109</v>
      </c>
      <c r="G38" s="2">
        <f t="shared" si="2"/>
        <v>116.70751999999999</v>
      </c>
      <c r="H38" s="2">
        <f t="shared" si="8"/>
        <v>116.14285714285714</v>
      </c>
      <c r="I38" s="2" t="str">
        <f t="shared" si="3"/>
        <v>Early</v>
      </c>
      <c r="J38">
        <v>-7.0000000000000007E-2</v>
      </c>
      <c r="K38">
        <v>-0.03</v>
      </c>
      <c r="L38" s="2">
        <v>323.04499999999996</v>
      </c>
      <c r="M38" s="3">
        <v>17622279</v>
      </c>
      <c r="S38" s="8">
        <v>-15.4</v>
      </c>
      <c r="T38" s="2">
        <f t="shared" si="10"/>
        <v>-14.433899999999998</v>
      </c>
      <c r="U38" s="2" t="str">
        <f t="shared" si="4"/>
        <v>Colder</v>
      </c>
      <c r="V38" s="8">
        <v>-1.1250000000000002</v>
      </c>
      <c r="W38" s="2">
        <v>-0.34</v>
      </c>
      <c r="X38" s="2">
        <f t="shared" si="5"/>
        <v>-2.1749999999999998</v>
      </c>
      <c r="Y38" s="8">
        <v>8.1583333333333332</v>
      </c>
      <c r="Z38" s="8">
        <v>10.074999999999999</v>
      </c>
      <c r="AA38" s="8">
        <v>887.40000000000009</v>
      </c>
      <c r="AB38" s="8">
        <f t="shared" si="6"/>
        <v>774.8</v>
      </c>
      <c r="AC38" s="8">
        <v>236.79999999999998</v>
      </c>
      <c r="AD38" s="8">
        <v>68.600000000000009</v>
      </c>
      <c r="AE38" s="8">
        <v>1124</v>
      </c>
      <c r="AF38" s="8">
        <v>1113.9000000000001</v>
      </c>
    </row>
    <row r="39" spans="1:32" x14ac:dyDescent="0.25">
      <c r="A39">
        <f t="shared" si="7"/>
        <v>38</v>
      </c>
      <c r="B39">
        <v>1969</v>
      </c>
      <c r="C39" s="1">
        <f t="shared" si="9"/>
        <v>25321</v>
      </c>
      <c r="D39">
        <v>4</v>
      </c>
      <c r="E39">
        <v>28</v>
      </c>
      <c r="F39" s="10">
        <v>118</v>
      </c>
      <c r="G39" s="2">
        <f t="shared" si="2"/>
        <v>116.66915999999999</v>
      </c>
      <c r="H39" s="2">
        <f t="shared" si="8"/>
        <v>115.25</v>
      </c>
      <c r="I39" s="2" t="str">
        <f t="shared" si="3"/>
        <v>Late</v>
      </c>
      <c r="J39">
        <v>7.0000000000000007E-2</v>
      </c>
      <c r="K39">
        <v>-0.01</v>
      </c>
      <c r="L39" s="2">
        <v>324.62416666666667</v>
      </c>
      <c r="M39" s="3">
        <v>17939581</v>
      </c>
      <c r="S39" s="8">
        <v>-14.333333333333334</v>
      </c>
      <c r="T39" s="2">
        <f t="shared" si="10"/>
        <v>-14.460199999999999</v>
      </c>
      <c r="U39" s="2" t="str">
        <f t="shared" si="4"/>
        <v>Colder</v>
      </c>
      <c r="V39" s="8">
        <v>-1.0333333333333332</v>
      </c>
      <c r="W39" s="2">
        <v>-0.34</v>
      </c>
      <c r="X39" s="2">
        <f t="shared" si="5"/>
        <v>-1.1250000000000002</v>
      </c>
      <c r="Y39" s="8">
        <v>9.4666666666666668</v>
      </c>
      <c r="Z39" s="8">
        <v>10.074999999999999</v>
      </c>
      <c r="AA39" s="8">
        <v>858.30000000000007</v>
      </c>
      <c r="AB39" s="8">
        <f t="shared" si="6"/>
        <v>887.40000000000009</v>
      </c>
      <c r="AC39" s="8">
        <v>191.1</v>
      </c>
      <c r="AD39" s="8">
        <v>133.9</v>
      </c>
      <c r="AE39" s="8">
        <v>1049.4000000000001</v>
      </c>
      <c r="AF39" s="8">
        <v>1124</v>
      </c>
    </row>
    <row r="40" spans="1:32" x14ac:dyDescent="0.25">
      <c r="A40">
        <f t="shared" si="7"/>
        <v>39</v>
      </c>
      <c r="B40">
        <v>1970</v>
      </c>
      <c r="C40" s="1">
        <f t="shared" si="9"/>
        <v>25687</v>
      </c>
      <c r="D40">
        <v>4</v>
      </c>
      <c r="E40">
        <v>29</v>
      </c>
      <c r="F40" s="10">
        <v>119</v>
      </c>
      <c r="G40" s="2">
        <f t="shared" si="2"/>
        <v>116.63079999999999</v>
      </c>
      <c r="H40" s="2">
        <f t="shared" si="8"/>
        <v>115.55555555555556</v>
      </c>
      <c r="I40" s="2" t="str">
        <f t="shared" si="3"/>
        <v>Late</v>
      </c>
      <c r="J40">
        <v>0.03</v>
      </c>
      <c r="K40">
        <v>0</v>
      </c>
      <c r="L40" s="2">
        <v>325.68</v>
      </c>
      <c r="M40" s="3">
        <v>18275362</v>
      </c>
      <c r="S40" s="8">
        <v>-16.3</v>
      </c>
      <c r="T40" s="2">
        <f t="shared" si="10"/>
        <v>-14.483899999999998</v>
      </c>
      <c r="U40" s="2" t="str">
        <f t="shared" si="4"/>
        <v>Colder</v>
      </c>
      <c r="V40" s="8">
        <v>-1.075</v>
      </c>
      <c r="W40" s="2">
        <v>-0.34</v>
      </c>
      <c r="X40" s="2">
        <f t="shared" si="5"/>
        <v>-1.0333333333333332</v>
      </c>
      <c r="Y40" s="8">
        <v>9.5500000000000007</v>
      </c>
      <c r="Z40" s="8">
        <v>10.074999999999999</v>
      </c>
      <c r="AA40" s="8">
        <v>920.60000000000014</v>
      </c>
      <c r="AB40" s="8">
        <f t="shared" si="6"/>
        <v>858.30000000000007</v>
      </c>
      <c r="AC40" s="8">
        <v>247.1</v>
      </c>
      <c r="AD40" s="8">
        <v>155.9</v>
      </c>
      <c r="AE40" s="8">
        <v>1167.7</v>
      </c>
      <c r="AF40" s="8">
        <v>1049.4000000000001</v>
      </c>
    </row>
    <row r="41" spans="1:32" x14ac:dyDescent="0.25">
      <c r="A41">
        <f t="shared" si="7"/>
        <v>40</v>
      </c>
      <c r="B41">
        <v>1971</v>
      </c>
      <c r="C41" s="1">
        <f t="shared" si="9"/>
        <v>26058</v>
      </c>
      <c r="D41">
        <v>5</v>
      </c>
      <c r="E41">
        <v>5</v>
      </c>
      <c r="F41" s="10">
        <v>125</v>
      </c>
      <c r="G41" s="2">
        <f t="shared" si="2"/>
        <v>116.59244</v>
      </c>
      <c r="H41" s="2">
        <f t="shared" si="8"/>
        <v>115.66666666666667</v>
      </c>
      <c r="I41" s="2" t="str">
        <f t="shared" si="3"/>
        <v>Late</v>
      </c>
      <c r="J41">
        <v>-0.09</v>
      </c>
      <c r="K41">
        <v>0</v>
      </c>
      <c r="L41" s="2">
        <v>326.32</v>
      </c>
      <c r="M41" s="3">
        <v>17951883</v>
      </c>
      <c r="S41" s="8">
        <v>-16.399999999999999</v>
      </c>
      <c r="T41" s="2">
        <f t="shared" si="10"/>
        <v>-14.504999999999999</v>
      </c>
      <c r="U41" s="2" t="str">
        <f t="shared" si="4"/>
        <v>Colder</v>
      </c>
      <c r="V41" s="8">
        <v>-1.6999999999999993</v>
      </c>
      <c r="W41" s="2">
        <v>-0.34</v>
      </c>
      <c r="X41" s="2">
        <f t="shared" si="5"/>
        <v>-1.075</v>
      </c>
      <c r="Y41" s="8">
        <v>9.4333333333333336</v>
      </c>
      <c r="Z41" s="8">
        <v>10.074999999999999</v>
      </c>
      <c r="AA41" s="8">
        <v>419.9</v>
      </c>
      <c r="AB41" s="8">
        <f t="shared" si="6"/>
        <v>920.60000000000014</v>
      </c>
      <c r="AC41" s="8">
        <v>370.3</v>
      </c>
      <c r="AD41" s="8">
        <v>281.39999999999998</v>
      </c>
      <c r="AE41" s="8">
        <v>790.20000000000016</v>
      </c>
      <c r="AF41" s="8">
        <v>1167.7</v>
      </c>
    </row>
    <row r="42" spans="1:32" x14ac:dyDescent="0.25">
      <c r="A42">
        <f t="shared" si="7"/>
        <v>41</v>
      </c>
      <c r="B42">
        <v>1972</v>
      </c>
      <c r="C42" s="1">
        <f t="shared" si="9"/>
        <v>26426</v>
      </c>
      <c r="D42">
        <v>5</v>
      </c>
      <c r="E42">
        <v>7</v>
      </c>
      <c r="F42" s="10">
        <v>128</v>
      </c>
      <c r="G42" s="2">
        <f t="shared" si="2"/>
        <v>116.55408</v>
      </c>
      <c r="H42" s="2">
        <f t="shared" si="8"/>
        <v>116.55555555555556</v>
      </c>
      <c r="I42" s="2" t="str">
        <f t="shared" si="3"/>
        <v>Late</v>
      </c>
      <c r="J42">
        <v>0.01</v>
      </c>
      <c r="K42">
        <v>0</v>
      </c>
      <c r="L42" s="2">
        <v>327.45333333333332</v>
      </c>
      <c r="M42" s="3">
        <v>17342472</v>
      </c>
      <c r="S42" s="8">
        <v>-15.699999999999998</v>
      </c>
      <c r="T42" s="2">
        <f t="shared" si="10"/>
        <v>-14.523499999999999</v>
      </c>
      <c r="U42" s="2" t="str">
        <f t="shared" si="4"/>
        <v>Colder</v>
      </c>
      <c r="V42" s="8">
        <v>-2.5999999999999996</v>
      </c>
      <c r="W42" s="2">
        <v>-0.34</v>
      </c>
      <c r="X42" s="2">
        <f t="shared" si="5"/>
        <v>-1.6999999999999993</v>
      </c>
      <c r="Y42" s="8">
        <v>8.3666666666666654</v>
      </c>
      <c r="Z42" s="8">
        <v>10.074999999999999</v>
      </c>
      <c r="AA42" s="8">
        <v>444.99999999999994</v>
      </c>
      <c r="AB42" s="8">
        <f t="shared" si="6"/>
        <v>419.9</v>
      </c>
      <c r="AC42" s="8">
        <v>150.89999999999998</v>
      </c>
      <c r="AD42" s="8">
        <v>132.1</v>
      </c>
      <c r="AE42" s="8">
        <v>595.80000000000007</v>
      </c>
      <c r="AF42" s="8">
        <v>790.20000000000016</v>
      </c>
    </row>
    <row r="43" spans="1:32" x14ac:dyDescent="0.25">
      <c r="A43">
        <f t="shared" si="7"/>
        <v>42</v>
      </c>
      <c r="B43">
        <v>1973</v>
      </c>
      <c r="C43" s="1">
        <f t="shared" si="9"/>
        <v>26770</v>
      </c>
      <c r="D43">
        <v>4</v>
      </c>
      <c r="E43">
        <v>16</v>
      </c>
      <c r="F43" s="10">
        <v>106</v>
      </c>
      <c r="G43" s="2">
        <f t="shared" si="2"/>
        <v>116.51571999999999</v>
      </c>
      <c r="H43" s="2">
        <f t="shared" si="8"/>
        <v>118.88888888888889</v>
      </c>
      <c r="I43" s="2" t="str">
        <f t="shared" si="3"/>
        <v>Early</v>
      </c>
      <c r="J43">
        <v>0.16</v>
      </c>
      <c r="K43">
        <v>-0.01</v>
      </c>
      <c r="L43" s="2">
        <v>329.67666666666668</v>
      </c>
      <c r="M43" s="3">
        <v>16854191</v>
      </c>
      <c r="S43" s="8">
        <v>-10.1</v>
      </c>
      <c r="T43" s="2">
        <f t="shared" si="10"/>
        <v>-14.539399999999999</v>
      </c>
      <c r="U43" s="2" t="str">
        <f t="shared" si="4"/>
        <v>Warmer</v>
      </c>
      <c r="V43" s="8">
        <v>0.84166666666666623</v>
      </c>
      <c r="W43" s="2">
        <v>-0.34</v>
      </c>
      <c r="X43" s="2">
        <f t="shared" si="5"/>
        <v>-2.5999999999999996</v>
      </c>
      <c r="Y43" s="8">
        <v>10.616666666666669</v>
      </c>
      <c r="Z43" s="8">
        <v>10.074999999999999</v>
      </c>
      <c r="AA43" s="8">
        <v>540.6</v>
      </c>
      <c r="AB43" s="8">
        <f t="shared" si="6"/>
        <v>444.99999999999994</v>
      </c>
      <c r="AC43" s="8">
        <v>74.400000000000006</v>
      </c>
      <c r="AD43" s="8">
        <v>27.7</v>
      </c>
      <c r="AE43" s="8">
        <v>615.09999999999991</v>
      </c>
      <c r="AF43" s="8">
        <v>595.80000000000007</v>
      </c>
    </row>
    <row r="44" spans="1:32" x14ac:dyDescent="0.25">
      <c r="A44">
        <f t="shared" si="7"/>
        <v>43</v>
      </c>
      <c r="B44">
        <v>1974</v>
      </c>
      <c r="C44" s="1">
        <f t="shared" si="9"/>
        <v>27153</v>
      </c>
      <c r="D44">
        <v>5</v>
      </c>
      <c r="E44">
        <v>4</v>
      </c>
      <c r="F44" s="10">
        <v>124</v>
      </c>
      <c r="G44" s="2">
        <f t="shared" si="2"/>
        <v>116.47735999999999</v>
      </c>
      <c r="H44" s="2">
        <f t="shared" si="8"/>
        <v>117.55555555555556</v>
      </c>
      <c r="I44" s="2" t="str">
        <f t="shared" si="3"/>
        <v>Late</v>
      </c>
      <c r="J44">
        <v>-0.08</v>
      </c>
      <c r="K44">
        <v>0</v>
      </c>
      <c r="L44" s="2">
        <v>330.185</v>
      </c>
      <c r="M44" s="3">
        <v>17405850</v>
      </c>
      <c r="S44" s="8">
        <v>-14.6</v>
      </c>
      <c r="T44" s="2">
        <f t="shared" si="10"/>
        <v>-14.552699999999998</v>
      </c>
      <c r="U44" s="2" t="str">
        <f t="shared" si="4"/>
        <v>Colder</v>
      </c>
      <c r="V44" s="8">
        <v>-0.9416666666666661</v>
      </c>
      <c r="W44" s="2">
        <v>-0.34</v>
      </c>
      <c r="X44" s="2">
        <f t="shared" si="5"/>
        <v>0.84166666666666623</v>
      </c>
      <c r="Y44" s="8">
        <v>8.6333333333333329</v>
      </c>
      <c r="Z44" s="8">
        <v>10.074999999999999</v>
      </c>
      <c r="AA44" s="8">
        <v>623.19999999999993</v>
      </c>
      <c r="AB44" s="8">
        <f t="shared" si="6"/>
        <v>540.6</v>
      </c>
      <c r="AC44" s="8">
        <v>204.00000000000003</v>
      </c>
      <c r="AD44" s="8">
        <v>151.9</v>
      </c>
      <c r="AE44" s="8">
        <v>827.1</v>
      </c>
      <c r="AF44" s="8">
        <v>615.09999999999991</v>
      </c>
    </row>
    <row r="45" spans="1:32" x14ac:dyDescent="0.25">
      <c r="A45">
        <f t="shared" si="7"/>
        <v>44</v>
      </c>
      <c r="B45">
        <v>1975</v>
      </c>
      <c r="C45" s="1">
        <f t="shared" si="9"/>
        <v>27519</v>
      </c>
      <c r="D45">
        <v>5</v>
      </c>
      <c r="E45">
        <v>5</v>
      </c>
      <c r="F45" s="10">
        <v>125</v>
      </c>
      <c r="G45" s="2">
        <f t="shared" si="2"/>
        <v>116.43899999999999</v>
      </c>
      <c r="H45" s="2">
        <f t="shared" si="8"/>
        <v>117.66666666666667</v>
      </c>
      <c r="I45" s="2" t="str">
        <f t="shared" si="3"/>
        <v>Late</v>
      </c>
      <c r="J45">
        <v>-0.02</v>
      </c>
      <c r="K45">
        <v>0.01</v>
      </c>
      <c r="L45" s="2">
        <v>331.11500000000001</v>
      </c>
      <c r="M45" s="3">
        <v>17485289</v>
      </c>
      <c r="S45" s="8">
        <v>-12.600000000000001</v>
      </c>
      <c r="T45" s="2">
        <f t="shared" si="10"/>
        <v>-14.563399999999998</v>
      </c>
      <c r="U45" s="2" t="str">
        <f t="shared" si="4"/>
        <v>Colder</v>
      </c>
      <c r="V45" s="8">
        <v>-9.1666666666666494E-2</v>
      </c>
      <c r="W45" s="2">
        <v>-0.34</v>
      </c>
      <c r="X45" s="2">
        <f t="shared" si="5"/>
        <v>-0.9416666666666661</v>
      </c>
      <c r="Y45" s="8">
        <v>9.5916666666666668</v>
      </c>
      <c r="Z45" s="8">
        <v>10.074999999999999</v>
      </c>
      <c r="AA45" s="8">
        <v>594.90000000000009</v>
      </c>
      <c r="AB45" s="8">
        <f t="shared" si="6"/>
        <v>623.19999999999993</v>
      </c>
      <c r="AC45" s="8">
        <v>216.79999999999998</v>
      </c>
      <c r="AD45" s="8">
        <v>199.3</v>
      </c>
      <c r="AE45" s="8">
        <v>811.8</v>
      </c>
      <c r="AF45" s="8">
        <v>827.1</v>
      </c>
    </row>
    <row r="46" spans="1:32" x14ac:dyDescent="0.25">
      <c r="A46">
        <f t="shared" si="7"/>
        <v>45</v>
      </c>
      <c r="B46">
        <v>1976</v>
      </c>
      <c r="C46" s="1">
        <f t="shared" si="9"/>
        <v>27872</v>
      </c>
      <c r="D46">
        <v>4</v>
      </c>
      <c r="E46">
        <v>22</v>
      </c>
      <c r="F46" s="10">
        <v>113</v>
      </c>
      <c r="G46" s="2">
        <f t="shared" si="2"/>
        <v>116.40064</v>
      </c>
      <c r="H46" s="2">
        <f t="shared" si="8"/>
        <v>119.22222222222223</v>
      </c>
      <c r="I46" s="2" t="str">
        <f t="shared" si="3"/>
        <v>Early</v>
      </c>
      <c r="J46">
        <v>-0.11</v>
      </c>
      <c r="K46">
        <v>0.03</v>
      </c>
      <c r="L46" s="2">
        <v>332.03999999999996</v>
      </c>
      <c r="M46" s="3">
        <v>17273626</v>
      </c>
      <c r="S46" s="8">
        <v>-14.266666666666666</v>
      </c>
      <c r="T46" s="2">
        <f t="shared" si="10"/>
        <v>-14.571499999999999</v>
      </c>
      <c r="U46" s="2" t="str">
        <f t="shared" si="4"/>
        <v>Colder</v>
      </c>
      <c r="V46" s="8">
        <v>-2.1</v>
      </c>
      <c r="W46" s="2">
        <v>-0.34</v>
      </c>
      <c r="X46" s="2">
        <f t="shared" si="5"/>
        <v>-9.1666666666666494E-2</v>
      </c>
      <c r="Y46" s="8">
        <v>8.3833333333333329</v>
      </c>
      <c r="Z46" s="8">
        <v>10.074999999999999</v>
      </c>
      <c r="AA46" s="8">
        <v>394.29999999999995</v>
      </c>
      <c r="AB46" s="8">
        <f t="shared" si="6"/>
        <v>594.90000000000009</v>
      </c>
      <c r="AC46" s="8">
        <v>320</v>
      </c>
      <c r="AD46" s="8">
        <v>221.7</v>
      </c>
      <c r="AE46" s="8">
        <v>714.3</v>
      </c>
      <c r="AF46" s="8">
        <v>811.8</v>
      </c>
    </row>
    <row r="47" spans="1:32" x14ac:dyDescent="0.25">
      <c r="A47">
        <f t="shared" si="7"/>
        <v>46</v>
      </c>
      <c r="B47">
        <v>1977</v>
      </c>
      <c r="C47" s="1">
        <f t="shared" si="9"/>
        <v>28238</v>
      </c>
      <c r="D47">
        <v>4</v>
      </c>
      <c r="E47">
        <v>23</v>
      </c>
      <c r="F47" s="10">
        <v>113</v>
      </c>
      <c r="G47" s="2">
        <f t="shared" si="2"/>
        <v>116.36228</v>
      </c>
      <c r="H47" s="2">
        <f t="shared" si="8"/>
        <v>118.55555555555556</v>
      </c>
      <c r="I47" s="2" t="str">
        <f t="shared" si="3"/>
        <v>Early</v>
      </c>
      <c r="J47">
        <v>0.17</v>
      </c>
      <c r="K47">
        <v>7.0000000000000007E-2</v>
      </c>
      <c r="L47" s="2">
        <v>333.83083333333332</v>
      </c>
      <c r="M47" s="3">
        <v>17661711</v>
      </c>
      <c r="S47" s="8">
        <v>-14.833333333333334</v>
      </c>
      <c r="T47" s="2">
        <f t="shared" si="10"/>
        <v>-14.576999999999998</v>
      </c>
      <c r="U47" s="2" t="str">
        <f t="shared" si="4"/>
        <v>Colder</v>
      </c>
      <c r="V47" s="8">
        <v>-1.4166666666666667</v>
      </c>
      <c r="W47" s="2">
        <v>-0.34</v>
      </c>
      <c r="X47" s="2">
        <f t="shared" si="5"/>
        <v>-2.1</v>
      </c>
      <c r="Y47" s="8">
        <v>10.599999999999998</v>
      </c>
      <c r="Z47" s="8">
        <v>10.074999999999999</v>
      </c>
      <c r="AA47" s="8">
        <v>734.49999999999989</v>
      </c>
      <c r="AB47" s="8">
        <f t="shared" si="6"/>
        <v>394.29999999999995</v>
      </c>
      <c r="AC47" s="8">
        <v>251.2</v>
      </c>
      <c r="AD47" s="8">
        <v>151.80000000000001</v>
      </c>
      <c r="AE47" s="8">
        <v>985.69999999999993</v>
      </c>
      <c r="AF47" s="8">
        <v>714.3</v>
      </c>
    </row>
    <row r="48" spans="1:32" x14ac:dyDescent="0.25">
      <c r="A48">
        <f t="shared" si="7"/>
        <v>47</v>
      </c>
      <c r="B48">
        <v>1978</v>
      </c>
      <c r="C48" s="1">
        <f t="shared" si="9"/>
        <v>28616</v>
      </c>
      <c r="D48">
        <v>5</v>
      </c>
      <c r="E48">
        <v>6</v>
      </c>
      <c r="F48" s="10">
        <v>126</v>
      </c>
      <c r="G48" s="2">
        <f t="shared" si="2"/>
        <v>116.32391999999999</v>
      </c>
      <c r="H48" s="2">
        <f t="shared" si="8"/>
        <v>119</v>
      </c>
      <c r="I48" s="2" t="str">
        <f t="shared" si="3"/>
        <v>Late</v>
      </c>
      <c r="J48">
        <v>0.06</v>
      </c>
      <c r="K48">
        <v>0.12</v>
      </c>
      <c r="L48" s="2">
        <v>335.40249999999997</v>
      </c>
      <c r="M48" s="3">
        <v>19035194</v>
      </c>
      <c r="S48" s="8">
        <v>-17.100000000000001</v>
      </c>
      <c r="T48" s="2">
        <f t="shared" si="10"/>
        <v>-14.579899999999999</v>
      </c>
      <c r="U48" s="2" t="str">
        <f t="shared" si="4"/>
        <v>Colder</v>
      </c>
      <c r="V48" s="8">
        <v>-2.2583333333333342</v>
      </c>
      <c r="W48" s="2">
        <v>-0.34</v>
      </c>
      <c r="X48" s="2">
        <f t="shared" si="5"/>
        <v>-1.4166666666666667</v>
      </c>
      <c r="Y48" s="8">
        <v>9.8333333333333339</v>
      </c>
      <c r="Z48" s="8">
        <v>10.074999999999999</v>
      </c>
      <c r="AA48" s="8">
        <v>759.40000000000009</v>
      </c>
      <c r="AB48" s="8">
        <f t="shared" si="6"/>
        <v>734.49999999999989</v>
      </c>
      <c r="AC48" s="8">
        <v>234.4</v>
      </c>
      <c r="AD48" s="8">
        <v>106.8</v>
      </c>
      <c r="AE48" s="8">
        <v>993.80000000000007</v>
      </c>
      <c r="AF48" s="8">
        <v>985.69999999999993</v>
      </c>
    </row>
    <row r="49" spans="1:32" x14ac:dyDescent="0.25">
      <c r="A49">
        <f t="shared" si="7"/>
        <v>48</v>
      </c>
      <c r="B49">
        <v>1979</v>
      </c>
      <c r="C49" s="1">
        <f t="shared" si="9"/>
        <v>28982</v>
      </c>
      <c r="D49">
        <v>5</v>
      </c>
      <c r="E49">
        <v>7</v>
      </c>
      <c r="F49" s="10">
        <v>127</v>
      </c>
      <c r="G49" s="2">
        <f t="shared" si="2"/>
        <v>116.28555999999999</v>
      </c>
      <c r="H49" s="2">
        <f t="shared" si="8"/>
        <v>119.88888888888889</v>
      </c>
      <c r="I49" s="2" t="str">
        <f t="shared" si="3"/>
        <v>Late</v>
      </c>
      <c r="J49">
        <v>0.16</v>
      </c>
      <c r="K49">
        <v>0.16</v>
      </c>
      <c r="L49" s="2">
        <v>336.84166666666664</v>
      </c>
      <c r="M49" s="3">
        <v>18794033</v>
      </c>
      <c r="S49" s="8">
        <v>-15.466666666666667</v>
      </c>
      <c r="T49" s="2">
        <f t="shared" si="10"/>
        <v>-14.580199999999998</v>
      </c>
      <c r="U49" s="2" t="str">
        <f t="shared" si="4"/>
        <v>Colder</v>
      </c>
      <c r="V49" s="8">
        <v>-1.3166666666666673</v>
      </c>
      <c r="W49" s="2">
        <v>-0.34</v>
      </c>
      <c r="X49" s="2">
        <f t="shared" si="5"/>
        <v>-2.2583333333333342</v>
      </c>
      <c r="Y49" s="8">
        <v>9.5083333333333346</v>
      </c>
      <c r="Z49" s="8">
        <v>10.074999999999999</v>
      </c>
      <c r="AA49" s="8">
        <v>1075</v>
      </c>
      <c r="AB49" s="8">
        <f t="shared" si="6"/>
        <v>759.40000000000009</v>
      </c>
      <c r="AC49" s="8">
        <v>197.1</v>
      </c>
      <c r="AD49" s="8">
        <v>104.8</v>
      </c>
      <c r="AE49" s="8">
        <v>1272.0999999999999</v>
      </c>
      <c r="AF49" s="8">
        <v>993.80000000000007</v>
      </c>
    </row>
    <row r="50" spans="1:32" x14ac:dyDescent="0.25">
      <c r="A50">
        <f t="shared" si="7"/>
        <v>49</v>
      </c>
      <c r="B50">
        <v>1980</v>
      </c>
      <c r="C50" s="1">
        <f t="shared" si="9"/>
        <v>29345</v>
      </c>
      <c r="D50">
        <v>5</v>
      </c>
      <c r="E50">
        <v>4</v>
      </c>
      <c r="F50" s="10">
        <v>125</v>
      </c>
      <c r="G50" s="2">
        <f t="shared" si="2"/>
        <v>116.24719999999999</v>
      </c>
      <c r="H50" s="2">
        <f t="shared" si="8"/>
        <v>120.77777777777777</v>
      </c>
      <c r="I50" s="2" t="str">
        <f t="shared" si="3"/>
        <v>Late</v>
      </c>
      <c r="J50">
        <v>0.27</v>
      </c>
      <c r="K50">
        <v>0.19</v>
      </c>
      <c r="L50" s="2">
        <v>338.75166666666667</v>
      </c>
      <c r="M50" s="3">
        <v>18201029</v>
      </c>
      <c r="S50" s="8">
        <v>-14.799999999999999</v>
      </c>
      <c r="T50" s="2">
        <f t="shared" si="10"/>
        <v>-14.5779</v>
      </c>
      <c r="U50" s="2" t="str">
        <f t="shared" si="4"/>
        <v>Colder</v>
      </c>
      <c r="V50" s="8">
        <v>-1.8166666666666673</v>
      </c>
      <c r="W50" s="2">
        <v>-0.34</v>
      </c>
      <c r="X50" s="2">
        <f t="shared" si="5"/>
        <v>-1.3166666666666673</v>
      </c>
      <c r="Y50" s="8">
        <v>9.6166666666666654</v>
      </c>
      <c r="Z50" s="8">
        <v>10.074999999999999</v>
      </c>
      <c r="AA50" s="8">
        <v>638.69999999999993</v>
      </c>
      <c r="AB50" s="8">
        <f t="shared" si="6"/>
        <v>1075</v>
      </c>
      <c r="AC50" s="8">
        <v>240.60000000000002</v>
      </c>
      <c r="AD50" s="8">
        <v>121.30000000000001</v>
      </c>
      <c r="AE50" s="8">
        <v>879.29999999999984</v>
      </c>
      <c r="AF50" s="8">
        <v>1272.0999999999999</v>
      </c>
    </row>
    <row r="51" spans="1:32" x14ac:dyDescent="0.25">
      <c r="A51">
        <f t="shared" si="7"/>
        <v>50</v>
      </c>
      <c r="B51">
        <v>1981</v>
      </c>
      <c r="C51" s="1">
        <f t="shared" si="9"/>
        <v>29690</v>
      </c>
      <c r="D51">
        <v>4</v>
      </c>
      <c r="E51">
        <v>14</v>
      </c>
      <c r="F51" s="10">
        <v>104</v>
      </c>
      <c r="G51" s="2">
        <f t="shared" si="2"/>
        <v>116.20884</v>
      </c>
      <c r="H51" s="2">
        <f t="shared" si="8"/>
        <v>120.77777777777777</v>
      </c>
      <c r="I51" s="2" t="str">
        <f t="shared" si="3"/>
        <v>Early</v>
      </c>
      <c r="J51">
        <v>0.33</v>
      </c>
      <c r="K51">
        <v>0.21</v>
      </c>
      <c r="L51" s="2">
        <v>340.10583333333335</v>
      </c>
      <c r="M51" s="3">
        <v>16643963</v>
      </c>
      <c r="S51" s="8">
        <v>-13.4</v>
      </c>
      <c r="T51" s="2">
        <f t="shared" si="10"/>
        <v>-14.572999999999999</v>
      </c>
      <c r="U51" s="2" t="str">
        <f t="shared" si="4"/>
        <v>Colder</v>
      </c>
      <c r="V51" s="8">
        <v>-0.93333333333333368</v>
      </c>
      <c r="W51" s="2">
        <v>-0.34</v>
      </c>
      <c r="X51" s="2">
        <f t="shared" si="5"/>
        <v>-1.8166666666666673</v>
      </c>
      <c r="Y51" s="8">
        <v>10.825000000000001</v>
      </c>
      <c r="Z51" s="8">
        <v>10.074999999999999</v>
      </c>
      <c r="AA51" s="8">
        <v>661.5</v>
      </c>
      <c r="AB51" s="8">
        <f t="shared" si="6"/>
        <v>638.69999999999993</v>
      </c>
      <c r="AC51" s="8">
        <v>192.7</v>
      </c>
      <c r="AD51" s="8">
        <v>112.9</v>
      </c>
      <c r="AE51" s="8">
        <v>854.20000000000016</v>
      </c>
      <c r="AF51" s="8">
        <v>879.29999999999984</v>
      </c>
    </row>
    <row r="52" spans="1:32" x14ac:dyDescent="0.25">
      <c r="A52">
        <f t="shared" si="7"/>
        <v>51</v>
      </c>
      <c r="B52">
        <v>1982</v>
      </c>
      <c r="C52" s="1">
        <f t="shared" si="9"/>
        <v>30078</v>
      </c>
      <c r="D52">
        <v>5</v>
      </c>
      <c r="E52">
        <v>7</v>
      </c>
      <c r="F52" s="10">
        <v>127</v>
      </c>
      <c r="G52" s="2">
        <f t="shared" si="2"/>
        <v>116.17048</v>
      </c>
      <c r="H52" s="2">
        <f t="shared" si="8"/>
        <v>118.11111111111111</v>
      </c>
      <c r="I52" s="2" t="str">
        <f t="shared" si="3"/>
        <v>Late</v>
      </c>
      <c r="J52">
        <v>0.13</v>
      </c>
      <c r="K52">
        <v>0.22</v>
      </c>
      <c r="L52" s="2">
        <v>341.44749999999999</v>
      </c>
      <c r="M52" s="3">
        <v>18562599</v>
      </c>
      <c r="S52" s="8">
        <v>-17.833333333333332</v>
      </c>
      <c r="T52" s="2">
        <f t="shared" si="10"/>
        <v>-14.565499999999998</v>
      </c>
      <c r="U52" s="2" t="str">
        <f t="shared" si="4"/>
        <v>Colder</v>
      </c>
      <c r="V52" s="8">
        <v>-2.0666666666666678</v>
      </c>
      <c r="W52" s="2">
        <v>-0.34</v>
      </c>
      <c r="X52" s="2">
        <f t="shared" si="5"/>
        <v>-0.93333333333333368</v>
      </c>
      <c r="Y52" s="8">
        <v>10.025</v>
      </c>
      <c r="Z52" s="8">
        <v>10.074999999999999</v>
      </c>
      <c r="AA52" s="8">
        <v>714.3</v>
      </c>
      <c r="AB52" s="8">
        <f t="shared" si="6"/>
        <v>661.5</v>
      </c>
      <c r="AC52" s="8">
        <v>237</v>
      </c>
      <c r="AD52" s="8">
        <v>152.4</v>
      </c>
      <c r="AE52" s="8">
        <v>951.3</v>
      </c>
      <c r="AF52" s="8">
        <v>854.20000000000016</v>
      </c>
    </row>
    <row r="53" spans="1:32" x14ac:dyDescent="0.25">
      <c r="A53">
        <f t="shared" si="7"/>
        <v>52</v>
      </c>
      <c r="B53">
        <v>1983</v>
      </c>
      <c r="C53" s="1">
        <f t="shared" si="9"/>
        <v>30432</v>
      </c>
      <c r="D53">
        <v>4</v>
      </c>
      <c r="E53">
        <v>26</v>
      </c>
      <c r="F53" s="10">
        <v>116</v>
      </c>
      <c r="G53" s="2">
        <f t="shared" si="2"/>
        <v>116.13211999999999</v>
      </c>
      <c r="H53" s="2">
        <f t="shared" si="8"/>
        <v>120.44444444444444</v>
      </c>
      <c r="I53" s="2" t="str">
        <f t="shared" si="3"/>
        <v>Early</v>
      </c>
      <c r="J53">
        <v>0.31</v>
      </c>
      <c r="K53">
        <v>0.21</v>
      </c>
      <c r="L53" s="2">
        <v>343.05416666666662</v>
      </c>
      <c r="M53" s="3">
        <v>18034865</v>
      </c>
      <c r="S53" s="8">
        <v>-10.4</v>
      </c>
      <c r="T53" s="2">
        <f t="shared" si="10"/>
        <v>-14.555399999999999</v>
      </c>
      <c r="U53" s="2" t="str">
        <f t="shared" si="4"/>
        <v>Warmer</v>
      </c>
      <c r="V53" s="8">
        <v>-0.42499999999999982</v>
      </c>
      <c r="W53" s="2">
        <v>-0.34</v>
      </c>
      <c r="X53" s="2">
        <f t="shared" si="5"/>
        <v>-2.0666666666666678</v>
      </c>
      <c r="Y53" s="8">
        <v>11.04166666666667</v>
      </c>
      <c r="Z53" s="8">
        <v>10.074999999999999</v>
      </c>
      <c r="AA53" s="8">
        <v>787.5</v>
      </c>
      <c r="AB53" s="8">
        <f t="shared" si="6"/>
        <v>714.3</v>
      </c>
      <c r="AC53" s="8">
        <v>210.2</v>
      </c>
      <c r="AD53" s="8">
        <v>99.5</v>
      </c>
      <c r="AE53" s="8">
        <v>997.7</v>
      </c>
      <c r="AF53" s="8">
        <v>951.3</v>
      </c>
    </row>
    <row r="54" spans="1:32" x14ac:dyDescent="0.25">
      <c r="A54">
        <f t="shared" si="7"/>
        <v>53</v>
      </c>
      <c r="B54">
        <v>1984</v>
      </c>
      <c r="C54" s="1">
        <f t="shared" si="9"/>
        <v>30792</v>
      </c>
      <c r="D54">
        <v>4</v>
      </c>
      <c r="E54">
        <v>20</v>
      </c>
      <c r="F54" s="10">
        <v>111</v>
      </c>
      <c r="G54" s="2">
        <f t="shared" si="2"/>
        <v>116.09375999999999</v>
      </c>
      <c r="H54" s="2">
        <f t="shared" si="8"/>
        <v>119.55555555555556</v>
      </c>
      <c r="I54" s="2" t="str">
        <f t="shared" si="3"/>
        <v>Early</v>
      </c>
      <c r="J54">
        <v>0.16</v>
      </c>
      <c r="K54">
        <v>0.21</v>
      </c>
      <c r="L54" s="2">
        <v>344.65000000000003</v>
      </c>
      <c r="M54" s="3">
        <v>18415182</v>
      </c>
      <c r="S54" s="8">
        <v>-13.9</v>
      </c>
      <c r="T54" s="2">
        <f t="shared" si="10"/>
        <v>-14.5427</v>
      </c>
      <c r="U54" s="2" t="str">
        <f t="shared" si="4"/>
        <v>Colder</v>
      </c>
      <c r="V54" s="8">
        <v>-0.75833333333333419</v>
      </c>
      <c r="W54" s="2">
        <v>-0.34</v>
      </c>
      <c r="X54" s="2">
        <f t="shared" si="5"/>
        <v>-0.42499999999999982</v>
      </c>
      <c r="Y54" s="8">
        <v>10.700000000000001</v>
      </c>
      <c r="Z54" s="8">
        <v>10.074999999999999</v>
      </c>
      <c r="AA54" s="8">
        <v>876</v>
      </c>
      <c r="AB54" s="8">
        <f t="shared" si="6"/>
        <v>787.5</v>
      </c>
      <c r="AC54" s="8">
        <v>192.8</v>
      </c>
      <c r="AD54" s="8">
        <v>105.19999999999999</v>
      </c>
      <c r="AE54" s="8">
        <v>1068.8</v>
      </c>
      <c r="AF54" s="8">
        <v>997.7</v>
      </c>
    </row>
    <row r="55" spans="1:32" x14ac:dyDescent="0.25">
      <c r="A55">
        <f t="shared" si="7"/>
        <v>54</v>
      </c>
      <c r="B55">
        <v>1985</v>
      </c>
      <c r="C55" s="1">
        <f t="shared" si="9"/>
        <v>31166</v>
      </c>
      <c r="D55">
        <v>4</v>
      </c>
      <c r="E55">
        <v>29</v>
      </c>
      <c r="F55" s="10">
        <v>119</v>
      </c>
      <c r="G55" s="2">
        <f t="shared" si="2"/>
        <v>116.05539999999999</v>
      </c>
      <c r="H55" s="2">
        <f t="shared" si="8"/>
        <v>118</v>
      </c>
      <c r="I55" s="2" t="str">
        <f t="shared" si="3"/>
        <v>Late</v>
      </c>
      <c r="J55">
        <v>0.12</v>
      </c>
      <c r="K55">
        <v>0.23</v>
      </c>
      <c r="L55" s="2">
        <v>346.11666666666662</v>
      </c>
      <c r="M55" s="3">
        <v>18815578</v>
      </c>
      <c r="S55" s="8">
        <v>-14</v>
      </c>
      <c r="T55" s="2">
        <f t="shared" si="10"/>
        <v>-14.5274</v>
      </c>
      <c r="U55" s="2" t="str">
        <f t="shared" si="4"/>
        <v>Colder</v>
      </c>
      <c r="V55" s="8">
        <v>-1.95</v>
      </c>
      <c r="W55" s="2">
        <v>-0.34</v>
      </c>
      <c r="X55" s="2">
        <f t="shared" si="5"/>
        <v>-0.75833333333333419</v>
      </c>
      <c r="Y55" s="8">
        <v>9.7499999999999982</v>
      </c>
      <c r="Z55" s="8">
        <v>10.074999999999999</v>
      </c>
      <c r="AA55" s="8">
        <v>756.4</v>
      </c>
      <c r="AB55" s="8">
        <f t="shared" si="6"/>
        <v>876</v>
      </c>
      <c r="AC55" s="8">
        <v>305.8</v>
      </c>
      <c r="AD55" s="8">
        <v>169.4</v>
      </c>
      <c r="AE55" s="8">
        <v>1062.1999999999998</v>
      </c>
      <c r="AF55" s="8">
        <v>1068.8</v>
      </c>
    </row>
    <row r="56" spans="1:32" x14ac:dyDescent="0.25">
      <c r="A56">
        <f t="shared" si="7"/>
        <v>55</v>
      </c>
      <c r="B56">
        <v>1986</v>
      </c>
      <c r="C56" s="1">
        <f t="shared" si="9"/>
        <v>31521</v>
      </c>
      <c r="D56">
        <v>4</v>
      </c>
      <c r="E56">
        <v>19</v>
      </c>
      <c r="F56" s="10">
        <v>109</v>
      </c>
      <c r="G56" s="2">
        <f t="shared" si="2"/>
        <v>116.01703999999999</v>
      </c>
      <c r="H56" s="2">
        <f t="shared" si="8"/>
        <v>118.66666666666667</v>
      </c>
      <c r="I56" s="2" t="str">
        <f t="shared" si="3"/>
        <v>Early</v>
      </c>
      <c r="J56">
        <v>0.18</v>
      </c>
      <c r="K56">
        <v>0.25</v>
      </c>
      <c r="L56" s="2">
        <v>347.42083333333329</v>
      </c>
      <c r="M56" s="3">
        <v>17902718</v>
      </c>
      <c r="S56" s="8">
        <v>-14</v>
      </c>
      <c r="T56" s="2">
        <f t="shared" si="10"/>
        <v>-14.509499999999999</v>
      </c>
      <c r="U56" s="2" t="str">
        <f t="shared" si="4"/>
        <v>Colder</v>
      </c>
      <c r="V56" s="8">
        <v>-0.95833333333333337</v>
      </c>
      <c r="W56" s="2">
        <v>-0.34</v>
      </c>
      <c r="X56" s="2">
        <f t="shared" si="5"/>
        <v>-1.95</v>
      </c>
      <c r="Y56" s="8">
        <v>10.625000000000002</v>
      </c>
      <c r="Z56" s="8">
        <v>10.074999999999999</v>
      </c>
      <c r="AA56" s="8">
        <v>614.20000000000005</v>
      </c>
      <c r="AB56" s="8">
        <f t="shared" si="6"/>
        <v>756.4</v>
      </c>
      <c r="AC56" s="8">
        <v>186.79999999999998</v>
      </c>
      <c r="AD56" s="8">
        <v>122.60000000000001</v>
      </c>
      <c r="AE56" s="8">
        <v>800.2</v>
      </c>
      <c r="AF56" s="8">
        <v>1062.1999999999998</v>
      </c>
    </row>
    <row r="57" spans="1:32" x14ac:dyDescent="0.25">
      <c r="A57">
        <f t="shared" si="7"/>
        <v>56</v>
      </c>
      <c r="B57">
        <v>1987</v>
      </c>
      <c r="C57" s="1">
        <f t="shared" si="9"/>
        <v>31880</v>
      </c>
      <c r="D57">
        <v>4</v>
      </c>
      <c r="E57">
        <v>13</v>
      </c>
      <c r="F57" s="10">
        <v>103</v>
      </c>
      <c r="G57" s="2">
        <f t="shared" si="2"/>
        <v>115.97868</v>
      </c>
      <c r="H57" s="2">
        <f t="shared" si="8"/>
        <v>118.22222222222223</v>
      </c>
      <c r="I57" s="2" t="str">
        <f t="shared" si="3"/>
        <v>Early</v>
      </c>
      <c r="J57">
        <v>0.33</v>
      </c>
      <c r="K57">
        <v>0.28000000000000003</v>
      </c>
      <c r="L57" s="2">
        <v>349.19416666666666</v>
      </c>
      <c r="M57" s="3">
        <v>17417429</v>
      </c>
      <c r="S57" s="8">
        <v>-11.4</v>
      </c>
      <c r="T57" s="2">
        <f t="shared" si="10"/>
        <v>-14.488999999999997</v>
      </c>
      <c r="U57" s="2" t="str">
        <f t="shared" si="4"/>
        <v>Warmer</v>
      </c>
      <c r="V57" s="8">
        <v>0.28333333333333321</v>
      </c>
      <c r="W57" s="2">
        <v>-0.34</v>
      </c>
      <c r="X57" s="2">
        <f t="shared" si="5"/>
        <v>-0.95833333333333337</v>
      </c>
      <c r="Y57" s="8">
        <v>12.424999999999999</v>
      </c>
      <c r="Z57" s="8">
        <v>10.074999999999999</v>
      </c>
      <c r="AA57" s="8">
        <v>575.1</v>
      </c>
      <c r="AB57" s="8">
        <f t="shared" si="6"/>
        <v>614.20000000000005</v>
      </c>
      <c r="AC57" s="8">
        <v>178.8</v>
      </c>
      <c r="AD57" s="8">
        <v>90.6</v>
      </c>
      <c r="AE57" s="8">
        <v>753.9</v>
      </c>
      <c r="AF57" s="8">
        <v>800.2</v>
      </c>
    </row>
    <row r="58" spans="1:32" x14ac:dyDescent="0.25">
      <c r="A58">
        <f t="shared" si="7"/>
        <v>57</v>
      </c>
      <c r="B58">
        <v>1988</v>
      </c>
      <c r="C58" s="1">
        <f t="shared" si="9"/>
        <v>32261</v>
      </c>
      <c r="D58">
        <v>4</v>
      </c>
      <c r="E58">
        <v>28</v>
      </c>
      <c r="F58" s="10">
        <v>119</v>
      </c>
      <c r="G58" s="2">
        <f t="shared" si="2"/>
        <v>115.94031999999999</v>
      </c>
      <c r="H58" s="2">
        <f t="shared" si="8"/>
        <v>115.66666666666667</v>
      </c>
      <c r="I58" s="2" t="str">
        <f t="shared" si="3"/>
        <v>Late</v>
      </c>
      <c r="J58">
        <v>0.41</v>
      </c>
      <c r="K58">
        <v>0.31</v>
      </c>
      <c r="L58" s="2">
        <v>351.56750000000005</v>
      </c>
      <c r="M58" s="3">
        <v>18228735</v>
      </c>
      <c r="S58" s="8">
        <v>-16.033333333333331</v>
      </c>
      <c r="T58" s="2">
        <f t="shared" si="10"/>
        <v>-14.465899999999998</v>
      </c>
      <c r="U58" s="2" t="str">
        <f t="shared" si="4"/>
        <v>Colder</v>
      </c>
      <c r="V58" s="8">
        <v>-1.6749999999999998</v>
      </c>
      <c r="W58" s="2">
        <v>-0.34</v>
      </c>
      <c r="X58" s="2">
        <f t="shared" si="5"/>
        <v>0.28333333333333321</v>
      </c>
      <c r="Y58" s="8">
        <v>11.141666666666666</v>
      </c>
      <c r="Z58" s="8">
        <v>10.074999999999999</v>
      </c>
      <c r="AA58" s="8">
        <v>974.59999999999991</v>
      </c>
      <c r="AB58" s="8">
        <f t="shared" si="6"/>
        <v>575.1</v>
      </c>
      <c r="AC58" s="8">
        <v>317.8</v>
      </c>
      <c r="AD58" s="8">
        <v>177.20000000000002</v>
      </c>
      <c r="AE58" s="8">
        <v>1292.4000000000001</v>
      </c>
      <c r="AF58" s="8">
        <v>753.9</v>
      </c>
    </row>
    <row r="59" spans="1:32" x14ac:dyDescent="0.25">
      <c r="A59">
        <f t="shared" si="7"/>
        <v>58</v>
      </c>
      <c r="B59">
        <v>1989</v>
      </c>
      <c r="C59" s="1">
        <f t="shared" si="9"/>
        <v>32626</v>
      </c>
      <c r="D59">
        <v>4</v>
      </c>
      <c r="E59">
        <v>28</v>
      </c>
      <c r="F59" s="10">
        <v>118</v>
      </c>
      <c r="G59" s="2">
        <f t="shared" si="2"/>
        <v>115.90195999999999</v>
      </c>
      <c r="H59" s="2">
        <f t="shared" si="8"/>
        <v>114.77777777777777</v>
      </c>
      <c r="I59" s="2" t="str">
        <f t="shared" si="3"/>
        <v>Late</v>
      </c>
      <c r="J59">
        <v>0.28000000000000003</v>
      </c>
      <c r="K59">
        <v>0.34</v>
      </c>
      <c r="L59" s="2">
        <v>353.12083333333339</v>
      </c>
      <c r="M59" s="3">
        <v>17578498</v>
      </c>
      <c r="S59" s="8">
        <v>-17.5</v>
      </c>
      <c r="T59" s="2">
        <f t="shared" si="10"/>
        <v>-14.440199999999999</v>
      </c>
      <c r="U59" s="2" t="str">
        <f t="shared" si="4"/>
        <v>Colder</v>
      </c>
      <c r="V59" s="8">
        <v>-3.5583333333333331</v>
      </c>
      <c r="W59" s="2">
        <v>-0.34</v>
      </c>
      <c r="X59" s="2">
        <f t="shared" si="5"/>
        <v>-1.6749999999999998</v>
      </c>
      <c r="Y59" s="8">
        <v>9.9583333333333321</v>
      </c>
      <c r="Z59" s="8">
        <v>10.074999999999999</v>
      </c>
      <c r="AA59" s="8">
        <v>400.3</v>
      </c>
      <c r="AB59" s="8">
        <f t="shared" si="6"/>
        <v>974.59999999999991</v>
      </c>
      <c r="AC59" s="8">
        <v>421.9</v>
      </c>
      <c r="AD59" s="8">
        <v>225.89999999999998</v>
      </c>
      <c r="AE59" s="8">
        <v>822.19999999999993</v>
      </c>
      <c r="AF59" s="8">
        <v>1292.4000000000001</v>
      </c>
    </row>
    <row r="60" spans="1:32" x14ac:dyDescent="0.25">
      <c r="A60">
        <f t="shared" si="7"/>
        <v>59</v>
      </c>
      <c r="B60">
        <v>1990</v>
      </c>
      <c r="C60" s="1">
        <f t="shared" si="9"/>
        <v>32991</v>
      </c>
      <c r="D60">
        <v>4</v>
      </c>
      <c r="E60">
        <v>28</v>
      </c>
      <c r="F60" s="10">
        <v>118</v>
      </c>
      <c r="G60" s="2">
        <f t="shared" si="2"/>
        <v>115.86359999999999</v>
      </c>
      <c r="H60" s="2">
        <f t="shared" si="8"/>
        <v>114</v>
      </c>
      <c r="I60" s="2" t="str">
        <f t="shared" si="3"/>
        <v>Late</v>
      </c>
      <c r="J60">
        <v>0.44</v>
      </c>
      <c r="K60">
        <v>0.34</v>
      </c>
      <c r="L60" s="2">
        <v>354.39416666666671</v>
      </c>
      <c r="M60" s="3">
        <v>16932697</v>
      </c>
      <c r="S60" s="8">
        <v>-11.966666666666667</v>
      </c>
      <c r="T60" s="2">
        <f t="shared" si="10"/>
        <v>-14.411899999999999</v>
      </c>
      <c r="U60" s="2" t="str">
        <f t="shared" si="4"/>
        <v>Warmer</v>
      </c>
      <c r="V60" s="8">
        <v>-0.7333333333333325</v>
      </c>
      <c r="W60" s="2">
        <v>-0.34</v>
      </c>
      <c r="X60" s="2">
        <f t="shared" si="5"/>
        <v>-3.5583333333333331</v>
      </c>
      <c r="Y60" s="8">
        <v>11.358333333333334</v>
      </c>
      <c r="Z60" s="8">
        <v>10.074999999999999</v>
      </c>
      <c r="AA60" s="8">
        <v>819.7</v>
      </c>
      <c r="AB60" s="8">
        <f t="shared" si="6"/>
        <v>400.3</v>
      </c>
      <c r="AC60" s="8">
        <v>221</v>
      </c>
      <c r="AD60" s="8">
        <v>124.80000000000001</v>
      </c>
      <c r="AE60" s="8">
        <v>1040.7</v>
      </c>
      <c r="AF60" s="8">
        <v>822.19999999999993</v>
      </c>
    </row>
    <row r="61" spans="1:32" x14ac:dyDescent="0.25">
      <c r="A61">
        <f t="shared" si="7"/>
        <v>60</v>
      </c>
      <c r="B61">
        <v>1991</v>
      </c>
      <c r="C61" s="1">
        <f t="shared" si="9"/>
        <v>33355</v>
      </c>
      <c r="D61">
        <v>4</v>
      </c>
      <c r="E61">
        <v>27</v>
      </c>
      <c r="F61" s="10">
        <v>117</v>
      </c>
      <c r="G61" s="2">
        <f t="shared" si="2"/>
        <v>115.82523999999999</v>
      </c>
      <c r="H61" s="2">
        <f t="shared" si="8"/>
        <v>115.55555555555556</v>
      </c>
      <c r="I61" s="2" t="str">
        <f t="shared" si="3"/>
        <v>Late</v>
      </c>
      <c r="J61">
        <v>0.41</v>
      </c>
      <c r="K61">
        <v>0.33</v>
      </c>
      <c r="L61" s="2">
        <v>355.60750000000002</v>
      </c>
      <c r="M61" s="3">
        <v>17638419</v>
      </c>
      <c r="S61" s="8">
        <v>-13.966666666666669</v>
      </c>
      <c r="T61" s="2">
        <f t="shared" si="10"/>
        <v>-14.381</v>
      </c>
      <c r="U61" s="2" t="str">
        <f t="shared" si="4"/>
        <v>Colder</v>
      </c>
      <c r="V61" s="8">
        <v>-0.78333333333333355</v>
      </c>
      <c r="W61" s="2">
        <v>-0.34</v>
      </c>
      <c r="X61" s="2">
        <f t="shared" si="5"/>
        <v>-0.7333333333333325</v>
      </c>
      <c r="Y61" s="8">
        <v>11.399999999999999</v>
      </c>
      <c r="Z61" s="8">
        <v>10.074999999999999</v>
      </c>
      <c r="AA61" s="8">
        <v>857.90000000000009</v>
      </c>
      <c r="AB61" s="8">
        <f t="shared" si="6"/>
        <v>819.7</v>
      </c>
      <c r="AC61" s="8">
        <v>217.2</v>
      </c>
      <c r="AD61" s="8">
        <v>87.800000000000011</v>
      </c>
      <c r="AE61" s="8">
        <v>1075.1000000000001</v>
      </c>
      <c r="AF61" s="8">
        <v>1040.7</v>
      </c>
    </row>
    <row r="62" spans="1:32" x14ac:dyDescent="0.25">
      <c r="A62">
        <f t="shared" si="7"/>
        <v>61</v>
      </c>
      <c r="B62">
        <v>1992</v>
      </c>
      <c r="C62" s="1">
        <f t="shared" si="9"/>
        <v>33730</v>
      </c>
      <c r="D62">
        <v>5</v>
      </c>
      <c r="E62">
        <v>6</v>
      </c>
      <c r="F62" s="10">
        <v>127</v>
      </c>
      <c r="G62" s="2">
        <f t="shared" si="2"/>
        <v>115.78688</v>
      </c>
      <c r="H62" s="2">
        <f t="shared" si="8"/>
        <v>114.44444444444444</v>
      </c>
      <c r="I62" s="2" t="str">
        <f t="shared" si="3"/>
        <v>Late</v>
      </c>
      <c r="J62">
        <v>0.22</v>
      </c>
      <c r="K62">
        <v>0.33</v>
      </c>
      <c r="L62" s="2">
        <v>356.44583333333338</v>
      </c>
      <c r="M62" s="3">
        <v>17948740</v>
      </c>
      <c r="S62" s="8">
        <v>-13.633333333333335</v>
      </c>
      <c r="T62" s="2">
        <f t="shared" si="10"/>
        <v>-14.347499999999998</v>
      </c>
      <c r="U62" s="2" t="str">
        <f t="shared" si="4"/>
        <v>Colder</v>
      </c>
      <c r="V62" s="8">
        <v>-2.0250000000000004</v>
      </c>
      <c r="W62" s="2">
        <v>-0.34</v>
      </c>
      <c r="X62" s="2">
        <f t="shared" si="5"/>
        <v>-0.78333333333333355</v>
      </c>
      <c r="Y62" s="8">
        <v>9.6083333333333343</v>
      </c>
      <c r="Z62" s="8">
        <v>10.074999999999999</v>
      </c>
      <c r="AA62" s="8">
        <v>711.9</v>
      </c>
      <c r="AB62" s="8">
        <f t="shared" si="6"/>
        <v>857.90000000000009</v>
      </c>
      <c r="AC62" s="8">
        <v>269.40000000000003</v>
      </c>
      <c r="AD62" s="8">
        <v>144.9</v>
      </c>
      <c r="AE62" s="8">
        <v>981.3</v>
      </c>
      <c r="AF62" s="8">
        <v>1075.1000000000001</v>
      </c>
    </row>
    <row r="63" spans="1:32" x14ac:dyDescent="0.25">
      <c r="A63">
        <f t="shared" si="7"/>
        <v>62</v>
      </c>
      <c r="B63">
        <v>1993</v>
      </c>
      <c r="C63" s="1">
        <f t="shared" ref="C63:C84" si="11">DATE(B63,D63,E63)</f>
        <v>34091</v>
      </c>
      <c r="D63">
        <v>5</v>
      </c>
      <c r="E63">
        <v>2</v>
      </c>
      <c r="F63" s="10">
        <v>122</v>
      </c>
      <c r="G63" s="2">
        <f t="shared" si="2"/>
        <v>115.74852</v>
      </c>
      <c r="H63" s="2">
        <f t="shared" si="8"/>
        <v>115.66666666666667</v>
      </c>
      <c r="I63" s="2" t="str">
        <f t="shared" si="3"/>
        <v>Late</v>
      </c>
      <c r="J63">
        <v>0.24</v>
      </c>
      <c r="K63">
        <v>0.33</v>
      </c>
      <c r="L63" s="2">
        <v>357.09999999999997</v>
      </c>
      <c r="M63" s="3">
        <v>17897872</v>
      </c>
      <c r="S63" s="8">
        <v>-15.733333333333334</v>
      </c>
      <c r="T63" s="2">
        <f t="shared" si="10"/>
        <v>-14.311399999999999</v>
      </c>
      <c r="U63" s="2" t="str">
        <f t="shared" si="4"/>
        <v>Colder</v>
      </c>
      <c r="V63" s="8">
        <v>-2.0750000000000006</v>
      </c>
      <c r="W63" s="2">
        <v>-0.34</v>
      </c>
      <c r="X63" s="2">
        <f t="shared" si="5"/>
        <v>-2.0250000000000004</v>
      </c>
      <c r="Y63" s="8">
        <v>9.9083333333333332</v>
      </c>
      <c r="Z63" s="8">
        <v>10.074999999999999</v>
      </c>
      <c r="AA63" s="8">
        <v>875.70000000000016</v>
      </c>
      <c r="AB63" s="8">
        <f t="shared" si="6"/>
        <v>711.9</v>
      </c>
      <c r="AC63" s="8">
        <v>203.7</v>
      </c>
      <c r="AD63" s="8">
        <v>94.4</v>
      </c>
      <c r="AE63" s="8">
        <v>1079.4000000000001</v>
      </c>
      <c r="AF63" s="8">
        <v>981.3</v>
      </c>
    </row>
    <row r="64" spans="1:32" x14ac:dyDescent="0.25">
      <c r="A64">
        <f t="shared" si="7"/>
        <v>63</v>
      </c>
      <c r="B64">
        <v>1994</v>
      </c>
      <c r="C64" s="1">
        <f t="shared" si="11"/>
        <v>34454</v>
      </c>
      <c r="D64">
        <v>4</v>
      </c>
      <c r="E64">
        <v>30</v>
      </c>
      <c r="F64" s="10">
        <v>120</v>
      </c>
      <c r="G64" s="2">
        <f t="shared" si="2"/>
        <v>115.71015999999999</v>
      </c>
      <c r="H64" s="2">
        <f t="shared" si="8"/>
        <v>116.88888888888889</v>
      </c>
      <c r="I64" s="2" t="str">
        <f t="shared" si="3"/>
        <v>Late</v>
      </c>
      <c r="J64">
        <v>0.31</v>
      </c>
      <c r="K64">
        <v>0.34</v>
      </c>
      <c r="L64" s="2">
        <v>358.83333333333331</v>
      </c>
      <c r="M64" s="3">
        <v>17724084</v>
      </c>
      <c r="S64" s="8">
        <v>-18.400000000000002</v>
      </c>
      <c r="T64" s="2">
        <f t="shared" si="10"/>
        <v>-14.272699999999999</v>
      </c>
      <c r="U64" s="2" t="str">
        <f t="shared" si="4"/>
        <v>Colder</v>
      </c>
      <c r="V64" s="8">
        <v>-1.8749999999999991</v>
      </c>
      <c r="W64" s="2">
        <v>-0.34</v>
      </c>
      <c r="X64" s="2">
        <f t="shared" si="5"/>
        <v>-2.0750000000000006</v>
      </c>
      <c r="Y64" s="8">
        <v>10.325000000000001</v>
      </c>
      <c r="Z64" s="8">
        <v>10.074999999999999</v>
      </c>
      <c r="AA64" s="8">
        <v>717.3</v>
      </c>
      <c r="AB64" s="8">
        <f t="shared" si="6"/>
        <v>875.70000000000016</v>
      </c>
      <c r="AC64" s="8">
        <v>175.8</v>
      </c>
      <c r="AD64" s="8">
        <v>121.1</v>
      </c>
      <c r="AE64" s="8">
        <v>893.09999999999991</v>
      </c>
      <c r="AF64" s="8">
        <v>1079.4000000000001</v>
      </c>
    </row>
    <row r="65" spans="1:32" x14ac:dyDescent="0.25">
      <c r="A65">
        <f t="shared" si="7"/>
        <v>64</v>
      </c>
      <c r="B65">
        <v>1995</v>
      </c>
      <c r="C65" s="1">
        <f t="shared" si="11"/>
        <v>34815</v>
      </c>
      <c r="D65">
        <v>4</v>
      </c>
      <c r="E65">
        <v>26</v>
      </c>
      <c r="F65" s="10">
        <v>116</v>
      </c>
      <c r="G65" s="2">
        <f t="shared" si="2"/>
        <v>115.67179999999999</v>
      </c>
      <c r="H65" s="2">
        <f t="shared" si="8"/>
        <v>117</v>
      </c>
      <c r="I65" s="2" t="str">
        <f t="shared" si="3"/>
        <v>Late</v>
      </c>
      <c r="J65">
        <v>0.44</v>
      </c>
      <c r="K65">
        <v>0.37</v>
      </c>
      <c r="L65" s="2">
        <v>360.82</v>
      </c>
      <c r="M65" s="3">
        <v>17332000</v>
      </c>
      <c r="N65" s="10">
        <v>5.8855616438356178</v>
      </c>
      <c r="O65" s="10">
        <v>9.4291232876712261</v>
      </c>
      <c r="P65" s="10">
        <v>8.3486849315068472</v>
      </c>
      <c r="Q65" s="10">
        <v>10.882931506849321</v>
      </c>
      <c r="R65" s="10">
        <v>9.8429589041095955</v>
      </c>
      <c r="S65" s="8">
        <v>-12.299999999999999</v>
      </c>
      <c r="T65" s="2">
        <f t="shared" si="10"/>
        <v>-14.231399999999999</v>
      </c>
      <c r="U65" s="2" t="str">
        <f t="shared" si="4"/>
        <v>Warmer</v>
      </c>
      <c r="V65" s="8">
        <v>-1.1250000000000002</v>
      </c>
      <c r="W65" s="2">
        <v>-0.34</v>
      </c>
      <c r="X65" s="2">
        <f t="shared" si="5"/>
        <v>-1.8749999999999991</v>
      </c>
      <c r="Y65" s="8">
        <v>10.283333333333335</v>
      </c>
      <c r="Z65" s="8">
        <v>10.074999999999999</v>
      </c>
      <c r="AA65" s="8">
        <v>907.4</v>
      </c>
      <c r="AB65" s="8">
        <f t="shared" si="6"/>
        <v>717.3</v>
      </c>
      <c r="AC65" s="8">
        <v>260.60000000000002</v>
      </c>
      <c r="AD65" s="8">
        <v>88.1</v>
      </c>
      <c r="AE65" s="8">
        <v>1166.7</v>
      </c>
      <c r="AF65" s="8">
        <v>893.09999999999991</v>
      </c>
    </row>
    <row r="66" spans="1:32" x14ac:dyDescent="0.25">
      <c r="A66">
        <f t="shared" si="7"/>
        <v>65</v>
      </c>
      <c r="B66">
        <v>1996</v>
      </c>
      <c r="C66" s="1">
        <f t="shared" si="11"/>
        <v>35197</v>
      </c>
      <c r="D66">
        <v>5</v>
      </c>
      <c r="E66">
        <v>12</v>
      </c>
      <c r="F66" s="10">
        <v>133</v>
      </c>
      <c r="G66" s="2">
        <f t="shared" si="2"/>
        <v>115.63343999999999</v>
      </c>
      <c r="H66" s="2">
        <f t="shared" si="8"/>
        <v>117.77777777777777</v>
      </c>
      <c r="I66" s="2" t="str">
        <f t="shared" si="3"/>
        <v>Late</v>
      </c>
      <c r="J66">
        <v>0.33</v>
      </c>
      <c r="K66">
        <v>0.4</v>
      </c>
      <c r="L66" s="2">
        <v>362.60666666666663</v>
      </c>
      <c r="M66" s="3">
        <v>17464734</v>
      </c>
      <c r="N66" s="10">
        <v>4.391229508196723</v>
      </c>
      <c r="O66" s="10">
        <v>7.8073224043715799</v>
      </c>
      <c r="P66" s="10">
        <v>7.2632240437158497</v>
      </c>
      <c r="Q66" s="10">
        <v>10.265983606557381</v>
      </c>
      <c r="R66" s="10">
        <v>8.6945901639344338</v>
      </c>
      <c r="S66" s="8">
        <v>-17.866666666666664</v>
      </c>
      <c r="T66" s="2">
        <f t="shared" ref="T66:T88" si="12" xml:space="preserve"> 0.0013*A66*A66 - 0.1238*A66 - 11.633</f>
        <v>-14.187499999999998</v>
      </c>
      <c r="U66" s="2" t="str">
        <f t="shared" si="4"/>
        <v>Colder</v>
      </c>
      <c r="V66" s="8">
        <v>-2.1999999999999997</v>
      </c>
      <c r="W66" s="2">
        <v>-0.34</v>
      </c>
      <c r="X66" s="2">
        <f t="shared" si="5"/>
        <v>-1.1250000000000002</v>
      </c>
      <c r="Y66" s="8">
        <v>9.9</v>
      </c>
      <c r="Z66" s="8">
        <v>10.074999999999999</v>
      </c>
      <c r="AA66" s="8">
        <v>856</v>
      </c>
      <c r="AB66" s="8">
        <f t="shared" si="6"/>
        <v>907.4</v>
      </c>
      <c r="AC66" s="8">
        <v>299.8</v>
      </c>
      <c r="AD66" s="8">
        <v>139.5</v>
      </c>
      <c r="AE66" s="8">
        <v>1155.8</v>
      </c>
      <c r="AF66" s="8">
        <v>1166.7</v>
      </c>
    </row>
    <row r="67" spans="1:32" x14ac:dyDescent="0.25">
      <c r="A67">
        <f t="shared" si="7"/>
        <v>66</v>
      </c>
      <c r="B67">
        <v>1997</v>
      </c>
      <c r="C67" s="1">
        <f t="shared" si="11"/>
        <v>35551</v>
      </c>
      <c r="D67">
        <v>5</v>
      </c>
      <c r="E67">
        <v>1</v>
      </c>
      <c r="F67" s="10">
        <v>121</v>
      </c>
      <c r="G67" s="2">
        <f t="shared" ref="G67:G87" si="13">-0.03836*B67+192.2</f>
        <v>115.59508</v>
      </c>
      <c r="H67" s="2">
        <f t="shared" si="8"/>
        <v>121.11111111111111</v>
      </c>
      <c r="I67" s="2" t="str">
        <f t="shared" ref="I67:I88" si="14">IF(F67&gt;G67, "Late", "Early")</f>
        <v>Late</v>
      </c>
      <c r="J67">
        <v>0.47</v>
      </c>
      <c r="K67">
        <v>0.43</v>
      </c>
      <c r="L67" s="2">
        <v>363.72916666666669</v>
      </c>
      <c r="M67" s="3">
        <v>17615237</v>
      </c>
      <c r="N67" s="10">
        <v>5.1845479452054795</v>
      </c>
      <c r="O67" s="10">
        <v>8.4110136986301374</v>
      </c>
      <c r="P67" s="10">
        <v>7.6045205479452083</v>
      </c>
      <c r="Q67" s="10">
        <v>10.246356164383565</v>
      </c>
      <c r="R67" s="10">
        <v>9.1188219178082104</v>
      </c>
      <c r="S67" s="8">
        <v>-15.233333333333334</v>
      </c>
      <c r="T67" s="2">
        <f t="shared" si="12"/>
        <v>-14.140999999999998</v>
      </c>
      <c r="U67" s="2" t="str">
        <f t="shared" ref="U67:U88" si="15">IF(S67&gt;-12.6, "Warmer", "Colder")</f>
        <v>Colder</v>
      </c>
      <c r="V67" s="8">
        <v>-1.5333333333333332</v>
      </c>
      <c r="W67" s="2">
        <v>-0.34</v>
      </c>
      <c r="X67" s="2">
        <f t="shared" si="5"/>
        <v>-2.1999999999999997</v>
      </c>
      <c r="Y67" s="8">
        <v>9.2916666666666661</v>
      </c>
      <c r="Z67" s="8">
        <v>10.074999999999999</v>
      </c>
      <c r="AA67" s="8">
        <v>487.19999999999993</v>
      </c>
      <c r="AB67" s="8">
        <f t="shared" si="6"/>
        <v>856</v>
      </c>
      <c r="AC67" s="8">
        <v>312.3</v>
      </c>
      <c r="AD67" s="8">
        <v>236.5</v>
      </c>
      <c r="AE67" s="8">
        <v>750.99999999999989</v>
      </c>
      <c r="AF67" s="8">
        <v>1155.8</v>
      </c>
    </row>
    <row r="68" spans="1:32" x14ac:dyDescent="0.25">
      <c r="A68">
        <f t="shared" si="7"/>
        <v>67</v>
      </c>
      <c r="B68">
        <v>1998</v>
      </c>
      <c r="C68" s="1">
        <f t="shared" si="11"/>
        <v>35928</v>
      </c>
      <c r="D68">
        <v>5</v>
      </c>
      <c r="E68">
        <v>13</v>
      </c>
      <c r="F68" s="10">
        <v>133</v>
      </c>
      <c r="G68" s="2">
        <f t="shared" si="13"/>
        <v>115.55672</v>
      </c>
      <c r="H68" s="2">
        <f t="shared" si="8"/>
        <v>121.33333333333333</v>
      </c>
      <c r="I68" s="2" t="str">
        <f t="shared" si="14"/>
        <v>Late</v>
      </c>
      <c r="J68">
        <v>0.62</v>
      </c>
      <c r="K68">
        <v>0.45</v>
      </c>
      <c r="L68" s="2">
        <v>366.69916666666671</v>
      </c>
      <c r="M68" s="3">
        <v>17078136</v>
      </c>
      <c r="N68" s="10">
        <v>7.9681369863013725</v>
      </c>
      <c r="O68" s="10">
        <v>10.911589041095892</v>
      </c>
      <c r="P68" s="10">
        <v>9.6739726027397257</v>
      </c>
      <c r="Q68" s="10">
        <v>12.362493150684932</v>
      </c>
      <c r="R68" s="10">
        <v>10.967589041095888</v>
      </c>
      <c r="S68" s="8">
        <v>-10.5</v>
      </c>
      <c r="T68" s="2">
        <f t="shared" si="12"/>
        <v>-14.091899999999999</v>
      </c>
      <c r="U68" s="2" t="str">
        <f t="shared" si="15"/>
        <v>Warmer</v>
      </c>
      <c r="V68" s="8">
        <v>1.1083333333333334</v>
      </c>
      <c r="W68" s="2">
        <v>-0.34</v>
      </c>
      <c r="X68" s="2">
        <f t="shared" ref="X68:X88" si="16">V67</f>
        <v>-1.5333333333333332</v>
      </c>
      <c r="Y68" s="8">
        <v>11.791666666666666</v>
      </c>
      <c r="Z68" s="8">
        <v>10.074999999999999</v>
      </c>
      <c r="AA68" s="8">
        <v>741.7</v>
      </c>
      <c r="AB68" s="8">
        <f t="shared" ref="AB68:AB88" si="17">AA67</f>
        <v>487.19999999999993</v>
      </c>
      <c r="AC68" s="8">
        <v>210.2</v>
      </c>
      <c r="AD68" s="8">
        <v>145</v>
      </c>
      <c r="AE68" s="8">
        <v>951.1</v>
      </c>
      <c r="AF68" s="8">
        <v>750.99999999999989</v>
      </c>
    </row>
    <row r="69" spans="1:32" x14ac:dyDescent="0.25">
      <c r="A69">
        <f t="shared" si="7"/>
        <v>68</v>
      </c>
      <c r="B69">
        <v>1999</v>
      </c>
      <c r="C69" s="1">
        <f t="shared" si="11"/>
        <v>36267</v>
      </c>
      <c r="D69">
        <v>4</v>
      </c>
      <c r="E69">
        <v>17</v>
      </c>
      <c r="F69" s="10">
        <v>107</v>
      </c>
      <c r="G69" s="2">
        <f t="shared" si="13"/>
        <v>115.51835999999999</v>
      </c>
      <c r="H69" s="2">
        <f t="shared" si="8"/>
        <v>123</v>
      </c>
      <c r="I69" s="2" t="str">
        <f t="shared" si="14"/>
        <v>Early</v>
      </c>
      <c r="J69">
        <v>0.4</v>
      </c>
      <c r="K69">
        <v>0.48</v>
      </c>
      <c r="L69" s="2">
        <v>368.37750000000005</v>
      </c>
      <c r="M69" s="3">
        <v>17043675</v>
      </c>
      <c r="N69" s="10">
        <v>6.8774794520547902</v>
      </c>
      <c r="O69" s="10">
        <v>10.282547945205479</v>
      </c>
      <c r="P69" s="10">
        <v>9.4346027397260279</v>
      </c>
      <c r="Q69" s="10">
        <v>11.627287671232875</v>
      </c>
      <c r="R69" s="10">
        <v>10.80520547945205</v>
      </c>
      <c r="S69" s="8">
        <v>-12.466666666666667</v>
      </c>
      <c r="T69" s="2">
        <f t="shared" si="12"/>
        <v>-14.040199999999999</v>
      </c>
      <c r="U69" s="2" t="str">
        <f t="shared" si="15"/>
        <v>Warmer</v>
      </c>
      <c r="V69" s="8">
        <v>0.24166666666666639</v>
      </c>
      <c r="W69" s="2">
        <v>-0.34</v>
      </c>
      <c r="X69" s="2">
        <f t="shared" si="16"/>
        <v>1.1083333333333334</v>
      </c>
      <c r="Y69" s="8">
        <v>11.141666666666667</v>
      </c>
      <c r="Z69" s="8">
        <v>10.074999999999999</v>
      </c>
      <c r="AA69" s="8">
        <v>726.7</v>
      </c>
      <c r="AB69" s="8">
        <f t="shared" si="17"/>
        <v>741.7</v>
      </c>
      <c r="AC69" s="8">
        <v>186.7</v>
      </c>
      <c r="AD69" s="8">
        <v>128.19999999999999</v>
      </c>
      <c r="AE69" s="8">
        <v>872.30000000000007</v>
      </c>
      <c r="AF69" s="8">
        <v>951.1</v>
      </c>
    </row>
    <row r="70" spans="1:32" x14ac:dyDescent="0.25">
      <c r="A70">
        <f t="shared" ref="A70:A100" si="18">A69+1</f>
        <v>69</v>
      </c>
      <c r="B70">
        <v>2000</v>
      </c>
      <c r="C70" s="1">
        <f t="shared" si="11"/>
        <v>36621</v>
      </c>
      <c r="D70">
        <v>4</v>
      </c>
      <c r="E70">
        <v>5</v>
      </c>
      <c r="F70" s="10">
        <v>96</v>
      </c>
      <c r="G70" s="2">
        <f t="shared" si="13"/>
        <v>115.47999999999999</v>
      </c>
      <c r="H70" s="2">
        <f t="shared" si="8"/>
        <v>121.77777777777777</v>
      </c>
      <c r="I70" s="2" t="str">
        <f t="shared" si="14"/>
        <v>Early</v>
      </c>
      <c r="J70">
        <v>0.4</v>
      </c>
      <c r="K70">
        <v>0.5</v>
      </c>
      <c r="L70" s="2">
        <v>369.54916666666668</v>
      </c>
      <c r="M70" s="3">
        <v>17924137</v>
      </c>
      <c r="N70" s="10">
        <v>6.8928415300546444</v>
      </c>
      <c r="O70" s="10">
        <v>9.9245355191256781</v>
      </c>
      <c r="P70" s="10">
        <v>8.8348360655737803</v>
      </c>
      <c r="Q70" s="10">
        <v>11.177049180327865</v>
      </c>
      <c r="R70" s="10">
        <v>9.9363934426229434</v>
      </c>
      <c r="S70" s="8">
        <v>-11.333333333333334</v>
      </c>
      <c r="T70" s="2">
        <f t="shared" si="12"/>
        <v>-13.985899999999997</v>
      </c>
      <c r="U70" s="2" t="str">
        <f t="shared" si="15"/>
        <v>Warmer</v>
      </c>
      <c r="V70" s="8">
        <v>-0.63333333333333319</v>
      </c>
      <c r="W70" s="2">
        <v>-0.34</v>
      </c>
      <c r="X70" s="2">
        <f t="shared" si="16"/>
        <v>0.24166666666666639</v>
      </c>
      <c r="Y70" s="8">
        <v>9.6166666666666654</v>
      </c>
      <c r="Z70" s="8">
        <v>10.074999999999999</v>
      </c>
      <c r="AA70" s="8">
        <v>455.3</v>
      </c>
      <c r="AB70" s="8">
        <f t="shared" si="17"/>
        <v>726.7</v>
      </c>
      <c r="AC70" s="8">
        <v>238.5</v>
      </c>
      <c r="AD70" s="8">
        <v>104.2</v>
      </c>
      <c r="AE70" s="8">
        <v>676.50000000000011</v>
      </c>
      <c r="AF70" s="8">
        <v>872.30000000000007</v>
      </c>
    </row>
    <row r="71" spans="1:32" x14ac:dyDescent="0.25">
      <c r="A71">
        <f t="shared" si="18"/>
        <v>70</v>
      </c>
      <c r="B71">
        <v>2001</v>
      </c>
      <c r="C71" s="1">
        <f t="shared" si="11"/>
        <v>37004</v>
      </c>
      <c r="D71">
        <v>4</v>
      </c>
      <c r="E71">
        <v>23</v>
      </c>
      <c r="F71" s="10">
        <v>113</v>
      </c>
      <c r="G71" s="2">
        <f t="shared" si="13"/>
        <v>115.44163999999999</v>
      </c>
      <c r="H71" s="2">
        <f t="shared" si="8"/>
        <v>119.44444444444444</v>
      </c>
      <c r="I71" s="2" t="str">
        <f t="shared" si="14"/>
        <v>Early</v>
      </c>
      <c r="J71">
        <v>0.54</v>
      </c>
      <c r="K71">
        <v>0.52</v>
      </c>
      <c r="L71" s="2">
        <v>371.14249999999998</v>
      </c>
      <c r="M71" s="3">
        <v>18087833</v>
      </c>
      <c r="N71" s="10">
        <v>5.9841917808219165</v>
      </c>
      <c r="O71" s="10">
        <v>9.2683561643835617</v>
      </c>
      <c r="P71" s="10">
        <v>8.448821917808214</v>
      </c>
      <c r="Q71" s="10">
        <v>11.034219178082189</v>
      </c>
      <c r="R71" s="10">
        <v>9.6643287671232905</v>
      </c>
      <c r="S71" s="8">
        <v>-12.200000000000001</v>
      </c>
      <c r="T71" s="2">
        <f t="shared" si="12"/>
        <v>-13.928999999999998</v>
      </c>
      <c r="U71" s="2" t="str">
        <f t="shared" si="15"/>
        <v>Warmer</v>
      </c>
      <c r="V71" s="8">
        <v>1.091666666666667</v>
      </c>
      <c r="W71" s="2">
        <v>-0.34</v>
      </c>
      <c r="X71" s="2">
        <f t="shared" si="16"/>
        <v>-0.63333333333333319</v>
      </c>
      <c r="Y71" s="8">
        <v>10.525</v>
      </c>
      <c r="Z71" s="8">
        <v>10.074999999999999</v>
      </c>
      <c r="AA71" s="8">
        <v>983.80000000000007</v>
      </c>
      <c r="AB71" s="8">
        <f t="shared" si="17"/>
        <v>455.3</v>
      </c>
      <c r="AC71" s="8">
        <v>267.7</v>
      </c>
      <c r="AD71" s="8">
        <v>198.7</v>
      </c>
      <c r="AE71" s="8">
        <v>1189.5999999999999</v>
      </c>
      <c r="AF71" s="8">
        <v>676.50000000000011</v>
      </c>
    </row>
    <row r="72" spans="1:32" x14ac:dyDescent="0.25">
      <c r="A72">
        <f t="shared" si="18"/>
        <v>71</v>
      </c>
      <c r="B72">
        <v>2002</v>
      </c>
      <c r="C72" s="1">
        <f t="shared" si="11"/>
        <v>37367</v>
      </c>
      <c r="D72">
        <v>4</v>
      </c>
      <c r="E72">
        <v>21</v>
      </c>
      <c r="F72" s="10">
        <v>111</v>
      </c>
      <c r="G72" s="2">
        <f t="shared" si="13"/>
        <v>115.40328</v>
      </c>
      <c r="H72" s="2">
        <f t="shared" si="8"/>
        <v>117.88888888888889</v>
      </c>
      <c r="I72" s="2" t="str">
        <f t="shared" si="14"/>
        <v>Early</v>
      </c>
      <c r="J72">
        <v>0.62</v>
      </c>
      <c r="K72">
        <v>0.55000000000000004</v>
      </c>
      <c r="L72" s="2">
        <v>373.27916666666664</v>
      </c>
      <c r="M72" s="3">
        <v>17185624</v>
      </c>
      <c r="N72" s="10">
        <v>6.54575342465753</v>
      </c>
      <c r="O72" s="10">
        <v>10.132383561643836</v>
      </c>
      <c r="P72" s="10">
        <v>9.2677534246575313</v>
      </c>
      <c r="Q72" s="10">
        <v>11.306712328767128</v>
      </c>
      <c r="R72" s="10">
        <v>10.752849315068493</v>
      </c>
      <c r="S72" s="8">
        <v>-12.299999999999999</v>
      </c>
      <c r="T72" s="2">
        <f t="shared" si="12"/>
        <v>-13.869499999999999</v>
      </c>
      <c r="U72" s="2" t="str">
        <f t="shared" si="15"/>
        <v>Warmer</v>
      </c>
      <c r="V72" s="8">
        <v>-0.20000000000000009</v>
      </c>
      <c r="W72" s="2">
        <v>-0.34</v>
      </c>
      <c r="X72" s="2">
        <f t="shared" si="16"/>
        <v>1.091666666666667</v>
      </c>
      <c r="Y72" s="8">
        <v>9.4999999999999982</v>
      </c>
      <c r="Z72" s="8">
        <v>10.074999999999999</v>
      </c>
      <c r="AA72" s="8">
        <v>783.9</v>
      </c>
      <c r="AB72" s="8">
        <f t="shared" si="17"/>
        <v>983.80000000000007</v>
      </c>
      <c r="AC72" s="8">
        <v>289.79999999999995</v>
      </c>
      <c r="AD72" s="8">
        <v>219.29999999999998</v>
      </c>
      <c r="AE72" s="8">
        <v>1046.1000000000001</v>
      </c>
      <c r="AF72" s="8">
        <v>1189.5999999999999</v>
      </c>
    </row>
    <row r="73" spans="1:32" x14ac:dyDescent="0.25">
      <c r="A73">
        <f t="shared" si="18"/>
        <v>72</v>
      </c>
      <c r="B73">
        <v>2003</v>
      </c>
      <c r="C73" s="1">
        <f t="shared" si="11"/>
        <v>37740</v>
      </c>
      <c r="D73">
        <v>4</v>
      </c>
      <c r="E73">
        <v>29</v>
      </c>
      <c r="F73" s="10">
        <v>119</v>
      </c>
      <c r="G73" s="2">
        <f t="shared" si="13"/>
        <v>115.36492</v>
      </c>
      <c r="H73" s="2">
        <f t="shared" si="8"/>
        <v>116.66666666666667</v>
      </c>
      <c r="I73" s="2" t="str">
        <f t="shared" si="14"/>
        <v>Late</v>
      </c>
      <c r="J73">
        <v>0.61</v>
      </c>
      <c r="K73">
        <v>0.57999999999999996</v>
      </c>
      <c r="L73" s="2">
        <v>375.80166666666668</v>
      </c>
      <c r="M73" s="3">
        <v>17811079</v>
      </c>
      <c r="N73" s="10">
        <v>5.6696986301369892</v>
      </c>
      <c r="O73" s="10">
        <v>8.7123835616438416</v>
      </c>
      <c r="P73" s="10">
        <v>7.8555616438356166</v>
      </c>
      <c r="Q73" s="10">
        <v>10.431917808219179</v>
      </c>
      <c r="R73" s="10">
        <v>8.9607397260273967</v>
      </c>
      <c r="S73" s="8">
        <v>-16.099999999999998</v>
      </c>
      <c r="T73" s="2">
        <f t="shared" si="12"/>
        <v>-13.807399999999998</v>
      </c>
      <c r="U73" s="2" t="str">
        <f t="shared" si="15"/>
        <v>Colder</v>
      </c>
      <c r="V73" s="8">
        <v>-0.43333333333333313</v>
      </c>
      <c r="W73" s="2">
        <v>-0.34</v>
      </c>
      <c r="X73" s="2">
        <f t="shared" si="16"/>
        <v>-0.20000000000000009</v>
      </c>
      <c r="Y73" s="8">
        <v>8.8000000000000025</v>
      </c>
      <c r="Z73" s="8">
        <v>10.074999999999999</v>
      </c>
      <c r="AA73" s="8">
        <v>1025.5</v>
      </c>
      <c r="AB73" s="8">
        <f t="shared" si="17"/>
        <v>783.9</v>
      </c>
      <c r="AC73" s="8">
        <v>234.39999999999998</v>
      </c>
      <c r="AD73" s="8">
        <v>157.6</v>
      </c>
      <c r="AE73" s="8">
        <v>1205.0999999999999</v>
      </c>
      <c r="AF73" s="8">
        <v>1046.1000000000001</v>
      </c>
    </row>
    <row r="74" spans="1:32" x14ac:dyDescent="0.25">
      <c r="A74">
        <f t="shared" si="18"/>
        <v>73</v>
      </c>
      <c r="B74">
        <v>2004</v>
      </c>
      <c r="C74" s="1">
        <f t="shared" si="11"/>
        <v>38100</v>
      </c>
      <c r="D74">
        <v>4</v>
      </c>
      <c r="E74">
        <v>23</v>
      </c>
      <c r="F74" s="10">
        <v>114</v>
      </c>
      <c r="G74" s="2">
        <f t="shared" si="13"/>
        <v>115.32655999999999</v>
      </c>
      <c r="H74" s="2">
        <f t="shared" si="8"/>
        <v>116.55555555555556</v>
      </c>
      <c r="I74" s="2" t="str">
        <f t="shared" si="14"/>
        <v>Early</v>
      </c>
      <c r="J74">
        <v>0.53</v>
      </c>
      <c r="K74">
        <v>0.6</v>
      </c>
      <c r="L74" s="2">
        <v>377.52250000000004</v>
      </c>
      <c r="M74" s="3">
        <v>18114822</v>
      </c>
      <c r="N74" s="10">
        <v>5.9678688524590155</v>
      </c>
      <c r="O74" s="10">
        <v>9.2834426229508136</v>
      </c>
      <c r="P74" s="10">
        <v>8.4680327868852459</v>
      </c>
      <c r="Q74" s="10">
        <v>11.228961748633875</v>
      </c>
      <c r="R74" s="10">
        <v>9.8215573770491797</v>
      </c>
      <c r="S74" s="8">
        <v>-14.233333333333334</v>
      </c>
      <c r="T74" s="2">
        <f t="shared" si="12"/>
        <v>-13.742699999999999</v>
      </c>
      <c r="U74" s="2" t="str">
        <f t="shared" si="15"/>
        <v>Colder</v>
      </c>
      <c r="V74" s="8">
        <v>-1.6166666666666656</v>
      </c>
      <c r="W74" s="2">
        <v>-0.34</v>
      </c>
      <c r="X74" s="2">
        <f t="shared" si="16"/>
        <v>-0.43333333333333313</v>
      </c>
      <c r="Y74" s="8">
        <v>8.7416666666666671</v>
      </c>
      <c r="Z74" s="8">
        <v>10.074999999999999</v>
      </c>
      <c r="AA74" s="8">
        <v>901.10000000000014</v>
      </c>
      <c r="AB74" s="8">
        <f t="shared" si="17"/>
        <v>1025.5</v>
      </c>
      <c r="AC74" s="8">
        <v>295.2</v>
      </c>
      <c r="AD74" s="8">
        <v>180.4</v>
      </c>
      <c r="AE74" s="8">
        <v>1138</v>
      </c>
      <c r="AF74" s="8">
        <v>1205.0999999999999</v>
      </c>
    </row>
    <row r="75" spans="1:32" x14ac:dyDescent="0.25">
      <c r="A75">
        <f t="shared" si="18"/>
        <v>74</v>
      </c>
      <c r="B75">
        <v>2005</v>
      </c>
      <c r="C75" s="1">
        <f t="shared" si="11"/>
        <v>38461</v>
      </c>
      <c r="D75">
        <v>4</v>
      </c>
      <c r="E75">
        <v>19</v>
      </c>
      <c r="F75" s="10">
        <v>109</v>
      </c>
      <c r="G75" s="2">
        <f t="shared" si="13"/>
        <v>115.28819999999999</v>
      </c>
      <c r="H75" s="2">
        <f t="shared" si="8"/>
        <v>116.33333333333333</v>
      </c>
      <c r="I75" s="2" t="str">
        <f t="shared" si="14"/>
        <v>Early</v>
      </c>
      <c r="J75">
        <v>0.67</v>
      </c>
      <c r="K75">
        <v>0.61</v>
      </c>
      <c r="L75" s="2">
        <v>379.79583333333329</v>
      </c>
      <c r="M75" s="3">
        <v>17787973</v>
      </c>
      <c r="N75" s="10">
        <v>7.3502739726027411</v>
      </c>
      <c r="O75" s="10">
        <v>10.445232876712327</v>
      </c>
      <c r="P75" s="10">
        <v>9.4206301369863006</v>
      </c>
      <c r="Q75" s="10">
        <v>11.655397260273967</v>
      </c>
      <c r="R75" s="10">
        <v>10.758356164383564</v>
      </c>
      <c r="S75" s="8">
        <v>-13.933333333333335</v>
      </c>
      <c r="T75" s="2">
        <f t="shared" si="12"/>
        <v>-13.6754</v>
      </c>
      <c r="U75" s="2" t="str">
        <f t="shared" si="15"/>
        <v>Colder</v>
      </c>
      <c r="V75" s="8">
        <v>-0.133333333333333</v>
      </c>
      <c r="W75" s="2">
        <v>-0.34</v>
      </c>
      <c r="X75" s="2">
        <f t="shared" si="16"/>
        <v>-1.6166666666666656</v>
      </c>
      <c r="Y75" s="8">
        <v>10.266666666666667</v>
      </c>
      <c r="Z75" s="8">
        <v>10.074999999999999</v>
      </c>
      <c r="AA75" s="8">
        <v>659.6</v>
      </c>
      <c r="AB75" s="8">
        <f t="shared" si="17"/>
        <v>901.10000000000014</v>
      </c>
      <c r="AC75" s="8">
        <v>219.6</v>
      </c>
      <c r="AD75" s="8">
        <v>119.6</v>
      </c>
      <c r="AE75" s="8">
        <v>825.1</v>
      </c>
      <c r="AF75" s="8">
        <v>1138</v>
      </c>
    </row>
    <row r="76" spans="1:32" x14ac:dyDescent="0.25">
      <c r="A76">
        <f t="shared" si="18"/>
        <v>75</v>
      </c>
      <c r="B76">
        <v>2006</v>
      </c>
      <c r="C76" s="1">
        <f t="shared" si="11"/>
        <v>38826</v>
      </c>
      <c r="D76">
        <v>4</v>
      </c>
      <c r="E76">
        <v>19</v>
      </c>
      <c r="F76" s="10">
        <v>109</v>
      </c>
      <c r="G76" s="2">
        <f t="shared" si="13"/>
        <v>115.24983999999999</v>
      </c>
      <c r="H76" s="2">
        <f t="shared" ref="H76:H88" si="19">AVERAGE(F67:F75)</f>
        <v>113.66666666666667</v>
      </c>
      <c r="I76" s="2" t="str">
        <f t="shared" si="14"/>
        <v>Early</v>
      </c>
      <c r="J76">
        <v>0.62</v>
      </c>
      <c r="K76">
        <v>0.61</v>
      </c>
      <c r="L76" s="2">
        <v>381.89583333333326</v>
      </c>
      <c r="M76" s="3">
        <v>16848008</v>
      </c>
      <c r="N76" s="10">
        <v>7.7561643835616563</v>
      </c>
      <c r="O76" s="10">
        <v>10.074356164383564</v>
      </c>
      <c r="P76" s="10">
        <v>9.2790958904109555</v>
      </c>
      <c r="Q76" s="10">
        <v>11.457863013698629</v>
      </c>
      <c r="R76" s="10">
        <v>10.678164383561638</v>
      </c>
      <c r="S76" s="8">
        <v>-10.233333333333333</v>
      </c>
      <c r="T76" s="2">
        <f t="shared" si="12"/>
        <v>-13.605499999999999</v>
      </c>
      <c r="U76" s="2" t="str">
        <f t="shared" si="15"/>
        <v>Warmer</v>
      </c>
      <c r="V76" s="8">
        <v>1.2833333333333332</v>
      </c>
      <c r="W76" s="2">
        <v>-0.34</v>
      </c>
      <c r="X76" s="2">
        <f t="shared" si="16"/>
        <v>-0.133333333333333</v>
      </c>
      <c r="Y76" s="8">
        <v>10.566666666666666</v>
      </c>
      <c r="Z76" s="8">
        <v>10.074999999999999</v>
      </c>
      <c r="AA76" s="8">
        <v>805.30000000000007</v>
      </c>
      <c r="AB76" s="8">
        <f t="shared" si="17"/>
        <v>659.6</v>
      </c>
      <c r="AC76" s="8">
        <v>248</v>
      </c>
      <c r="AD76" s="8">
        <v>161.39999999999998</v>
      </c>
      <c r="AE76" s="8">
        <v>1040.3</v>
      </c>
      <c r="AF76" s="8">
        <v>825.1</v>
      </c>
    </row>
    <row r="77" spans="1:32" x14ac:dyDescent="0.25">
      <c r="A77">
        <f t="shared" si="18"/>
        <v>76</v>
      </c>
      <c r="B77">
        <v>2007</v>
      </c>
      <c r="C77" s="1">
        <f t="shared" si="11"/>
        <v>39194</v>
      </c>
      <c r="D77">
        <v>4</v>
      </c>
      <c r="E77">
        <v>22</v>
      </c>
      <c r="F77" s="10">
        <v>112</v>
      </c>
      <c r="G77" s="2">
        <f t="shared" si="13"/>
        <v>115.21147999999999</v>
      </c>
      <c r="H77" s="2">
        <f t="shared" si="19"/>
        <v>112.33333333333333</v>
      </c>
      <c r="I77" s="2" t="str">
        <f t="shared" si="14"/>
        <v>Early</v>
      </c>
      <c r="J77">
        <v>0.64</v>
      </c>
      <c r="K77">
        <v>0.61</v>
      </c>
      <c r="L77" s="2">
        <v>383.79166666666657</v>
      </c>
      <c r="M77" s="3">
        <v>17969261</v>
      </c>
      <c r="N77" s="10">
        <v>6.577917808219178</v>
      </c>
      <c r="O77" s="10">
        <v>10.073424657534238</v>
      </c>
      <c r="P77" s="10">
        <v>8.981780821917809</v>
      </c>
      <c r="Q77" s="10">
        <v>11.638602739726043</v>
      </c>
      <c r="R77" s="10">
        <v>10.368849315068488</v>
      </c>
      <c r="S77" s="8">
        <v>-12.733333333333334</v>
      </c>
      <c r="T77" s="2">
        <f t="shared" si="12"/>
        <v>-13.532999999999998</v>
      </c>
      <c r="U77" s="2" t="str">
        <f t="shared" si="15"/>
        <v>Colder</v>
      </c>
      <c r="V77" s="8">
        <v>-6.6666666666667027E-2</v>
      </c>
      <c r="W77" s="2">
        <v>-0.34</v>
      </c>
      <c r="X77" s="2">
        <f t="shared" si="16"/>
        <v>1.2833333333333332</v>
      </c>
      <c r="Y77" s="8">
        <v>9.8666666666666654</v>
      </c>
      <c r="Z77" s="8">
        <v>10.074999999999999</v>
      </c>
      <c r="AA77" s="8">
        <v>628.49999999999989</v>
      </c>
      <c r="AB77" s="8">
        <f t="shared" si="17"/>
        <v>805.30000000000007</v>
      </c>
      <c r="AC77" s="8">
        <v>243.1</v>
      </c>
      <c r="AD77" s="8">
        <v>102.1</v>
      </c>
      <c r="AE77" s="8">
        <v>832.6</v>
      </c>
      <c r="AF77" s="8">
        <v>1040.3</v>
      </c>
    </row>
    <row r="78" spans="1:32" x14ac:dyDescent="0.25">
      <c r="A78">
        <f t="shared" si="18"/>
        <v>77</v>
      </c>
      <c r="B78">
        <v>2008</v>
      </c>
      <c r="C78" s="1">
        <f t="shared" si="11"/>
        <v>39563</v>
      </c>
      <c r="D78">
        <v>4</v>
      </c>
      <c r="E78">
        <v>25</v>
      </c>
      <c r="F78" s="10">
        <v>116</v>
      </c>
      <c r="G78" s="2">
        <f t="shared" si="13"/>
        <v>115.17312</v>
      </c>
      <c r="H78" s="2">
        <f t="shared" si="19"/>
        <v>110</v>
      </c>
      <c r="I78" s="2" t="str">
        <f t="shared" si="14"/>
        <v>Late</v>
      </c>
      <c r="J78">
        <v>0.52</v>
      </c>
      <c r="K78">
        <v>0.62</v>
      </c>
      <c r="L78" s="2">
        <v>385.6033333333333</v>
      </c>
      <c r="M78" s="3">
        <v>18010357</v>
      </c>
      <c r="N78" s="10">
        <v>6.2829234972677623</v>
      </c>
      <c r="O78" s="10">
        <v>9.1425683060109275</v>
      </c>
      <c r="P78" s="10">
        <v>8.5484972677595668</v>
      </c>
      <c r="Q78" s="10">
        <v>10.782459016393446</v>
      </c>
      <c r="R78" s="10">
        <v>9.9052185792349707</v>
      </c>
      <c r="S78" s="8">
        <v>-12.933333333333332</v>
      </c>
      <c r="T78" s="2">
        <f t="shared" si="12"/>
        <v>-13.457899999999999</v>
      </c>
      <c r="U78" s="2" t="str">
        <f t="shared" si="15"/>
        <v>Colder</v>
      </c>
      <c r="V78" s="8">
        <v>-0.31666666666666599</v>
      </c>
      <c r="W78" s="2">
        <v>-0.34</v>
      </c>
      <c r="X78" s="2">
        <f t="shared" si="16"/>
        <v>-6.6666666666667027E-2</v>
      </c>
      <c r="Y78" s="8">
        <v>8.9250000000000007</v>
      </c>
      <c r="Z78" s="8">
        <v>10.074999999999999</v>
      </c>
      <c r="AA78" s="8">
        <v>803.6</v>
      </c>
      <c r="AB78" s="8">
        <f t="shared" si="17"/>
        <v>628.49999999999989</v>
      </c>
      <c r="AC78" s="8">
        <v>375.5</v>
      </c>
      <c r="AD78" s="8">
        <v>174.10000000000002</v>
      </c>
      <c r="AE78" s="8">
        <v>1125.7</v>
      </c>
      <c r="AF78" s="8">
        <v>832.6</v>
      </c>
    </row>
    <row r="79" spans="1:32" x14ac:dyDescent="0.25">
      <c r="A79">
        <f t="shared" si="18"/>
        <v>78</v>
      </c>
      <c r="B79">
        <v>2009</v>
      </c>
      <c r="C79" s="1">
        <f t="shared" si="11"/>
        <v>39930</v>
      </c>
      <c r="D79">
        <v>4</v>
      </c>
      <c r="E79">
        <v>27</v>
      </c>
      <c r="F79" s="10">
        <v>117</v>
      </c>
      <c r="G79" s="2">
        <f t="shared" si="13"/>
        <v>115.13475999999999</v>
      </c>
      <c r="H79" s="2">
        <f t="shared" si="19"/>
        <v>111</v>
      </c>
      <c r="I79" s="2" t="str">
        <f t="shared" si="14"/>
        <v>Late</v>
      </c>
      <c r="J79">
        <v>0.63</v>
      </c>
      <c r="K79">
        <v>0.62</v>
      </c>
      <c r="L79" s="2">
        <v>387.43</v>
      </c>
      <c r="M79" s="3">
        <v>18272558</v>
      </c>
      <c r="N79" s="10">
        <v>5.7051780821917806</v>
      </c>
      <c r="O79" s="10">
        <v>8.8623561643835558</v>
      </c>
      <c r="P79" s="10">
        <v>8.2262465753424561</v>
      </c>
      <c r="Q79" s="10">
        <v>10.910438356164386</v>
      </c>
      <c r="R79" s="10">
        <v>9.6127671232876679</v>
      </c>
      <c r="S79" s="8">
        <v>-13.666666666666666</v>
      </c>
      <c r="T79" s="2">
        <f t="shared" si="12"/>
        <v>-13.380199999999999</v>
      </c>
      <c r="U79" s="2" t="str">
        <f t="shared" si="15"/>
        <v>Colder</v>
      </c>
      <c r="V79" s="8">
        <v>-0.125</v>
      </c>
      <c r="W79" s="2">
        <v>-0.34</v>
      </c>
      <c r="X79" s="2">
        <f t="shared" si="16"/>
        <v>-0.31666666666666599</v>
      </c>
      <c r="Y79" s="8">
        <v>8.7416666666666689</v>
      </c>
      <c r="Z79" s="8">
        <v>10.074999999999999</v>
      </c>
      <c r="AA79" s="8">
        <v>909.8</v>
      </c>
      <c r="AB79" s="8">
        <f t="shared" si="17"/>
        <v>803.6</v>
      </c>
      <c r="AC79" s="8">
        <v>257.20000000000005</v>
      </c>
      <c r="AD79" s="8">
        <v>139.60000000000002</v>
      </c>
      <c r="AE79" s="8">
        <v>1127.3</v>
      </c>
      <c r="AF79" s="8">
        <v>1125.7</v>
      </c>
    </row>
    <row r="80" spans="1:32" x14ac:dyDescent="0.25">
      <c r="A80">
        <f t="shared" si="18"/>
        <v>79</v>
      </c>
      <c r="B80">
        <v>2010</v>
      </c>
      <c r="C80" s="1">
        <f t="shared" si="11"/>
        <v>40268</v>
      </c>
      <c r="D80">
        <v>3</v>
      </c>
      <c r="E80">
        <v>31</v>
      </c>
      <c r="F80" s="10">
        <v>90</v>
      </c>
      <c r="G80" s="2">
        <f t="shared" si="13"/>
        <v>115.09639999999999</v>
      </c>
      <c r="H80" s="2">
        <f t="shared" si="19"/>
        <v>113.33333333333333</v>
      </c>
      <c r="I80" s="2" t="str">
        <f t="shared" si="14"/>
        <v>Early</v>
      </c>
      <c r="J80">
        <v>0.7</v>
      </c>
      <c r="K80">
        <v>0.62</v>
      </c>
      <c r="L80" s="2">
        <v>389.89916666666664</v>
      </c>
      <c r="M80" s="3">
        <v>18719320</v>
      </c>
      <c r="N80" s="10">
        <v>7.7454520547945185</v>
      </c>
      <c r="O80" s="10">
        <v>10.526383561643838</v>
      </c>
      <c r="P80" s="10">
        <v>9.6122191780821815</v>
      </c>
      <c r="Q80" s="10">
        <v>11.693205479452049</v>
      </c>
      <c r="R80" s="10">
        <v>10.830301369863024</v>
      </c>
      <c r="S80" s="8">
        <v>-9.2333333333333325</v>
      </c>
      <c r="T80" s="2">
        <f t="shared" si="12"/>
        <v>-13.299899999999997</v>
      </c>
      <c r="U80" s="2" t="str">
        <f t="shared" si="15"/>
        <v>Warmer</v>
      </c>
      <c r="V80" s="8">
        <v>1.3083333333333333</v>
      </c>
      <c r="W80" s="2">
        <v>-0.34</v>
      </c>
      <c r="X80" s="2">
        <f t="shared" si="16"/>
        <v>-0.125</v>
      </c>
      <c r="Y80" s="8">
        <v>10.950000000000001</v>
      </c>
      <c r="Z80" s="8">
        <v>10.074999999999999</v>
      </c>
      <c r="AA80" s="8">
        <v>803.1</v>
      </c>
      <c r="AB80" s="8">
        <f t="shared" si="17"/>
        <v>909.8</v>
      </c>
      <c r="AC80" s="8">
        <v>61.5</v>
      </c>
      <c r="AD80" s="8">
        <v>14.1</v>
      </c>
      <c r="AE80" s="8">
        <v>866.6</v>
      </c>
      <c r="AF80" s="8">
        <v>1127.3</v>
      </c>
    </row>
    <row r="81" spans="1:32" x14ac:dyDescent="0.25">
      <c r="A81">
        <f t="shared" si="18"/>
        <v>80</v>
      </c>
      <c r="B81">
        <v>2011</v>
      </c>
      <c r="C81" s="1">
        <f t="shared" si="11"/>
        <v>40663</v>
      </c>
      <c r="D81">
        <v>4</v>
      </c>
      <c r="E81">
        <v>30</v>
      </c>
      <c r="F81" s="10">
        <v>120</v>
      </c>
      <c r="G81" s="2">
        <f t="shared" si="13"/>
        <v>115.05803999999999</v>
      </c>
      <c r="H81" s="2">
        <f t="shared" si="19"/>
        <v>110.77777777777777</v>
      </c>
      <c r="I81" s="2" t="str">
        <f t="shared" si="14"/>
        <v>Late</v>
      </c>
      <c r="J81">
        <v>0.56999999999999995</v>
      </c>
      <c r="K81">
        <v>0.63</v>
      </c>
      <c r="L81" s="2">
        <v>391.65166666666664</v>
      </c>
      <c r="M81" s="3">
        <v>18497559</v>
      </c>
      <c r="N81" s="10">
        <v>6.8199178082191771</v>
      </c>
      <c r="O81" s="10">
        <v>9.6976712328767061</v>
      </c>
      <c r="P81" s="10">
        <v>8.9312876712328784</v>
      </c>
      <c r="Q81" s="10">
        <v>11.506712328767128</v>
      </c>
      <c r="R81" s="10">
        <v>10.628849315068493</v>
      </c>
      <c r="S81" s="8">
        <v>-15.40328539647227</v>
      </c>
      <c r="T81" s="2">
        <f t="shared" si="12"/>
        <v>-13.216999999999999</v>
      </c>
      <c r="U81" s="2" t="str">
        <f t="shared" si="15"/>
        <v>Colder</v>
      </c>
      <c r="V81" s="8">
        <v>-0.69752273800695619</v>
      </c>
      <c r="W81" s="2">
        <v>-0.34</v>
      </c>
      <c r="X81" s="2">
        <f t="shared" si="16"/>
        <v>1.3083333333333333</v>
      </c>
      <c r="Y81" s="8">
        <v>11.402318926130109</v>
      </c>
      <c r="Z81" s="8">
        <v>10.074999999999999</v>
      </c>
      <c r="AA81" s="8">
        <v>756.80000000000007</v>
      </c>
      <c r="AB81" s="8">
        <f t="shared" si="17"/>
        <v>803.1</v>
      </c>
      <c r="AC81" s="8">
        <v>151.80000000000004</v>
      </c>
      <c r="AD81" s="8">
        <v>113.60000000000001</v>
      </c>
      <c r="AE81" s="8">
        <v>334</v>
      </c>
      <c r="AF81" s="8">
        <v>866.6</v>
      </c>
    </row>
    <row r="82" spans="1:32" x14ac:dyDescent="0.25">
      <c r="A82">
        <f t="shared" si="18"/>
        <v>81</v>
      </c>
      <c r="B82">
        <v>2012</v>
      </c>
      <c r="C82" s="1">
        <f t="shared" si="11"/>
        <v>41003</v>
      </c>
      <c r="D82">
        <v>4</v>
      </c>
      <c r="E82">
        <v>4</v>
      </c>
      <c r="F82" s="10">
        <v>95</v>
      </c>
      <c r="G82" s="2">
        <f t="shared" si="13"/>
        <v>115.01967999999999</v>
      </c>
      <c r="H82" s="2">
        <f t="shared" si="19"/>
        <v>111.77777777777777</v>
      </c>
      <c r="I82" s="2" t="str">
        <f t="shared" si="14"/>
        <v>Early</v>
      </c>
      <c r="J82">
        <v>0.61</v>
      </c>
      <c r="K82">
        <v>0.67</v>
      </c>
      <c r="L82" s="2">
        <v>393.85333333333341</v>
      </c>
      <c r="M82" s="3">
        <v>17336452</v>
      </c>
      <c r="N82" s="10">
        <v>8.393661202185795</v>
      </c>
      <c r="O82" s="10">
        <v>11.297322404371581</v>
      </c>
      <c r="P82" s="10">
        <v>10.319316939890713</v>
      </c>
      <c r="Q82" s="10">
        <v>12.727759562841523</v>
      </c>
      <c r="R82" s="10">
        <v>12.044644808743165</v>
      </c>
      <c r="S82" s="8">
        <v>-7.1058201058201051</v>
      </c>
      <c r="T82" s="2">
        <f t="shared" si="12"/>
        <v>-13.131499999999999</v>
      </c>
      <c r="U82" s="2" t="str">
        <f t="shared" si="15"/>
        <v>Warmer</v>
      </c>
      <c r="V82" s="8">
        <v>0.87689144601570446</v>
      </c>
      <c r="W82" s="2">
        <v>-0.34</v>
      </c>
      <c r="X82" s="2">
        <f t="shared" si="16"/>
        <v>-0.69752273800695619</v>
      </c>
      <c r="Y82" s="8">
        <v>11.900787865902343</v>
      </c>
      <c r="Z82" s="8">
        <v>10.074999999999999</v>
      </c>
      <c r="AA82" s="8">
        <v>444.09999999999997</v>
      </c>
      <c r="AB82" s="8">
        <f t="shared" si="17"/>
        <v>756.80000000000007</v>
      </c>
      <c r="AC82" s="8">
        <v>137.70000000000002</v>
      </c>
      <c r="AD82" s="8">
        <v>60.800000000000004</v>
      </c>
      <c r="AE82" s="8">
        <v>489.5</v>
      </c>
      <c r="AF82" s="8">
        <v>334</v>
      </c>
    </row>
    <row r="83" spans="1:32" x14ac:dyDescent="0.25">
      <c r="A83">
        <f t="shared" si="18"/>
        <v>82</v>
      </c>
      <c r="B83">
        <v>2013</v>
      </c>
      <c r="C83" s="1">
        <f t="shared" si="11"/>
        <v>41398</v>
      </c>
      <c r="D83">
        <v>5</v>
      </c>
      <c r="E83">
        <v>4</v>
      </c>
      <c r="F83" s="10">
        <v>124</v>
      </c>
      <c r="G83" s="2">
        <f t="shared" si="13"/>
        <v>114.98132</v>
      </c>
      <c r="H83" s="2">
        <f t="shared" si="19"/>
        <v>109.11111111111111</v>
      </c>
      <c r="I83" s="2" t="str">
        <f t="shared" si="14"/>
        <v>Late</v>
      </c>
      <c r="J83">
        <v>0.64</v>
      </c>
      <c r="K83">
        <v>0.71</v>
      </c>
      <c r="L83" s="2">
        <v>396.52083333333331</v>
      </c>
      <c r="M83" s="3">
        <v>17994669</v>
      </c>
      <c r="N83" s="10">
        <v>6.4011506849315056</v>
      </c>
      <c r="O83" s="10">
        <v>9.8145753424657514</v>
      </c>
      <c r="P83" s="10">
        <v>9.1037534246575387</v>
      </c>
      <c r="Q83" s="10">
        <v>11.194547945205478</v>
      </c>
      <c r="R83" s="10">
        <v>10.741616438356163</v>
      </c>
      <c r="S83" s="8">
        <v>-12.807411674347158</v>
      </c>
      <c r="T83" s="2">
        <f t="shared" si="12"/>
        <v>-13.0434</v>
      </c>
      <c r="U83" s="2" t="str">
        <f t="shared" si="15"/>
        <v>Colder</v>
      </c>
      <c r="V83" s="8">
        <v>-1.217175499231951</v>
      </c>
      <c r="W83" s="2">
        <v>-0.34</v>
      </c>
      <c r="X83" s="2">
        <f t="shared" si="16"/>
        <v>0.87689144601570446</v>
      </c>
      <c r="Y83" s="8">
        <v>10.205837173579109</v>
      </c>
      <c r="Z83" s="8">
        <v>10.074999999999999</v>
      </c>
      <c r="AA83" s="8">
        <v>935.40000000000009</v>
      </c>
      <c r="AB83" s="8">
        <f t="shared" si="17"/>
        <v>444.09999999999997</v>
      </c>
      <c r="AC83" s="8">
        <v>311</v>
      </c>
      <c r="AD83" s="8">
        <v>158.19999999999999</v>
      </c>
      <c r="AE83" s="8">
        <v>365</v>
      </c>
      <c r="AF83" s="8">
        <v>489.5</v>
      </c>
    </row>
    <row r="84" spans="1:32" x14ac:dyDescent="0.25">
      <c r="A84">
        <f t="shared" si="18"/>
        <v>83</v>
      </c>
      <c r="B84">
        <v>2014</v>
      </c>
      <c r="C84" s="1">
        <f t="shared" si="11"/>
        <v>41766</v>
      </c>
      <c r="D84">
        <v>5</v>
      </c>
      <c r="E84">
        <v>7</v>
      </c>
      <c r="F84" s="10">
        <v>127</v>
      </c>
      <c r="G84" s="2">
        <f t="shared" si="13"/>
        <v>114.94295999999999</v>
      </c>
      <c r="H84" s="2">
        <f t="shared" si="19"/>
        <v>110.22222222222223</v>
      </c>
      <c r="I84" s="2" t="str">
        <f>IF(F84&gt;G84, "Late", "Early")</f>
        <v>Late</v>
      </c>
      <c r="J84">
        <v>0.73</v>
      </c>
      <c r="K84">
        <v>0.77</v>
      </c>
      <c r="L84" s="2">
        <v>398.64749999999998</v>
      </c>
      <c r="M84" s="3">
        <v>17910580</v>
      </c>
      <c r="N84" s="10">
        <v>4.8567945205479477</v>
      </c>
      <c r="O84" s="10">
        <v>7.9631506849315032</v>
      </c>
      <c r="P84" s="10">
        <v>7.7080547945205531</v>
      </c>
      <c r="Q84" s="10">
        <v>10.601671232876713</v>
      </c>
      <c r="R84" s="10">
        <v>9.1723835616438389</v>
      </c>
      <c r="S84" s="8">
        <v>-18.55953803265631</v>
      </c>
      <c r="T84" s="2">
        <f t="shared" si="12"/>
        <v>-12.952699999999998</v>
      </c>
      <c r="U84" s="2" t="str">
        <f t="shared" si="15"/>
        <v>Colder</v>
      </c>
      <c r="V84" s="8">
        <v>-1.8758612106730379</v>
      </c>
      <c r="W84" s="2">
        <v>-0.34</v>
      </c>
      <c r="X84" s="2">
        <f t="shared" si="16"/>
        <v>-1.217175499231951</v>
      </c>
      <c r="Y84" s="8">
        <v>9.1999800876144953</v>
      </c>
      <c r="Z84" s="8">
        <v>10.074999999999999</v>
      </c>
      <c r="AA84" s="8">
        <v>979.50000000000011</v>
      </c>
      <c r="AB84" s="8">
        <f t="shared" si="17"/>
        <v>935.40000000000009</v>
      </c>
      <c r="AC84" s="8">
        <v>269.39999999999998</v>
      </c>
      <c r="AD84" s="8">
        <v>151</v>
      </c>
      <c r="AE84" s="8">
        <v>364</v>
      </c>
      <c r="AF84" s="8">
        <v>365</v>
      </c>
    </row>
    <row r="85" spans="1:32" x14ac:dyDescent="0.25">
      <c r="A85">
        <f t="shared" si="18"/>
        <v>84</v>
      </c>
      <c r="B85">
        <v>2015</v>
      </c>
      <c r="C85" s="1">
        <v>42125</v>
      </c>
      <c r="D85">
        <v>5</v>
      </c>
      <c r="E85">
        <v>1</v>
      </c>
      <c r="F85" s="11" t="str">
        <f>RIGHT(TEXT(C85,"yyyy")&amp;TEXT((C85-DATEVALUE("1/1/"&amp;TEXT(C85,"yy"))+1),"000"),3)</f>
        <v>121</v>
      </c>
      <c r="G85" s="2">
        <f t="shared" si="13"/>
        <v>114.90459999999999</v>
      </c>
      <c r="H85" s="2">
        <f t="shared" si="19"/>
        <v>112.22222222222223</v>
      </c>
      <c r="I85" s="2" t="str">
        <f t="shared" si="14"/>
        <v>Late</v>
      </c>
      <c r="J85">
        <v>0.86</v>
      </c>
      <c r="K85">
        <v>0.83</v>
      </c>
      <c r="L85" s="2">
        <v>400.8341666666667</v>
      </c>
      <c r="M85" s="3">
        <v>17393748</v>
      </c>
      <c r="N85" s="10">
        <v>6.2105205479452046</v>
      </c>
      <c r="O85" s="10">
        <v>9.2456164383561603</v>
      </c>
      <c r="P85" s="10">
        <v>8.6884657534246603</v>
      </c>
      <c r="Q85" s="10">
        <v>11.342109589041097</v>
      </c>
      <c r="R85" s="10">
        <v>9.7267397260273949</v>
      </c>
      <c r="S85" s="8">
        <v>-19.387378392217101</v>
      </c>
      <c r="T85" s="2">
        <f t="shared" si="12"/>
        <v>-12.859399999999999</v>
      </c>
      <c r="U85" s="2" t="str">
        <f t="shared" si="15"/>
        <v>Colder</v>
      </c>
      <c r="V85" s="8">
        <v>-0.91718509984639029</v>
      </c>
      <c r="W85" s="2">
        <v>-0.34</v>
      </c>
      <c r="X85" s="2">
        <f t="shared" si="16"/>
        <v>-1.8758612106730379</v>
      </c>
      <c r="Y85" s="8">
        <v>11.004009856630825</v>
      </c>
      <c r="Z85" s="8">
        <v>10.074999999999999</v>
      </c>
      <c r="AA85" s="8">
        <v>824.19999999999993</v>
      </c>
      <c r="AB85" s="8">
        <f t="shared" si="17"/>
        <v>979.50000000000011</v>
      </c>
      <c r="AC85" s="8">
        <v>193.39999999999998</v>
      </c>
      <c r="AD85" s="8">
        <v>138.80000000000001</v>
      </c>
      <c r="AE85" s="8">
        <v>364</v>
      </c>
      <c r="AF85" s="8">
        <v>364</v>
      </c>
    </row>
    <row r="86" spans="1:32" x14ac:dyDescent="0.25">
      <c r="A86">
        <f t="shared" si="18"/>
        <v>85</v>
      </c>
      <c r="B86">
        <v>2016</v>
      </c>
      <c r="C86" s="1">
        <v>42488</v>
      </c>
      <c r="D86">
        <v>4</v>
      </c>
      <c r="E86">
        <v>28</v>
      </c>
      <c r="F86" s="11" t="str">
        <f>RIGHT(TEXT(C86,"yyyy")&amp;TEXT((C86-DATEVALUE("1/1/"&amp;TEXT(C86,"yy"))+1),"000"),3)</f>
        <v>119</v>
      </c>
      <c r="G86" s="2">
        <f t="shared" si="13"/>
        <v>114.86623999999999</v>
      </c>
      <c r="H86" s="2">
        <f t="shared" si="19"/>
        <v>112.625</v>
      </c>
      <c r="I86" s="2" t="str">
        <f t="shared" si="14"/>
        <v>Late</v>
      </c>
      <c r="J86">
        <v>0.99</v>
      </c>
      <c r="K86">
        <v>0.89</v>
      </c>
      <c r="L86" s="2">
        <v>404.2091666666667</v>
      </c>
      <c r="M86" s="3">
        <v>18350679</v>
      </c>
      <c r="N86" s="10">
        <v>8.0398907103825117</v>
      </c>
      <c r="O86" s="10">
        <v>11.244508196721311</v>
      </c>
      <c r="P86" s="10">
        <v>10.289672131147539</v>
      </c>
      <c r="Q86" s="10">
        <v>12.653907103825137</v>
      </c>
      <c r="R86" s="10">
        <v>11.779644808743175</v>
      </c>
      <c r="S86" s="8">
        <v>-12.182716049382718</v>
      </c>
      <c r="T86" s="2">
        <f t="shared" si="12"/>
        <v>-12.763499999999999</v>
      </c>
      <c r="U86" s="2" t="str">
        <f t="shared" si="15"/>
        <v>Warmer</v>
      </c>
      <c r="V86" s="8">
        <v>0.18504364955685615</v>
      </c>
      <c r="W86" s="2">
        <v>-0.34</v>
      </c>
      <c r="X86" s="2">
        <f t="shared" si="16"/>
        <v>-0.91718509984639029</v>
      </c>
      <c r="Y86" s="8">
        <v>12.111901839978628</v>
      </c>
      <c r="Z86" s="8">
        <v>10.074999999999999</v>
      </c>
      <c r="AA86" s="8">
        <v>485.99999999999994</v>
      </c>
      <c r="AB86" s="8">
        <f t="shared" si="17"/>
        <v>824.19999999999993</v>
      </c>
      <c r="AC86" s="8">
        <v>314</v>
      </c>
      <c r="AD86" s="8">
        <v>137.4</v>
      </c>
      <c r="AE86" s="8">
        <v>352</v>
      </c>
      <c r="AF86" s="8">
        <v>364</v>
      </c>
    </row>
    <row r="87" spans="1:32" x14ac:dyDescent="0.25">
      <c r="A87">
        <f t="shared" si="18"/>
        <v>86</v>
      </c>
      <c r="B87">
        <v>2017</v>
      </c>
      <c r="C87" s="1">
        <v>42844</v>
      </c>
      <c r="D87">
        <v>4</v>
      </c>
      <c r="E87">
        <v>19</v>
      </c>
      <c r="F87" s="11" t="str">
        <f>RIGHT(TEXT(C87,"yyyy")&amp;TEXT((C87-DATEVALUE("1/1/"&amp;TEXT(C87,"yy"))+1),"000"),3)</f>
        <v>109</v>
      </c>
      <c r="G87" s="2">
        <f t="shared" si="13"/>
        <v>114.82787999999999</v>
      </c>
      <c r="H87" s="2">
        <f t="shared" si="19"/>
        <v>112.71428571428571</v>
      </c>
      <c r="I87" s="2" t="str">
        <f t="shared" si="14"/>
        <v>Late</v>
      </c>
      <c r="J87">
        <v>0.9</v>
      </c>
      <c r="K87">
        <v>0.95</v>
      </c>
      <c r="L87" s="2">
        <v>406.52833333333336</v>
      </c>
      <c r="M87" s="3">
        <v>18035401</v>
      </c>
      <c r="N87" s="10">
        <v>6.9188767123287702</v>
      </c>
      <c r="O87" s="10">
        <v>10.410246575342466</v>
      </c>
      <c r="P87" s="10">
        <v>9.5773972602739796</v>
      </c>
      <c r="Q87" s="10">
        <v>11.946273972602738</v>
      </c>
      <c r="R87" s="10">
        <v>11.101150684931506</v>
      </c>
      <c r="S87" s="8">
        <v>-10.448732718894009</v>
      </c>
      <c r="T87" s="2">
        <f t="shared" si="12"/>
        <v>-12.664999999999999</v>
      </c>
      <c r="U87" s="2" t="str">
        <f t="shared" si="15"/>
        <v>Warmer</v>
      </c>
      <c r="V87" s="8">
        <v>-2.2799914366933294E-2</v>
      </c>
      <c r="W87" s="2">
        <v>-0.34</v>
      </c>
      <c r="X87" s="2">
        <f t="shared" si="16"/>
        <v>0.18504364955685615</v>
      </c>
      <c r="Y87" s="8">
        <v>10.957761379486909</v>
      </c>
      <c r="Z87" s="8">
        <v>10.074999999999999</v>
      </c>
      <c r="AA87" s="8">
        <v>912.1</v>
      </c>
      <c r="AB87" s="8">
        <f t="shared" si="17"/>
        <v>485.99999999999994</v>
      </c>
      <c r="AC87" s="8">
        <v>168.39999999999998</v>
      </c>
      <c r="AD87" s="8">
        <v>115</v>
      </c>
      <c r="AE87" s="8">
        <v>361</v>
      </c>
      <c r="AF87" s="8">
        <v>352</v>
      </c>
    </row>
    <row r="88" spans="1:32" x14ac:dyDescent="0.25">
      <c r="A88">
        <f t="shared" si="18"/>
        <v>87</v>
      </c>
      <c r="B88">
        <v>2018</v>
      </c>
      <c r="C88" s="1">
        <v>43230</v>
      </c>
      <c r="D88">
        <v>5</v>
      </c>
      <c r="E88">
        <v>10</v>
      </c>
      <c r="F88" s="11" t="str">
        <f>RIGHT(TEXT(C88,"yyyy")&amp;TEXT((C88-DATEVALUE("1/1/"&amp;TEXT(C88,"yy"))+1),"000"),3)</f>
        <v>130</v>
      </c>
      <c r="G88" s="2">
        <f t="shared" ref="G88:G94" si="20">-0.03836*B88+192.2</f>
        <v>114.78952</v>
      </c>
      <c r="H88" s="2">
        <f t="shared" si="19"/>
        <v>112.16666666666667</v>
      </c>
      <c r="I88" s="2" t="str">
        <f t="shared" si="14"/>
        <v>Late</v>
      </c>
      <c r="J88">
        <v>0.99</v>
      </c>
      <c r="K88">
        <v>0.97</v>
      </c>
      <c r="S88" s="8">
        <v>-13.5</v>
      </c>
      <c r="T88" s="2">
        <f t="shared" si="12"/>
        <v>-12.5639</v>
      </c>
      <c r="U88" s="2" t="str">
        <f t="shared" si="15"/>
        <v>Colder</v>
      </c>
      <c r="V88" s="8"/>
      <c r="X88" s="2">
        <f t="shared" si="16"/>
        <v>-2.2799914366933294E-2</v>
      </c>
      <c r="Y88" s="8"/>
      <c r="AB88" s="8">
        <f t="shared" si="17"/>
        <v>912.1</v>
      </c>
      <c r="AC88" s="8"/>
      <c r="AD88" s="8">
        <v>92</v>
      </c>
      <c r="AF88" s="8">
        <v>361</v>
      </c>
    </row>
    <row r="89" spans="1:32" x14ac:dyDescent="0.25">
      <c r="A89">
        <f t="shared" si="18"/>
        <v>88</v>
      </c>
      <c r="B89">
        <v>2019</v>
      </c>
      <c r="G89" s="2">
        <f t="shared" si="20"/>
        <v>114.75116</v>
      </c>
      <c r="AD89" s="8"/>
    </row>
    <row r="90" spans="1:32" x14ac:dyDescent="0.25">
      <c r="A90">
        <f t="shared" si="18"/>
        <v>89</v>
      </c>
      <c r="B90">
        <v>2020</v>
      </c>
      <c r="G90" s="2">
        <f t="shared" si="20"/>
        <v>114.71279999999999</v>
      </c>
      <c r="AD90" s="8"/>
    </row>
    <row r="91" spans="1:32" x14ac:dyDescent="0.25">
      <c r="A91">
        <f t="shared" si="18"/>
        <v>90</v>
      </c>
      <c r="B91">
        <v>2021</v>
      </c>
      <c r="G91" s="2">
        <f t="shared" si="20"/>
        <v>114.67443999999999</v>
      </c>
    </row>
    <row r="92" spans="1:32" x14ac:dyDescent="0.25">
      <c r="A92">
        <f t="shared" si="18"/>
        <v>91</v>
      </c>
      <c r="B92">
        <v>2022</v>
      </c>
      <c r="G92" s="2">
        <f t="shared" si="20"/>
        <v>114.63607999999999</v>
      </c>
    </row>
    <row r="93" spans="1:32" x14ac:dyDescent="0.25">
      <c r="A93">
        <f t="shared" si="18"/>
        <v>92</v>
      </c>
      <c r="B93">
        <v>2023</v>
      </c>
      <c r="G93" s="2">
        <f t="shared" si="20"/>
        <v>114.59772</v>
      </c>
    </row>
    <row r="94" spans="1:32" x14ac:dyDescent="0.25">
      <c r="A94">
        <f t="shared" si="18"/>
        <v>93</v>
      </c>
      <c r="B94">
        <v>2024</v>
      </c>
      <c r="G94" s="2">
        <f t="shared" si="20"/>
        <v>114.55936</v>
      </c>
    </row>
    <row r="95" spans="1:32" x14ac:dyDescent="0.25">
      <c r="A95">
        <f t="shared" si="18"/>
        <v>94</v>
      </c>
      <c r="B95">
        <v>2025</v>
      </c>
      <c r="G95" s="2">
        <f t="shared" ref="G95:G100" si="21">-0.03836*B95+192.2</f>
        <v>114.52099999999999</v>
      </c>
    </row>
    <row r="96" spans="1:32" x14ac:dyDescent="0.25">
      <c r="A96">
        <f t="shared" si="18"/>
        <v>95</v>
      </c>
      <c r="B96">
        <v>2026</v>
      </c>
      <c r="G96" s="2">
        <f t="shared" si="21"/>
        <v>114.48263999999999</v>
      </c>
    </row>
    <row r="97" spans="1:7" x14ac:dyDescent="0.25">
      <c r="A97">
        <f t="shared" si="18"/>
        <v>96</v>
      </c>
      <c r="B97">
        <v>2027</v>
      </c>
      <c r="G97" s="2">
        <f t="shared" si="21"/>
        <v>114.44427999999999</v>
      </c>
    </row>
    <row r="98" spans="1:7" x14ac:dyDescent="0.25">
      <c r="A98">
        <f t="shared" si="18"/>
        <v>97</v>
      </c>
      <c r="B98">
        <v>2028</v>
      </c>
      <c r="G98" s="2">
        <f t="shared" si="21"/>
        <v>114.40591999999999</v>
      </c>
    </row>
    <row r="99" spans="1:7" x14ac:dyDescent="0.25">
      <c r="A99">
        <f t="shared" si="18"/>
        <v>98</v>
      </c>
      <c r="B99">
        <v>2029</v>
      </c>
      <c r="G99" s="2">
        <f t="shared" si="21"/>
        <v>114.36756</v>
      </c>
    </row>
    <row r="100" spans="1:7" x14ac:dyDescent="0.25">
      <c r="A100">
        <f t="shared" si="18"/>
        <v>99</v>
      </c>
      <c r="B100">
        <v>2030</v>
      </c>
      <c r="G100" s="2">
        <f t="shared" si="21"/>
        <v>114.32919999999999</v>
      </c>
    </row>
  </sheetData>
  <autoFilter ref="A1:AF10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5" sqref="S15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2018-05-12T16:21:01Z</dcterms:modified>
</cp:coreProperties>
</file>