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filterPrivacy="1" defaultThemeVersion="124226"/>
  <bookViews>
    <workbookView xWindow="240" yWindow="105" windowWidth="14805" windowHeight="8010" activeTab="1"/>
  </bookViews>
  <sheets>
    <sheet name="Ice Out" sheetId="1" r:id="rId1"/>
    <sheet name="Matinenda Ice Out Data" sheetId="2" r:id="rId2"/>
    <sheet name="Global Land-Sea Temp Index" sheetId="3" r:id="rId3"/>
  </sheets>
  <definedNames>
    <definedName name="_xlnm._FilterDatabase" localSheetId="0" hidden="1">'Ice Out'!$A$1:$D$84</definedName>
    <definedName name="_xlnm._FilterDatabase" localSheetId="1" hidden="1">'Matinenda Ice Out Data'!$B$1:$D$84</definedName>
  </definedNames>
  <calcPr calcId="171027"/>
</workbook>
</file>

<file path=xl/calcChain.xml><?xml version="1.0" encoding="utf-8"?>
<calcChain xmlns="http://schemas.openxmlformats.org/spreadsheetml/2006/main">
  <c r="F96" i="2" l="1"/>
  <c r="F95" i="2"/>
  <c r="F97" i="2" s="1"/>
  <c r="F98" i="2" s="1"/>
  <c r="F89" i="2"/>
  <c r="F30" i="2"/>
  <c r="F29" i="2"/>
  <c r="F28" i="2"/>
  <c r="F27" i="2"/>
  <c r="N108" i="2"/>
  <c r="N107" i="2"/>
  <c r="R82" i="2"/>
  <c r="R77" i="2"/>
  <c r="R79" i="2" s="1"/>
  <c r="R78" i="2"/>
  <c r="E11" i="2"/>
  <c r="I3" i="1"/>
  <c r="I2" i="1"/>
  <c r="G26" i="1"/>
  <c r="C9" i="2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U17" i="2"/>
  <c r="U16" i="2"/>
  <c r="A84" i="2" l="1"/>
  <c r="F84" i="2" s="1"/>
  <c r="A83" i="2"/>
  <c r="F83" i="2" s="1"/>
  <c r="A82" i="2"/>
  <c r="F82" i="2" s="1"/>
  <c r="A81" i="2"/>
  <c r="F81" i="2" s="1"/>
  <c r="A80" i="2"/>
  <c r="F80" i="2" s="1"/>
  <c r="A79" i="2"/>
  <c r="F79" i="2" s="1"/>
  <c r="A78" i="2"/>
  <c r="F78" i="2" s="1"/>
  <c r="A77" i="2"/>
  <c r="F77" i="2" s="1"/>
  <c r="A76" i="2"/>
  <c r="F76" i="2" s="1"/>
  <c r="A75" i="2"/>
  <c r="F75" i="2" s="1"/>
  <c r="A74" i="2"/>
  <c r="F74" i="2" s="1"/>
  <c r="A73" i="2"/>
  <c r="F73" i="2" s="1"/>
  <c r="A72" i="2"/>
  <c r="F72" i="2" s="1"/>
  <c r="A71" i="2"/>
  <c r="F71" i="2" s="1"/>
  <c r="A70" i="2"/>
  <c r="F70" i="2" s="1"/>
  <c r="A69" i="2"/>
  <c r="F69" i="2" s="1"/>
  <c r="A68" i="2"/>
  <c r="F68" i="2" s="1"/>
  <c r="A67" i="2"/>
  <c r="F67" i="2" s="1"/>
  <c r="A66" i="2"/>
  <c r="F66" i="2" s="1"/>
  <c r="A65" i="2"/>
  <c r="F65" i="2" s="1"/>
  <c r="A64" i="2"/>
  <c r="F64" i="2" s="1"/>
  <c r="A63" i="2"/>
  <c r="F63" i="2" s="1"/>
  <c r="A62" i="2"/>
  <c r="F62" i="2" s="1"/>
  <c r="A61" i="2"/>
  <c r="F61" i="2" s="1"/>
  <c r="A60" i="2"/>
  <c r="F60" i="2" s="1"/>
  <c r="A59" i="2"/>
  <c r="F59" i="2" s="1"/>
  <c r="A58" i="2"/>
  <c r="F58" i="2" s="1"/>
  <c r="A57" i="2"/>
  <c r="F57" i="2" s="1"/>
  <c r="A56" i="2"/>
  <c r="F56" i="2" s="1"/>
  <c r="A55" i="2"/>
  <c r="F55" i="2" s="1"/>
  <c r="A54" i="2"/>
  <c r="F54" i="2" s="1"/>
  <c r="A53" i="2"/>
  <c r="F53" i="2" s="1"/>
  <c r="A52" i="2"/>
  <c r="F52" i="2" s="1"/>
  <c r="A51" i="2"/>
  <c r="F51" i="2" s="1"/>
  <c r="A50" i="2"/>
  <c r="F50" i="2" s="1"/>
  <c r="A49" i="2"/>
  <c r="F49" i="2" s="1"/>
  <c r="A48" i="2"/>
  <c r="F48" i="2" s="1"/>
  <c r="A47" i="2"/>
  <c r="F47" i="2" s="1"/>
  <c r="A46" i="2"/>
  <c r="F46" i="2" s="1"/>
  <c r="A45" i="2"/>
  <c r="F45" i="2" s="1"/>
  <c r="A44" i="2"/>
  <c r="F44" i="2" s="1"/>
  <c r="A43" i="2"/>
  <c r="F43" i="2" s="1"/>
  <c r="A42" i="2"/>
  <c r="F42" i="2" s="1"/>
  <c r="A41" i="2"/>
  <c r="F41" i="2" s="1"/>
  <c r="A40" i="2"/>
  <c r="F40" i="2" s="1"/>
  <c r="A39" i="2"/>
  <c r="F39" i="2" s="1"/>
  <c r="A38" i="2"/>
  <c r="F38" i="2" s="1"/>
  <c r="A37" i="2"/>
  <c r="F37" i="2" s="1"/>
  <c r="A36" i="2"/>
  <c r="F36" i="2" s="1"/>
  <c r="A35" i="2"/>
  <c r="F35" i="2" s="1"/>
  <c r="A34" i="2"/>
  <c r="F34" i="2" s="1"/>
  <c r="A33" i="2"/>
  <c r="F33" i="2" s="1"/>
  <c r="A32" i="2"/>
  <c r="F32" i="2" s="1"/>
  <c r="A31" i="2"/>
  <c r="F31" i="2" s="1"/>
  <c r="A26" i="2"/>
  <c r="F26" i="2" s="1"/>
  <c r="A25" i="2"/>
  <c r="F25" i="2" s="1"/>
  <c r="A24" i="2"/>
  <c r="F24" i="2" s="1"/>
  <c r="A23" i="2"/>
  <c r="F23" i="2" s="1"/>
  <c r="A22" i="2"/>
  <c r="F22" i="2" s="1"/>
  <c r="A21" i="2"/>
  <c r="F21" i="2" s="1"/>
  <c r="A20" i="2"/>
  <c r="F20" i="2" s="1"/>
  <c r="A19" i="2"/>
  <c r="F19" i="2" s="1"/>
  <c r="A18" i="2"/>
  <c r="F18" i="2" s="1"/>
  <c r="A17" i="2"/>
  <c r="F17" i="2" s="1"/>
  <c r="A16" i="2"/>
  <c r="F16" i="2" s="1"/>
  <c r="A15" i="2"/>
  <c r="F15" i="2" s="1"/>
  <c r="A14" i="2"/>
  <c r="F14" i="2" s="1"/>
  <c r="A13" i="2"/>
  <c r="F13" i="2" s="1"/>
  <c r="G13" i="2" s="1"/>
  <c r="A12" i="2"/>
  <c r="F12" i="2" s="1"/>
  <c r="G12" i="2" s="1"/>
  <c r="A11" i="2"/>
  <c r="F11" i="2" s="1"/>
  <c r="G11" i="2" s="1"/>
  <c r="H12" i="2" s="1"/>
  <c r="A10" i="2"/>
  <c r="F10" i="2" s="1"/>
  <c r="G10" i="2" s="1"/>
  <c r="H11" i="2" s="1"/>
  <c r="A9" i="2"/>
  <c r="F9" i="2" s="1"/>
  <c r="G9" i="2" s="1"/>
  <c r="H10" i="2" s="1"/>
  <c r="A8" i="2"/>
  <c r="F8" i="2" s="1"/>
  <c r="G8" i="2" s="1"/>
  <c r="A7" i="2"/>
  <c r="F7" i="2" s="1"/>
  <c r="G7" i="2" s="1"/>
  <c r="H8" i="2" s="1"/>
  <c r="A6" i="2"/>
  <c r="F6" i="2" s="1"/>
  <c r="G6" i="2" s="1"/>
  <c r="H7" i="2" s="1"/>
  <c r="A5" i="2"/>
  <c r="F5" i="2" s="1"/>
  <c r="G5" i="2" s="1"/>
  <c r="H6" i="2" s="1"/>
  <c r="A4" i="2"/>
  <c r="F4" i="2" s="1"/>
  <c r="G4" i="2" s="1"/>
  <c r="A3" i="2"/>
  <c r="F3" i="2" s="1"/>
  <c r="G3" i="2" s="1"/>
  <c r="H4" i="2" s="1"/>
  <c r="A2" i="2"/>
  <c r="F2" i="2" s="1"/>
  <c r="F87" i="2" l="1"/>
  <c r="G2" i="2"/>
  <c r="H3" i="2" s="1"/>
  <c r="H5" i="2"/>
  <c r="H9" i="2"/>
  <c r="H13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12" i="2"/>
  <c r="A81" i="1"/>
  <c r="E81" i="1" s="1"/>
  <c r="A82" i="1"/>
  <c r="E82" i="1" s="1"/>
  <c r="A83" i="1"/>
  <c r="E83" i="1" s="1"/>
  <c r="A84" i="1"/>
  <c r="E84" i="1" s="1"/>
  <c r="A65" i="1"/>
  <c r="E65" i="1" s="1"/>
  <c r="A66" i="1"/>
  <c r="E66" i="1" s="1"/>
  <c r="A67" i="1"/>
  <c r="E67" i="1" s="1"/>
  <c r="A68" i="1"/>
  <c r="E68" i="1" s="1"/>
  <c r="A69" i="1"/>
  <c r="E69" i="1" s="1"/>
  <c r="A70" i="1"/>
  <c r="E70" i="1" s="1"/>
  <c r="A71" i="1"/>
  <c r="E71" i="1" s="1"/>
  <c r="A72" i="1"/>
  <c r="E72" i="1" s="1"/>
  <c r="A73" i="1"/>
  <c r="E73" i="1" s="1"/>
  <c r="A74" i="1"/>
  <c r="E74" i="1" s="1"/>
  <c r="A75" i="1"/>
  <c r="E75" i="1" s="1"/>
  <c r="A76" i="1"/>
  <c r="E76" i="1" s="1"/>
  <c r="A77" i="1"/>
  <c r="E77" i="1" s="1"/>
  <c r="A78" i="1"/>
  <c r="E78" i="1" s="1"/>
  <c r="A79" i="1"/>
  <c r="E79" i="1" s="1"/>
  <c r="A80" i="1"/>
  <c r="E80" i="1" s="1"/>
  <c r="A38" i="1"/>
  <c r="E38" i="1" s="1"/>
  <c r="A39" i="1"/>
  <c r="E39" i="1" s="1"/>
  <c r="A40" i="1"/>
  <c r="E40" i="1" s="1"/>
  <c r="A41" i="1"/>
  <c r="E41" i="1" s="1"/>
  <c r="A42" i="1"/>
  <c r="E42" i="1" s="1"/>
  <c r="A43" i="1"/>
  <c r="E43" i="1" s="1"/>
  <c r="A44" i="1"/>
  <c r="E44" i="1" s="1"/>
  <c r="A45" i="1"/>
  <c r="E45" i="1" s="1"/>
  <c r="A46" i="1"/>
  <c r="E46" i="1" s="1"/>
  <c r="A47" i="1"/>
  <c r="E47" i="1" s="1"/>
  <c r="A48" i="1"/>
  <c r="E48" i="1" s="1"/>
  <c r="A49" i="1"/>
  <c r="E49" i="1" s="1"/>
  <c r="A50" i="1"/>
  <c r="E50" i="1" s="1"/>
  <c r="A51" i="1"/>
  <c r="E51" i="1" s="1"/>
  <c r="A52" i="1"/>
  <c r="E52" i="1" s="1"/>
  <c r="A53" i="1"/>
  <c r="E53" i="1" s="1"/>
  <c r="A54" i="1"/>
  <c r="E54" i="1" s="1"/>
  <c r="A55" i="1"/>
  <c r="E55" i="1" s="1"/>
  <c r="A56" i="1"/>
  <c r="E56" i="1" s="1"/>
  <c r="A57" i="1"/>
  <c r="E57" i="1" s="1"/>
  <c r="A58" i="1"/>
  <c r="E58" i="1" s="1"/>
  <c r="A59" i="1"/>
  <c r="E59" i="1" s="1"/>
  <c r="A60" i="1"/>
  <c r="E60" i="1" s="1"/>
  <c r="A61" i="1"/>
  <c r="E61" i="1" s="1"/>
  <c r="A62" i="1"/>
  <c r="E62" i="1" s="1"/>
  <c r="A63" i="1"/>
  <c r="E63" i="1" s="1"/>
  <c r="A64" i="1"/>
  <c r="E64" i="1" s="1"/>
  <c r="A32" i="1"/>
  <c r="E32" i="1" s="1"/>
  <c r="A33" i="1"/>
  <c r="E33" i="1" s="1"/>
  <c r="A34" i="1"/>
  <c r="E34" i="1" s="1"/>
  <c r="A35" i="1"/>
  <c r="E35" i="1" s="1"/>
  <c r="A36" i="1"/>
  <c r="E36" i="1" s="1"/>
  <c r="A37" i="1"/>
  <c r="E37" i="1" s="1"/>
  <c r="A31" i="1"/>
  <c r="E31" i="1" s="1"/>
  <c r="A3" i="1"/>
  <c r="E3" i="1" s="1"/>
  <c r="A4" i="1"/>
  <c r="E4" i="1" s="1"/>
  <c r="A5" i="1"/>
  <c r="E5" i="1" s="1"/>
  <c r="A6" i="1"/>
  <c r="E6" i="1" s="1"/>
  <c r="A7" i="1"/>
  <c r="E7" i="1" s="1"/>
  <c r="A8" i="1"/>
  <c r="E8" i="1" s="1"/>
  <c r="A9" i="1"/>
  <c r="E9" i="1" s="1"/>
  <c r="A10" i="1"/>
  <c r="E10" i="1" s="1"/>
  <c r="A11" i="1"/>
  <c r="E11" i="1" s="1"/>
  <c r="A12" i="1"/>
  <c r="E12" i="1" s="1"/>
  <c r="A13" i="1"/>
  <c r="E13" i="1" s="1"/>
  <c r="A14" i="1"/>
  <c r="E14" i="1" s="1"/>
  <c r="A15" i="1"/>
  <c r="E15" i="1" s="1"/>
  <c r="A16" i="1"/>
  <c r="E16" i="1" s="1"/>
  <c r="A17" i="1"/>
  <c r="E17" i="1" s="1"/>
  <c r="A18" i="1"/>
  <c r="E18" i="1" s="1"/>
  <c r="A19" i="1"/>
  <c r="E19" i="1" s="1"/>
  <c r="A20" i="1"/>
  <c r="E20" i="1" s="1"/>
  <c r="A21" i="1"/>
  <c r="E21" i="1" s="1"/>
  <c r="A22" i="1"/>
  <c r="E22" i="1" s="1"/>
  <c r="A23" i="1"/>
  <c r="E23" i="1" s="1"/>
  <c r="A24" i="1"/>
  <c r="E24" i="1" s="1"/>
  <c r="A25" i="1"/>
  <c r="E25" i="1" s="1"/>
  <c r="A26" i="1"/>
  <c r="E26" i="1" s="1"/>
  <c r="A2" i="1"/>
  <c r="E2" i="1" s="1"/>
</calcChain>
</file>

<file path=xl/sharedStrings.xml><?xml version="1.0" encoding="utf-8"?>
<sst xmlns="http://schemas.openxmlformats.org/spreadsheetml/2006/main" count="13" uniqueCount="9">
  <si>
    <t>Year</t>
  </si>
  <si>
    <t xml:space="preserve">Month </t>
  </si>
  <si>
    <t>Day</t>
  </si>
  <si>
    <t>Matnenda Ice-OUT</t>
  </si>
  <si>
    <t>Date</t>
  </si>
  <si>
    <t>Julian Day</t>
  </si>
  <si>
    <t>10 Year Avg</t>
  </si>
  <si>
    <t xml:space="preserve">April: </t>
  </si>
  <si>
    <t>May: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</si>
</sst>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2"/>
      <color rgb="FF2F2F2F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vertical="center"/>
    </xf>
    <xf numFmtId="0" fontId="0" fillId="0" borderId="0" xfId="0" applyNumberFormat="1"/>
    <xf numFmtId="0" fontId="3" fillId="0" borderId="0" xfId="0" applyFont="1"/>
    <xf numFmtId="2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742832954433685E-2"/>
          <c:y val="0.11004693583949002"/>
          <c:w val="0.91721058396283017"/>
          <c:h val="0.82581939802374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'Matinenda Ice Out Data'!$E$1</c:f>
              <c:strCache>
                <c:ptCount val="1"/>
                <c:pt idx="0">
                  <c:v>10 Year 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6.7580456657373514E-2"/>
                  <c:y val="-7.13833333181673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'Matinenda Ice Out Data'!$B$2:$B$84</c:f>
              <c:numCache>
                <c:formatCode>m/d/yyyy</c:formatCode>
                <c:ptCount val="83"/>
                <c:pt idx="0">
                  <c:v>11814</c:v>
                </c:pt>
                <c:pt idx="1">
                  <c:v>12170</c:v>
                </c:pt>
                <c:pt idx="2">
                  <c:v>12544</c:v>
                </c:pt>
                <c:pt idx="3">
                  <c:v>12900</c:v>
                </c:pt>
                <c:pt idx="4">
                  <c:v>13275</c:v>
                </c:pt>
                <c:pt idx="5">
                  <c:v>13635</c:v>
                </c:pt>
                <c:pt idx="6">
                  <c:v>13988</c:v>
                </c:pt>
                <c:pt idx="7">
                  <c:v>14369</c:v>
                </c:pt>
                <c:pt idx="8">
                  <c:v>14730</c:v>
                </c:pt>
                <c:pt idx="9">
                  <c:v>15083</c:v>
                </c:pt>
                <c:pt idx="10">
                  <c:v>15448</c:v>
                </c:pt>
                <c:pt idx="11">
                  <c:v>15833</c:v>
                </c:pt>
                <c:pt idx="12">
                  <c:v>16192</c:v>
                </c:pt>
                <c:pt idx="13">
                  <c:v>16532</c:v>
                </c:pt>
                <c:pt idx="14">
                  <c:v>16893</c:v>
                </c:pt>
                <c:pt idx="15">
                  <c:v>17295</c:v>
                </c:pt>
                <c:pt idx="16">
                  <c:v>17648</c:v>
                </c:pt>
                <c:pt idx="17">
                  <c:v>18012</c:v>
                </c:pt>
                <c:pt idx="18">
                  <c:v>18392</c:v>
                </c:pt>
                <c:pt idx="19">
                  <c:v>18744</c:v>
                </c:pt>
                <c:pt idx="20">
                  <c:v>19113</c:v>
                </c:pt>
                <c:pt idx="21">
                  <c:v>19469</c:v>
                </c:pt>
                <c:pt idx="22">
                  <c:v>19840</c:v>
                </c:pt>
                <c:pt idx="23">
                  <c:v>20200</c:v>
                </c:pt>
                <c:pt idx="24">
                  <c:v>20585</c:v>
                </c:pt>
                <c:pt idx="29">
                  <c:v>22399</c:v>
                </c:pt>
                <c:pt idx="30">
                  <c:v>22763</c:v>
                </c:pt>
                <c:pt idx="31">
                  <c:v>23118</c:v>
                </c:pt>
                <c:pt idx="32">
                  <c:v>23494</c:v>
                </c:pt>
                <c:pt idx="33">
                  <c:v>23865</c:v>
                </c:pt>
                <c:pt idx="34">
                  <c:v>24218</c:v>
                </c:pt>
                <c:pt idx="35">
                  <c:v>24591</c:v>
                </c:pt>
                <c:pt idx="36">
                  <c:v>24946</c:v>
                </c:pt>
                <c:pt idx="37">
                  <c:v>25321</c:v>
                </c:pt>
                <c:pt idx="38">
                  <c:v>25687</c:v>
                </c:pt>
                <c:pt idx="39">
                  <c:v>26058</c:v>
                </c:pt>
                <c:pt idx="40">
                  <c:v>26426</c:v>
                </c:pt>
                <c:pt idx="41">
                  <c:v>26770</c:v>
                </c:pt>
                <c:pt idx="42">
                  <c:v>27153</c:v>
                </c:pt>
                <c:pt idx="43">
                  <c:v>27519</c:v>
                </c:pt>
                <c:pt idx="44">
                  <c:v>27872</c:v>
                </c:pt>
                <c:pt idx="45">
                  <c:v>28238</c:v>
                </c:pt>
                <c:pt idx="46">
                  <c:v>28616</c:v>
                </c:pt>
                <c:pt idx="47">
                  <c:v>28982</c:v>
                </c:pt>
                <c:pt idx="48">
                  <c:v>29345</c:v>
                </c:pt>
                <c:pt idx="49">
                  <c:v>29690</c:v>
                </c:pt>
                <c:pt idx="50">
                  <c:v>30078</c:v>
                </c:pt>
                <c:pt idx="51">
                  <c:v>30432</c:v>
                </c:pt>
                <c:pt idx="52">
                  <c:v>30792</c:v>
                </c:pt>
                <c:pt idx="53">
                  <c:v>31166</c:v>
                </c:pt>
                <c:pt idx="54">
                  <c:v>31521</c:v>
                </c:pt>
                <c:pt idx="55">
                  <c:v>31880</c:v>
                </c:pt>
                <c:pt idx="56">
                  <c:v>32261</c:v>
                </c:pt>
                <c:pt idx="57">
                  <c:v>32626</c:v>
                </c:pt>
                <c:pt idx="58">
                  <c:v>32991</c:v>
                </c:pt>
                <c:pt idx="59">
                  <c:v>33355</c:v>
                </c:pt>
                <c:pt idx="60">
                  <c:v>33730</c:v>
                </c:pt>
                <c:pt idx="61">
                  <c:v>34091</c:v>
                </c:pt>
                <c:pt idx="62">
                  <c:v>34454</c:v>
                </c:pt>
                <c:pt idx="63">
                  <c:v>34815</c:v>
                </c:pt>
                <c:pt idx="64">
                  <c:v>35197</c:v>
                </c:pt>
                <c:pt idx="65">
                  <c:v>35551</c:v>
                </c:pt>
                <c:pt idx="66">
                  <c:v>35928</c:v>
                </c:pt>
                <c:pt idx="67">
                  <c:v>36267</c:v>
                </c:pt>
                <c:pt idx="68">
                  <c:v>36621</c:v>
                </c:pt>
                <c:pt idx="69">
                  <c:v>37004</c:v>
                </c:pt>
                <c:pt idx="70">
                  <c:v>37367</c:v>
                </c:pt>
                <c:pt idx="71">
                  <c:v>37740</c:v>
                </c:pt>
                <c:pt idx="72">
                  <c:v>38100</c:v>
                </c:pt>
                <c:pt idx="73">
                  <c:v>38461</c:v>
                </c:pt>
                <c:pt idx="74">
                  <c:v>38826</c:v>
                </c:pt>
                <c:pt idx="75">
                  <c:v>39194</c:v>
                </c:pt>
                <c:pt idx="76">
                  <c:v>39563</c:v>
                </c:pt>
                <c:pt idx="77">
                  <c:v>39930</c:v>
                </c:pt>
                <c:pt idx="78">
                  <c:v>40268</c:v>
                </c:pt>
                <c:pt idx="79">
                  <c:v>40663</c:v>
                </c:pt>
                <c:pt idx="80">
                  <c:v>41003</c:v>
                </c:pt>
                <c:pt idx="81">
                  <c:v>41398</c:v>
                </c:pt>
                <c:pt idx="82">
                  <c:v>41766</c:v>
                </c:pt>
              </c:numCache>
            </c:numRef>
          </c:xVal>
          <c:yVal>
            <c:numRef>
              <c:f>'Matinenda Ice Out Data'!$E$2:$E$84</c:f>
              <c:numCache>
                <c:formatCode>General</c:formatCode>
                <c:ptCount val="83"/>
                <c:pt idx="9" formatCode="0.00">
                  <c:v>118.8</c:v>
                </c:pt>
                <c:pt idx="10">
                  <c:v>116.9</c:v>
                </c:pt>
                <c:pt idx="11">
                  <c:v>118</c:v>
                </c:pt>
                <c:pt idx="12">
                  <c:v>117.6</c:v>
                </c:pt>
                <c:pt idx="13">
                  <c:v>115.5</c:v>
                </c:pt>
                <c:pt idx="14">
                  <c:v>112</c:v>
                </c:pt>
                <c:pt idx="15">
                  <c:v>112.8</c:v>
                </c:pt>
                <c:pt idx="16">
                  <c:v>113.6</c:v>
                </c:pt>
                <c:pt idx="17">
                  <c:v>112.6</c:v>
                </c:pt>
                <c:pt idx="18">
                  <c:v>113.5</c:v>
                </c:pt>
                <c:pt idx="19">
                  <c:v>114.4</c:v>
                </c:pt>
                <c:pt idx="20">
                  <c:v>115.7</c:v>
                </c:pt>
                <c:pt idx="21">
                  <c:v>114</c:v>
                </c:pt>
                <c:pt idx="22">
                  <c:v>113.5</c:v>
                </c:pt>
                <c:pt idx="23">
                  <c:v>115.1</c:v>
                </c:pt>
                <c:pt idx="24">
                  <c:v>119.1</c:v>
                </c:pt>
                <c:pt idx="29">
                  <c:v>118.1</c:v>
                </c:pt>
                <c:pt idx="30">
                  <c:v>118.2</c:v>
                </c:pt>
                <c:pt idx="31">
                  <c:v>117.5</c:v>
                </c:pt>
                <c:pt idx="32">
                  <c:v>116.4</c:v>
                </c:pt>
                <c:pt idx="33">
                  <c:v>117.1</c:v>
                </c:pt>
                <c:pt idx="34">
                  <c:v>116.2</c:v>
                </c:pt>
                <c:pt idx="35">
                  <c:v>117.1</c:v>
                </c:pt>
                <c:pt idx="36">
                  <c:v>116.4</c:v>
                </c:pt>
                <c:pt idx="37">
                  <c:v>117.1</c:v>
                </c:pt>
                <c:pt idx="38">
                  <c:v>115.9</c:v>
                </c:pt>
                <c:pt idx="39">
                  <c:v>116.6</c:v>
                </c:pt>
                <c:pt idx="40">
                  <c:v>117.7</c:v>
                </c:pt>
                <c:pt idx="41">
                  <c:v>117.6</c:v>
                </c:pt>
                <c:pt idx="42">
                  <c:v>118.2</c:v>
                </c:pt>
                <c:pt idx="43">
                  <c:v>118.4</c:v>
                </c:pt>
                <c:pt idx="44">
                  <c:v>118.6</c:v>
                </c:pt>
                <c:pt idx="45">
                  <c:v>118</c:v>
                </c:pt>
                <c:pt idx="46">
                  <c:v>119.7</c:v>
                </c:pt>
                <c:pt idx="47">
                  <c:v>120.6</c:v>
                </c:pt>
                <c:pt idx="48">
                  <c:v>121.2</c:v>
                </c:pt>
                <c:pt idx="49">
                  <c:v>119.1</c:v>
                </c:pt>
                <c:pt idx="50">
                  <c:v>119</c:v>
                </c:pt>
                <c:pt idx="51">
                  <c:v>120</c:v>
                </c:pt>
                <c:pt idx="52">
                  <c:v>118.7</c:v>
                </c:pt>
                <c:pt idx="53">
                  <c:v>118.1</c:v>
                </c:pt>
                <c:pt idx="54">
                  <c:v>117.7</c:v>
                </c:pt>
                <c:pt idx="55">
                  <c:v>116.7</c:v>
                </c:pt>
                <c:pt idx="56">
                  <c:v>116</c:v>
                </c:pt>
                <c:pt idx="57">
                  <c:v>115.1</c:v>
                </c:pt>
                <c:pt idx="58">
                  <c:v>114.4</c:v>
                </c:pt>
                <c:pt idx="59">
                  <c:v>115.7</c:v>
                </c:pt>
                <c:pt idx="60">
                  <c:v>115.7</c:v>
                </c:pt>
                <c:pt idx="61">
                  <c:v>116.3</c:v>
                </c:pt>
                <c:pt idx="62">
                  <c:v>117.2</c:v>
                </c:pt>
                <c:pt idx="63">
                  <c:v>116.9</c:v>
                </c:pt>
                <c:pt idx="64">
                  <c:v>119.3</c:v>
                </c:pt>
                <c:pt idx="65">
                  <c:v>121.1</c:v>
                </c:pt>
                <c:pt idx="66">
                  <c:v>122.5</c:v>
                </c:pt>
                <c:pt idx="67">
                  <c:v>121.4</c:v>
                </c:pt>
                <c:pt idx="68">
                  <c:v>119.2</c:v>
                </c:pt>
                <c:pt idx="69">
                  <c:v>118.8</c:v>
                </c:pt>
                <c:pt idx="70">
                  <c:v>117.2</c:v>
                </c:pt>
                <c:pt idx="71">
                  <c:v>116.9</c:v>
                </c:pt>
                <c:pt idx="72">
                  <c:v>116.3</c:v>
                </c:pt>
                <c:pt idx="73">
                  <c:v>115.6</c:v>
                </c:pt>
                <c:pt idx="74">
                  <c:v>113.2</c:v>
                </c:pt>
                <c:pt idx="75">
                  <c:v>112.3</c:v>
                </c:pt>
                <c:pt idx="76">
                  <c:v>110.6</c:v>
                </c:pt>
                <c:pt idx="77">
                  <c:v>111.6</c:v>
                </c:pt>
                <c:pt idx="78">
                  <c:v>111</c:v>
                </c:pt>
                <c:pt idx="79">
                  <c:v>111.7</c:v>
                </c:pt>
                <c:pt idx="80">
                  <c:v>110.1</c:v>
                </c:pt>
                <c:pt idx="81">
                  <c:v>110.6</c:v>
                </c:pt>
                <c:pt idx="82">
                  <c:v>111.9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8D-4821-A3E6-0E50DE4ED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524616"/>
        <c:axId val="616520696"/>
      </c:scatterChart>
      <c:valAx>
        <c:axId val="616524616"/>
        <c:scaling>
          <c:orientation val="minMax"/>
          <c:max val="44000"/>
          <c:min val="1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520696"/>
        <c:crosses val="autoZero"/>
        <c:crossBetween val="midCat"/>
        <c:majorUnit val="3650"/>
      </c:valAx>
      <c:valAx>
        <c:axId val="61652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524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'Matinenda Ice Out Data'!$D$1</c:f>
              <c:strCache>
                <c:ptCount val="1"/>
                <c:pt idx="0">
                  <c:v>Julian Day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634958839871965"/>
                  <c:y val="4.36360276540139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'Matinenda Ice Out Data'!$C$2:$C$84</c:f>
              <c:numCache>
                <c:formatCode>General</c:formatCode>
                <c:ptCount val="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  <c:pt idx="34">
                  <c:v>31</c:v>
                </c:pt>
                <c:pt idx="35">
                  <c:v>32</c:v>
                </c:pt>
                <c:pt idx="36">
                  <c:v>33</c:v>
                </c:pt>
                <c:pt idx="37">
                  <c:v>34</c:v>
                </c:pt>
                <c:pt idx="38">
                  <c:v>35</c:v>
                </c:pt>
                <c:pt idx="39">
                  <c:v>36</c:v>
                </c:pt>
                <c:pt idx="40">
                  <c:v>37</c:v>
                </c:pt>
                <c:pt idx="41">
                  <c:v>38</c:v>
                </c:pt>
                <c:pt idx="42">
                  <c:v>39</c:v>
                </c:pt>
                <c:pt idx="43">
                  <c:v>40</c:v>
                </c:pt>
                <c:pt idx="44">
                  <c:v>41</c:v>
                </c:pt>
                <c:pt idx="45">
                  <c:v>42</c:v>
                </c:pt>
                <c:pt idx="46">
                  <c:v>43</c:v>
                </c:pt>
                <c:pt idx="47">
                  <c:v>44</c:v>
                </c:pt>
                <c:pt idx="48">
                  <c:v>45</c:v>
                </c:pt>
                <c:pt idx="49">
                  <c:v>46</c:v>
                </c:pt>
                <c:pt idx="50">
                  <c:v>47</c:v>
                </c:pt>
                <c:pt idx="51">
                  <c:v>48</c:v>
                </c:pt>
                <c:pt idx="52">
                  <c:v>49</c:v>
                </c:pt>
                <c:pt idx="53">
                  <c:v>50</c:v>
                </c:pt>
                <c:pt idx="54">
                  <c:v>51</c:v>
                </c:pt>
                <c:pt idx="55">
                  <c:v>52</c:v>
                </c:pt>
                <c:pt idx="56">
                  <c:v>53</c:v>
                </c:pt>
                <c:pt idx="57">
                  <c:v>54</c:v>
                </c:pt>
                <c:pt idx="58">
                  <c:v>55</c:v>
                </c:pt>
                <c:pt idx="59">
                  <c:v>56</c:v>
                </c:pt>
                <c:pt idx="60">
                  <c:v>57</c:v>
                </c:pt>
                <c:pt idx="61">
                  <c:v>58</c:v>
                </c:pt>
                <c:pt idx="62">
                  <c:v>59</c:v>
                </c:pt>
                <c:pt idx="63">
                  <c:v>60</c:v>
                </c:pt>
                <c:pt idx="64">
                  <c:v>61</c:v>
                </c:pt>
                <c:pt idx="65">
                  <c:v>62</c:v>
                </c:pt>
                <c:pt idx="66">
                  <c:v>63</c:v>
                </c:pt>
                <c:pt idx="67">
                  <c:v>64</c:v>
                </c:pt>
                <c:pt idx="68">
                  <c:v>65</c:v>
                </c:pt>
                <c:pt idx="69">
                  <c:v>66</c:v>
                </c:pt>
                <c:pt idx="70">
                  <c:v>67</c:v>
                </c:pt>
                <c:pt idx="71">
                  <c:v>68</c:v>
                </c:pt>
                <c:pt idx="72">
                  <c:v>69</c:v>
                </c:pt>
                <c:pt idx="73">
                  <c:v>70</c:v>
                </c:pt>
                <c:pt idx="74">
                  <c:v>71</c:v>
                </c:pt>
                <c:pt idx="75">
                  <c:v>72</c:v>
                </c:pt>
                <c:pt idx="76">
                  <c:v>73</c:v>
                </c:pt>
                <c:pt idx="77">
                  <c:v>74</c:v>
                </c:pt>
                <c:pt idx="78">
                  <c:v>75</c:v>
                </c:pt>
                <c:pt idx="79">
                  <c:v>76</c:v>
                </c:pt>
                <c:pt idx="80">
                  <c:v>77</c:v>
                </c:pt>
                <c:pt idx="81">
                  <c:v>78</c:v>
                </c:pt>
                <c:pt idx="82">
                  <c:v>79</c:v>
                </c:pt>
              </c:numCache>
            </c:numRef>
          </c:xVal>
          <c:yVal>
            <c:numRef>
              <c:f>'Matinenda Ice Out Data'!$D$2:$D$84</c:f>
              <c:numCache>
                <c:formatCode>General</c:formatCode>
                <c:ptCount val="83"/>
                <c:pt idx="0">
                  <c:v>126</c:v>
                </c:pt>
                <c:pt idx="1">
                  <c:v>116</c:v>
                </c:pt>
                <c:pt idx="2">
                  <c:v>125</c:v>
                </c:pt>
                <c:pt idx="3">
                  <c:v>116</c:v>
                </c:pt>
                <c:pt idx="4">
                  <c:v>126</c:v>
                </c:pt>
                <c:pt idx="5">
                  <c:v>120</c:v>
                </c:pt>
                <c:pt idx="6">
                  <c:v>108</c:v>
                </c:pt>
                <c:pt idx="7">
                  <c:v>124</c:v>
                </c:pt>
                <c:pt idx="8">
                  <c:v>120</c:v>
                </c:pt>
                <c:pt idx="9">
                  <c:v>107</c:v>
                </c:pt>
                <c:pt idx="10">
                  <c:v>107</c:v>
                </c:pt>
                <c:pt idx="11">
                  <c:v>127</c:v>
                </c:pt>
                <c:pt idx="12">
                  <c:v>121</c:v>
                </c:pt>
                <c:pt idx="13">
                  <c:v>95</c:v>
                </c:pt>
                <c:pt idx="14">
                  <c:v>91</c:v>
                </c:pt>
                <c:pt idx="15">
                  <c:v>128</c:v>
                </c:pt>
                <c:pt idx="16">
                  <c:v>116</c:v>
                </c:pt>
                <c:pt idx="17">
                  <c:v>114</c:v>
                </c:pt>
                <c:pt idx="18">
                  <c:v>129</c:v>
                </c:pt>
                <c:pt idx="19">
                  <c:v>116</c:v>
                </c:pt>
                <c:pt idx="20">
                  <c:v>120</c:v>
                </c:pt>
                <c:pt idx="21">
                  <c:v>110</c:v>
                </c:pt>
                <c:pt idx="22">
                  <c:v>116</c:v>
                </c:pt>
                <c:pt idx="23">
                  <c:v>111</c:v>
                </c:pt>
                <c:pt idx="24">
                  <c:v>131</c:v>
                </c:pt>
                <c:pt idx="29">
                  <c:v>118</c:v>
                </c:pt>
                <c:pt idx="30">
                  <c:v>117</c:v>
                </c:pt>
                <c:pt idx="31">
                  <c:v>107</c:v>
                </c:pt>
                <c:pt idx="32">
                  <c:v>118</c:v>
                </c:pt>
                <c:pt idx="33">
                  <c:v>123</c:v>
                </c:pt>
                <c:pt idx="34">
                  <c:v>111</c:v>
                </c:pt>
                <c:pt idx="35">
                  <c:v>119</c:v>
                </c:pt>
                <c:pt idx="36">
                  <c:v>109</c:v>
                </c:pt>
                <c:pt idx="37">
                  <c:v>118</c:v>
                </c:pt>
                <c:pt idx="38">
                  <c:v>119</c:v>
                </c:pt>
                <c:pt idx="39">
                  <c:v>125</c:v>
                </c:pt>
                <c:pt idx="40">
                  <c:v>128</c:v>
                </c:pt>
                <c:pt idx="41">
                  <c:v>106</c:v>
                </c:pt>
                <c:pt idx="42">
                  <c:v>124</c:v>
                </c:pt>
                <c:pt idx="43">
                  <c:v>125</c:v>
                </c:pt>
                <c:pt idx="44">
                  <c:v>113</c:v>
                </c:pt>
                <c:pt idx="45">
                  <c:v>113</c:v>
                </c:pt>
                <c:pt idx="46">
                  <c:v>126</c:v>
                </c:pt>
                <c:pt idx="47">
                  <c:v>127</c:v>
                </c:pt>
                <c:pt idx="48">
                  <c:v>125</c:v>
                </c:pt>
                <c:pt idx="49">
                  <c:v>104</c:v>
                </c:pt>
                <c:pt idx="50">
                  <c:v>127</c:v>
                </c:pt>
                <c:pt idx="51">
                  <c:v>116</c:v>
                </c:pt>
                <c:pt idx="52">
                  <c:v>111</c:v>
                </c:pt>
                <c:pt idx="53">
                  <c:v>119</c:v>
                </c:pt>
                <c:pt idx="54">
                  <c:v>109</c:v>
                </c:pt>
                <c:pt idx="55">
                  <c:v>103</c:v>
                </c:pt>
                <c:pt idx="56">
                  <c:v>119</c:v>
                </c:pt>
                <c:pt idx="57">
                  <c:v>118</c:v>
                </c:pt>
                <c:pt idx="58">
                  <c:v>118</c:v>
                </c:pt>
                <c:pt idx="59">
                  <c:v>117</c:v>
                </c:pt>
                <c:pt idx="60">
                  <c:v>127</c:v>
                </c:pt>
                <c:pt idx="61">
                  <c:v>122</c:v>
                </c:pt>
                <c:pt idx="62">
                  <c:v>120</c:v>
                </c:pt>
                <c:pt idx="63">
                  <c:v>116</c:v>
                </c:pt>
                <c:pt idx="64">
                  <c:v>133</c:v>
                </c:pt>
                <c:pt idx="65">
                  <c:v>121</c:v>
                </c:pt>
                <c:pt idx="66">
                  <c:v>133</c:v>
                </c:pt>
                <c:pt idx="67">
                  <c:v>107</c:v>
                </c:pt>
                <c:pt idx="68">
                  <c:v>96</c:v>
                </c:pt>
                <c:pt idx="69">
                  <c:v>113</c:v>
                </c:pt>
                <c:pt idx="70">
                  <c:v>111</c:v>
                </c:pt>
                <c:pt idx="71">
                  <c:v>119</c:v>
                </c:pt>
                <c:pt idx="72">
                  <c:v>114</c:v>
                </c:pt>
                <c:pt idx="73">
                  <c:v>109</c:v>
                </c:pt>
                <c:pt idx="74">
                  <c:v>109</c:v>
                </c:pt>
                <c:pt idx="75">
                  <c:v>112</c:v>
                </c:pt>
                <c:pt idx="76">
                  <c:v>116</c:v>
                </c:pt>
                <c:pt idx="77">
                  <c:v>117</c:v>
                </c:pt>
                <c:pt idx="78">
                  <c:v>90</c:v>
                </c:pt>
                <c:pt idx="79">
                  <c:v>120</c:v>
                </c:pt>
                <c:pt idx="80">
                  <c:v>95</c:v>
                </c:pt>
                <c:pt idx="81">
                  <c:v>124</c:v>
                </c:pt>
                <c:pt idx="82">
                  <c:v>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00-4EDF-9E8F-08C828C40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559024"/>
        <c:axId val="532693904"/>
      </c:scatterChart>
      <c:valAx>
        <c:axId val="71055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93904"/>
        <c:crosses val="autoZero"/>
        <c:crossBetween val="midCat"/>
      </c:valAx>
      <c:valAx>
        <c:axId val="532693904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55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5114541270307061E-2"/>
          <c:y val="6.3633696045624494E-2"/>
          <c:w val="0.94214892902615432"/>
          <c:h val="0.89067069526955678"/>
        </c:manualLayout>
      </c:layout>
      <c:scatterChart>
        <c:scatterStyle val="lineMarker"/>
        <c:varyColors val="0"/>
        <c:ser>
          <c:idx val="0"/>
          <c:order val="0"/>
          <c:tx>
            <c:strRef>
              <c:f>'Matinenda Ice Out Data'!$D$1</c:f>
              <c:strCache>
                <c:ptCount val="1"/>
                <c:pt idx="0">
                  <c:v>Julian Day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96700007093708E-2"/>
                  <c:y val="0.297230592064462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'Matinenda Ice Out Data'!$A$2:$A$108</c:f>
              <c:numCache>
                <c:formatCode>General</c:formatCode>
                <c:ptCount val="107"/>
                <c:pt idx="0">
                  <c:v>1932</c:v>
                </c:pt>
                <c:pt idx="1">
                  <c:v>1933</c:v>
                </c:pt>
                <c:pt idx="2">
                  <c:v>1934</c:v>
                </c:pt>
                <c:pt idx="3">
                  <c:v>1935</c:v>
                </c:pt>
                <c:pt idx="4">
                  <c:v>1936</c:v>
                </c:pt>
                <c:pt idx="5">
                  <c:v>1937</c:v>
                </c:pt>
                <c:pt idx="6">
                  <c:v>1938</c:v>
                </c:pt>
                <c:pt idx="7">
                  <c:v>1939</c:v>
                </c:pt>
                <c:pt idx="8">
                  <c:v>1940</c:v>
                </c:pt>
                <c:pt idx="9">
                  <c:v>1941</c:v>
                </c:pt>
                <c:pt idx="10">
                  <c:v>1942</c:v>
                </c:pt>
                <c:pt idx="11">
                  <c:v>1943</c:v>
                </c:pt>
                <c:pt idx="12">
                  <c:v>1944</c:v>
                </c:pt>
                <c:pt idx="13">
                  <c:v>1945</c:v>
                </c:pt>
                <c:pt idx="14">
                  <c:v>1946</c:v>
                </c:pt>
                <c:pt idx="15">
                  <c:v>1947</c:v>
                </c:pt>
                <c:pt idx="16">
                  <c:v>1948</c:v>
                </c:pt>
                <c:pt idx="17">
                  <c:v>1949</c:v>
                </c:pt>
                <c:pt idx="18">
                  <c:v>1950</c:v>
                </c:pt>
                <c:pt idx="19">
                  <c:v>1951</c:v>
                </c:pt>
                <c:pt idx="20">
                  <c:v>1952</c:v>
                </c:pt>
                <c:pt idx="21">
                  <c:v>1953</c:v>
                </c:pt>
                <c:pt idx="22">
                  <c:v>1954</c:v>
                </c:pt>
                <c:pt idx="23">
                  <c:v>1955</c:v>
                </c:pt>
                <c:pt idx="24">
                  <c:v>1956</c:v>
                </c:pt>
                <c:pt idx="25">
                  <c:v>1957</c:v>
                </c:pt>
                <c:pt idx="26">
                  <c:v>1958</c:v>
                </c:pt>
                <c:pt idx="27">
                  <c:v>1959</c:v>
                </c:pt>
                <c:pt idx="28">
                  <c:v>1960</c:v>
                </c:pt>
                <c:pt idx="29">
                  <c:v>1961</c:v>
                </c:pt>
                <c:pt idx="30">
                  <c:v>1962</c:v>
                </c:pt>
                <c:pt idx="31">
                  <c:v>1963</c:v>
                </c:pt>
                <c:pt idx="32">
                  <c:v>1964</c:v>
                </c:pt>
                <c:pt idx="33">
                  <c:v>1965</c:v>
                </c:pt>
                <c:pt idx="34">
                  <c:v>1966</c:v>
                </c:pt>
                <c:pt idx="35">
                  <c:v>1967</c:v>
                </c:pt>
                <c:pt idx="36">
                  <c:v>1968</c:v>
                </c:pt>
                <c:pt idx="37">
                  <c:v>1969</c:v>
                </c:pt>
                <c:pt idx="38">
                  <c:v>1970</c:v>
                </c:pt>
                <c:pt idx="39">
                  <c:v>1971</c:v>
                </c:pt>
                <c:pt idx="40">
                  <c:v>1972</c:v>
                </c:pt>
                <c:pt idx="41">
                  <c:v>1973</c:v>
                </c:pt>
                <c:pt idx="42">
                  <c:v>1974</c:v>
                </c:pt>
                <c:pt idx="43">
                  <c:v>1975</c:v>
                </c:pt>
                <c:pt idx="44">
                  <c:v>1976</c:v>
                </c:pt>
                <c:pt idx="45">
                  <c:v>1977</c:v>
                </c:pt>
                <c:pt idx="46">
                  <c:v>1978</c:v>
                </c:pt>
                <c:pt idx="47">
                  <c:v>1979</c:v>
                </c:pt>
                <c:pt idx="48">
                  <c:v>1980</c:v>
                </c:pt>
                <c:pt idx="49">
                  <c:v>1981</c:v>
                </c:pt>
                <c:pt idx="50">
                  <c:v>1982</c:v>
                </c:pt>
                <c:pt idx="51">
                  <c:v>1983</c:v>
                </c:pt>
                <c:pt idx="52">
                  <c:v>1984</c:v>
                </c:pt>
                <c:pt idx="53">
                  <c:v>1985</c:v>
                </c:pt>
                <c:pt idx="54">
                  <c:v>1986</c:v>
                </c:pt>
                <c:pt idx="55">
                  <c:v>1987</c:v>
                </c:pt>
                <c:pt idx="56">
                  <c:v>1988</c:v>
                </c:pt>
                <c:pt idx="57">
                  <c:v>1989</c:v>
                </c:pt>
                <c:pt idx="58">
                  <c:v>1990</c:v>
                </c:pt>
                <c:pt idx="59">
                  <c:v>1991</c:v>
                </c:pt>
                <c:pt idx="60">
                  <c:v>1992</c:v>
                </c:pt>
                <c:pt idx="61">
                  <c:v>1993</c:v>
                </c:pt>
                <c:pt idx="62">
                  <c:v>1994</c:v>
                </c:pt>
                <c:pt idx="63">
                  <c:v>1995</c:v>
                </c:pt>
                <c:pt idx="64">
                  <c:v>1996</c:v>
                </c:pt>
                <c:pt idx="65">
                  <c:v>1997</c:v>
                </c:pt>
                <c:pt idx="66">
                  <c:v>1998</c:v>
                </c:pt>
                <c:pt idx="67">
                  <c:v>1999</c:v>
                </c:pt>
                <c:pt idx="68">
                  <c:v>2000</c:v>
                </c:pt>
                <c:pt idx="69">
                  <c:v>2001</c:v>
                </c:pt>
                <c:pt idx="70">
                  <c:v>2002</c:v>
                </c:pt>
                <c:pt idx="71">
                  <c:v>2003</c:v>
                </c:pt>
                <c:pt idx="72">
                  <c:v>2004</c:v>
                </c:pt>
                <c:pt idx="73">
                  <c:v>2005</c:v>
                </c:pt>
                <c:pt idx="74">
                  <c:v>2006</c:v>
                </c:pt>
                <c:pt idx="75">
                  <c:v>2007</c:v>
                </c:pt>
                <c:pt idx="76">
                  <c:v>2008</c:v>
                </c:pt>
                <c:pt idx="77">
                  <c:v>2009</c:v>
                </c:pt>
                <c:pt idx="78">
                  <c:v>2010</c:v>
                </c:pt>
                <c:pt idx="79">
                  <c:v>2011</c:v>
                </c:pt>
                <c:pt idx="80">
                  <c:v>2012</c:v>
                </c:pt>
                <c:pt idx="81">
                  <c:v>2013</c:v>
                </c:pt>
                <c:pt idx="82">
                  <c:v>2014</c:v>
                </c:pt>
              </c:numCache>
            </c:numRef>
          </c:xVal>
          <c:yVal>
            <c:numRef>
              <c:f>'Matinenda Ice Out Data'!$D$2:$D$108</c:f>
              <c:numCache>
                <c:formatCode>General</c:formatCode>
                <c:ptCount val="107"/>
                <c:pt idx="0">
                  <c:v>126</c:v>
                </c:pt>
                <c:pt idx="1">
                  <c:v>116</c:v>
                </c:pt>
                <c:pt idx="2">
                  <c:v>125</c:v>
                </c:pt>
                <c:pt idx="3">
                  <c:v>116</c:v>
                </c:pt>
                <c:pt idx="4">
                  <c:v>126</c:v>
                </c:pt>
                <c:pt idx="5">
                  <c:v>120</c:v>
                </c:pt>
                <c:pt idx="6">
                  <c:v>108</c:v>
                </c:pt>
                <c:pt idx="7">
                  <c:v>124</c:v>
                </c:pt>
                <c:pt idx="8">
                  <c:v>120</c:v>
                </c:pt>
                <c:pt idx="9">
                  <c:v>107</c:v>
                </c:pt>
                <c:pt idx="10">
                  <c:v>107</c:v>
                </c:pt>
                <c:pt idx="11">
                  <c:v>127</c:v>
                </c:pt>
                <c:pt idx="12">
                  <c:v>121</c:v>
                </c:pt>
                <c:pt idx="13">
                  <c:v>95</c:v>
                </c:pt>
                <c:pt idx="14">
                  <c:v>91</c:v>
                </c:pt>
                <c:pt idx="15">
                  <c:v>128</c:v>
                </c:pt>
                <c:pt idx="16">
                  <c:v>116</c:v>
                </c:pt>
                <c:pt idx="17">
                  <c:v>114</c:v>
                </c:pt>
                <c:pt idx="18">
                  <c:v>129</c:v>
                </c:pt>
                <c:pt idx="19">
                  <c:v>116</c:v>
                </c:pt>
                <c:pt idx="20">
                  <c:v>120</c:v>
                </c:pt>
                <c:pt idx="21">
                  <c:v>110</c:v>
                </c:pt>
                <c:pt idx="22">
                  <c:v>116</c:v>
                </c:pt>
                <c:pt idx="23">
                  <c:v>111</c:v>
                </c:pt>
                <c:pt idx="24">
                  <c:v>131</c:v>
                </c:pt>
                <c:pt idx="29">
                  <c:v>118</c:v>
                </c:pt>
                <c:pt idx="30">
                  <c:v>117</c:v>
                </c:pt>
                <c:pt idx="31">
                  <c:v>107</c:v>
                </c:pt>
                <c:pt idx="32">
                  <c:v>118</c:v>
                </c:pt>
                <c:pt idx="33">
                  <c:v>123</c:v>
                </c:pt>
                <c:pt idx="34">
                  <c:v>111</c:v>
                </c:pt>
                <c:pt idx="35">
                  <c:v>119</c:v>
                </c:pt>
                <c:pt idx="36">
                  <c:v>109</c:v>
                </c:pt>
                <c:pt idx="37">
                  <c:v>118</c:v>
                </c:pt>
                <c:pt idx="38">
                  <c:v>119</c:v>
                </c:pt>
                <c:pt idx="39">
                  <c:v>125</c:v>
                </c:pt>
                <c:pt idx="40">
                  <c:v>128</c:v>
                </c:pt>
                <c:pt idx="41">
                  <c:v>106</c:v>
                </c:pt>
                <c:pt idx="42">
                  <c:v>124</c:v>
                </c:pt>
                <c:pt idx="43">
                  <c:v>125</c:v>
                </c:pt>
                <c:pt idx="44">
                  <c:v>113</c:v>
                </c:pt>
                <c:pt idx="45">
                  <c:v>113</c:v>
                </c:pt>
                <c:pt idx="46">
                  <c:v>126</c:v>
                </c:pt>
                <c:pt idx="47">
                  <c:v>127</c:v>
                </c:pt>
                <c:pt idx="48">
                  <c:v>125</c:v>
                </c:pt>
                <c:pt idx="49">
                  <c:v>104</c:v>
                </c:pt>
                <c:pt idx="50">
                  <c:v>127</c:v>
                </c:pt>
                <c:pt idx="51">
                  <c:v>116</c:v>
                </c:pt>
                <c:pt idx="52">
                  <c:v>111</c:v>
                </c:pt>
                <c:pt idx="53">
                  <c:v>119</c:v>
                </c:pt>
                <c:pt idx="54">
                  <c:v>109</c:v>
                </c:pt>
                <c:pt idx="55">
                  <c:v>103</c:v>
                </c:pt>
                <c:pt idx="56">
                  <c:v>119</c:v>
                </c:pt>
                <c:pt idx="57">
                  <c:v>118</c:v>
                </c:pt>
                <c:pt idx="58">
                  <c:v>118</c:v>
                </c:pt>
                <c:pt idx="59">
                  <c:v>117</c:v>
                </c:pt>
                <c:pt idx="60">
                  <c:v>127</c:v>
                </c:pt>
                <c:pt idx="61">
                  <c:v>122</c:v>
                </c:pt>
                <c:pt idx="62">
                  <c:v>120</c:v>
                </c:pt>
                <c:pt idx="63">
                  <c:v>116</c:v>
                </c:pt>
                <c:pt idx="64">
                  <c:v>133</c:v>
                </c:pt>
                <c:pt idx="65">
                  <c:v>121</c:v>
                </c:pt>
                <c:pt idx="66">
                  <c:v>133</c:v>
                </c:pt>
                <c:pt idx="67">
                  <c:v>107</c:v>
                </c:pt>
                <c:pt idx="68">
                  <c:v>96</c:v>
                </c:pt>
                <c:pt idx="69">
                  <c:v>113</c:v>
                </c:pt>
                <c:pt idx="70">
                  <c:v>111</c:v>
                </c:pt>
                <c:pt idx="71">
                  <c:v>119</c:v>
                </c:pt>
                <c:pt idx="72">
                  <c:v>114</c:v>
                </c:pt>
                <c:pt idx="73">
                  <c:v>109</c:v>
                </c:pt>
                <c:pt idx="74">
                  <c:v>109</c:v>
                </c:pt>
                <c:pt idx="75">
                  <c:v>112</c:v>
                </c:pt>
                <c:pt idx="76">
                  <c:v>116</c:v>
                </c:pt>
                <c:pt idx="77">
                  <c:v>117</c:v>
                </c:pt>
                <c:pt idx="78">
                  <c:v>90</c:v>
                </c:pt>
                <c:pt idx="79">
                  <c:v>120</c:v>
                </c:pt>
                <c:pt idx="80">
                  <c:v>95</c:v>
                </c:pt>
                <c:pt idx="81">
                  <c:v>124</c:v>
                </c:pt>
                <c:pt idx="82">
                  <c:v>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AC-40F7-BEFA-F8DC48413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533632"/>
        <c:axId val="616531672"/>
      </c:scatterChart>
      <c:valAx>
        <c:axId val="616533632"/>
        <c:scaling>
          <c:orientation val="minMax"/>
          <c:min val="19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531672"/>
        <c:crosses val="autoZero"/>
        <c:crossBetween val="midCat"/>
      </c:valAx>
      <c:valAx>
        <c:axId val="616531672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53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90487</xdr:colOff>
      <xdr:row>42</xdr:row>
      <xdr:rowOff>138112</xdr:rowOff>
    </xdr:from>
    <xdr:to>
      <xdr:col>19</xdr:col>
      <xdr:colOff>238125</xdr:colOff>
      <xdr:row>65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246591</xdr:colOff>
      <xdr:row>66</xdr:row>
      <xdr:rowOff>168954</xdr:rowOff>
    </xdr:from>
    <xdr:to>
      <xdr:col>18</xdr:col>
      <xdr:colOff>484716</xdr:colOff>
      <xdr:row>90</xdr:row>
      <xdr:rowOff>112183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485774</xdr:colOff>
      <xdr:row>1</xdr:row>
      <xdr:rowOff>14287</xdr:rowOff>
    </xdr:from>
    <xdr:to>
      <xdr:col>21</xdr:col>
      <xdr:colOff>104774</xdr:colOff>
      <xdr:row>31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topLeftCell="A55" workbookViewId="0">
      <selection activeCell="E2" sqref="E2:E84"/>
    </sheetView>
  </sheetViews>
  <sheetFormatPr defaultRowHeight="15" x14ac:dyDescent="0.25"/>
  <cols>
    <col min="1" max="1" width="24.7109375" customWidth="1"/>
    <col min="5" max="5" width="18.140625" customWidth="1"/>
  </cols>
  <sheetData>
    <row r="1" spans="1:9" x14ac:dyDescent="0.25">
      <c r="A1" t="s">
        <v>3</v>
      </c>
      <c r="B1" s="1" t="s">
        <v>0</v>
      </c>
      <c r="C1" s="1" t="s">
        <v>1</v>
      </c>
      <c r="D1" s="1" t="s">
        <v>2</v>
      </c>
      <c r="E1" s="1" t="s">
        <v>5</v>
      </c>
    </row>
    <row r="2" spans="1:9" ht="17.25" x14ac:dyDescent="0.3">
      <c r="A2" s="2">
        <f>DATE(B2,C2,D2)</f>
        <v>11814</v>
      </c>
      <c r="B2">
        <v>1932</v>
      </c>
      <c r="C2">
        <v>5</v>
      </c>
      <c r="D2">
        <v>5</v>
      </c>
      <c r="E2" s="5" t="str">
        <f>RIGHT(TEXT(A2,"yyyy")&amp;TEXT((A2-DATEVALUE("1/1/"&amp;TEXT(A2,"yy"))+1),"000"),3)</f>
        <v>126</v>
      </c>
      <c r="H2" t="s">
        <v>7</v>
      </c>
      <c r="I2">
        <f>31+28+31</f>
        <v>90</v>
      </c>
    </row>
    <row r="3" spans="1:9" ht="17.25" x14ac:dyDescent="0.3">
      <c r="A3" s="2">
        <f t="shared" ref="A3:A66" si="0">DATE(B3,C3,D3)</f>
        <v>12170</v>
      </c>
      <c r="B3">
        <v>1933</v>
      </c>
      <c r="C3">
        <v>4</v>
      </c>
      <c r="D3">
        <v>26</v>
      </c>
      <c r="E3" s="5" t="str">
        <f t="shared" ref="E3:E66" si="1">RIGHT(TEXT(A3,"yyyy")&amp;TEXT((A3-DATEVALUE("1/1/"&amp;TEXT(A3,"yy"))+1),"000"),3)</f>
        <v>116</v>
      </c>
      <c r="H3" t="s">
        <v>8</v>
      </c>
      <c r="I3">
        <f>I2+31</f>
        <v>121</v>
      </c>
    </row>
    <row r="4" spans="1:9" ht="17.25" x14ac:dyDescent="0.3">
      <c r="A4" s="2">
        <f t="shared" si="0"/>
        <v>12544</v>
      </c>
      <c r="B4">
        <v>1934</v>
      </c>
      <c r="C4">
        <v>5</v>
      </c>
      <c r="D4">
        <v>5</v>
      </c>
      <c r="E4" s="5" t="str">
        <f t="shared" si="1"/>
        <v>125</v>
      </c>
    </row>
    <row r="5" spans="1:9" ht="17.25" x14ac:dyDescent="0.3">
      <c r="A5" s="2">
        <f t="shared" si="0"/>
        <v>12900</v>
      </c>
      <c r="B5">
        <v>1935</v>
      </c>
      <c r="C5">
        <v>4</v>
      </c>
      <c r="D5">
        <v>26</v>
      </c>
      <c r="E5" s="5" t="str">
        <f t="shared" si="1"/>
        <v>116</v>
      </c>
    </row>
    <row r="6" spans="1:9" ht="17.25" x14ac:dyDescent="0.3">
      <c r="A6" s="2">
        <f t="shared" si="0"/>
        <v>13275</v>
      </c>
      <c r="B6">
        <v>1936</v>
      </c>
      <c r="C6">
        <v>5</v>
      </c>
      <c r="D6">
        <v>5</v>
      </c>
      <c r="E6" s="5" t="str">
        <f t="shared" si="1"/>
        <v>126</v>
      </c>
    </row>
    <row r="7" spans="1:9" ht="17.25" x14ac:dyDescent="0.3">
      <c r="A7" s="2">
        <f t="shared" si="0"/>
        <v>13635</v>
      </c>
      <c r="B7">
        <v>1937</v>
      </c>
      <c r="C7">
        <v>4</v>
      </c>
      <c r="D7">
        <v>30</v>
      </c>
      <c r="E7" s="5" t="str">
        <f t="shared" si="1"/>
        <v>120</v>
      </c>
    </row>
    <row r="8" spans="1:9" ht="17.25" x14ac:dyDescent="0.3">
      <c r="A8" s="2">
        <f t="shared" si="0"/>
        <v>13988</v>
      </c>
      <c r="B8">
        <v>1938</v>
      </c>
      <c r="C8">
        <v>4</v>
      </c>
      <c r="D8">
        <v>18</v>
      </c>
      <c r="E8" s="5" t="str">
        <f t="shared" si="1"/>
        <v>108</v>
      </c>
    </row>
    <row r="9" spans="1:9" ht="17.25" x14ac:dyDescent="0.3">
      <c r="A9" s="2">
        <f t="shared" si="0"/>
        <v>14369</v>
      </c>
      <c r="B9">
        <v>1939</v>
      </c>
      <c r="C9">
        <v>5</v>
      </c>
      <c r="D9">
        <v>4</v>
      </c>
      <c r="E9" s="5" t="str">
        <f t="shared" si="1"/>
        <v>124</v>
      </c>
    </row>
    <row r="10" spans="1:9" ht="17.25" x14ac:dyDescent="0.3">
      <c r="A10" s="2">
        <f t="shared" si="0"/>
        <v>14730</v>
      </c>
      <c r="B10">
        <v>1940</v>
      </c>
      <c r="C10">
        <v>4</v>
      </c>
      <c r="D10">
        <v>29</v>
      </c>
      <c r="E10" s="5" t="str">
        <f t="shared" si="1"/>
        <v>120</v>
      </c>
    </row>
    <row r="11" spans="1:9" ht="17.25" x14ac:dyDescent="0.3">
      <c r="A11" s="2">
        <f t="shared" si="0"/>
        <v>15083</v>
      </c>
      <c r="B11">
        <v>1941</v>
      </c>
      <c r="C11">
        <v>4</v>
      </c>
      <c r="D11">
        <v>17</v>
      </c>
      <c r="E11" s="5" t="str">
        <f t="shared" si="1"/>
        <v>107</v>
      </c>
    </row>
    <row r="12" spans="1:9" ht="17.25" x14ac:dyDescent="0.3">
      <c r="A12" s="2">
        <f t="shared" si="0"/>
        <v>15448</v>
      </c>
      <c r="B12">
        <v>1942</v>
      </c>
      <c r="C12">
        <v>4</v>
      </c>
      <c r="D12">
        <v>17</v>
      </c>
      <c r="E12" s="5" t="str">
        <f t="shared" si="1"/>
        <v>107</v>
      </c>
    </row>
    <row r="13" spans="1:9" ht="17.25" x14ac:dyDescent="0.3">
      <c r="A13" s="2">
        <f t="shared" si="0"/>
        <v>15833</v>
      </c>
      <c r="B13">
        <v>1943</v>
      </c>
      <c r="C13">
        <v>5</v>
      </c>
      <c r="D13">
        <v>7</v>
      </c>
      <c r="E13" s="5" t="str">
        <f t="shared" si="1"/>
        <v>127</v>
      </c>
    </row>
    <row r="14" spans="1:9" ht="17.25" x14ac:dyDescent="0.3">
      <c r="A14" s="2">
        <f t="shared" si="0"/>
        <v>16192</v>
      </c>
      <c r="B14">
        <v>1944</v>
      </c>
      <c r="C14">
        <v>4</v>
      </c>
      <c r="D14">
        <v>30</v>
      </c>
      <c r="E14" s="5" t="str">
        <f t="shared" si="1"/>
        <v>121</v>
      </c>
    </row>
    <row r="15" spans="1:9" ht="17.25" x14ac:dyDescent="0.3">
      <c r="A15" s="2">
        <f t="shared" si="0"/>
        <v>16532</v>
      </c>
      <c r="B15">
        <v>1945</v>
      </c>
      <c r="C15">
        <v>4</v>
      </c>
      <c r="D15">
        <v>5</v>
      </c>
      <c r="E15" s="5" t="str">
        <f t="shared" si="1"/>
        <v>095</v>
      </c>
    </row>
    <row r="16" spans="1:9" ht="17.25" x14ac:dyDescent="0.3">
      <c r="A16" s="2">
        <f t="shared" si="0"/>
        <v>16893</v>
      </c>
      <c r="B16">
        <v>1946</v>
      </c>
      <c r="C16">
        <v>4</v>
      </c>
      <c r="D16">
        <v>1</v>
      </c>
      <c r="E16" s="5" t="str">
        <f t="shared" si="1"/>
        <v>091</v>
      </c>
    </row>
    <row r="17" spans="1:7" ht="17.25" x14ac:dyDescent="0.3">
      <c r="A17" s="2">
        <f t="shared" si="0"/>
        <v>17295</v>
      </c>
      <c r="B17">
        <v>1947</v>
      </c>
      <c r="C17">
        <v>5</v>
      </c>
      <c r="D17">
        <v>8</v>
      </c>
      <c r="E17" s="5" t="str">
        <f t="shared" si="1"/>
        <v>128</v>
      </c>
    </row>
    <row r="18" spans="1:7" ht="17.25" x14ac:dyDescent="0.3">
      <c r="A18" s="2">
        <f t="shared" si="0"/>
        <v>17648</v>
      </c>
      <c r="B18">
        <v>1948</v>
      </c>
      <c r="C18">
        <v>4</v>
      </c>
      <c r="D18">
        <v>25</v>
      </c>
      <c r="E18" s="5" t="str">
        <f t="shared" si="1"/>
        <v>116</v>
      </c>
    </row>
    <row r="19" spans="1:7" ht="17.25" x14ac:dyDescent="0.3">
      <c r="A19" s="2">
        <f t="shared" si="0"/>
        <v>18012</v>
      </c>
      <c r="B19">
        <v>1949</v>
      </c>
      <c r="C19">
        <v>4</v>
      </c>
      <c r="D19">
        <v>24</v>
      </c>
      <c r="E19" s="5" t="str">
        <f t="shared" si="1"/>
        <v>114</v>
      </c>
    </row>
    <row r="20" spans="1:7" ht="17.25" x14ac:dyDescent="0.3">
      <c r="A20" s="2">
        <f t="shared" si="0"/>
        <v>18392</v>
      </c>
      <c r="B20">
        <v>1950</v>
      </c>
      <c r="C20">
        <v>5</v>
      </c>
      <c r="D20">
        <v>9</v>
      </c>
      <c r="E20" s="5" t="str">
        <f t="shared" si="1"/>
        <v>129</v>
      </c>
    </row>
    <row r="21" spans="1:7" ht="17.25" x14ac:dyDescent="0.3">
      <c r="A21" s="2">
        <f t="shared" si="0"/>
        <v>18744</v>
      </c>
      <c r="B21">
        <v>1951</v>
      </c>
      <c r="C21">
        <v>4</v>
      </c>
      <c r="D21">
        <v>26</v>
      </c>
      <c r="E21" s="5" t="str">
        <f t="shared" si="1"/>
        <v>116</v>
      </c>
    </row>
    <row r="22" spans="1:7" ht="17.25" x14ac:dyDescent="0.3">
      <c r="A22" s="2">
        <f t="shared" si="0"/>
        <v>19113</v>
      </c>
      <c r="B22">
        <v>1952</v>
      </c>
      <c r="C22">
        <v>4</v>
      </c>
      <c r="D22">
        <v>29</v>
      </c>
      <c r="E22" s="5" t="str">
        <f t="shared" si="1"/>
        <v>120</v>
      </c>
    </row>
    <row r="23" spans="1:7" ht="17.25" x14ac:dyDescent="0.3">
      <c r="A23" s="2">
        <f t="shared" si="0"/>
        <v>19469</v>
      </c>
      <c r="B23">
        <v>1953</v>
      </c>
      <c r="C23">
        <v>4</v>
      </c>
      <c r="D23">
        <v>20</v>
      </c>
      <c r="E23" s="5" t="str">
        <f t="shared" si="1"/>
        <v>110</v>
      </c>
    </row>
    <row r="24" spans="1:7" ht="17.25" x14ac:dyDescent="0.3">
      <c r="A24" s="2">
        <f t="shared" si="0"/>
        <v>19840</v>
      </c>
      <c r="B24">
        <v>1954</v>
      </c>
      <c r="C24">
        <v>4</v>
      </c>
      <c r="D24">
        <v>26</v>
      </c>
      <c r="E24" s="5" t="str">
        <f t="shared" si="1"/>
        <v>116</v>
      </c>
    </row>
    <row r="25" spans="1:7" ht="17.25" x14ac:dyDescent="0.3">
      <c r="A25" s="2">
        <f t="shared" si="0"/>
        <v>20200</v>
      </c>
      <c r="B25">
        <v>1955</v>
      </c>
      <c r="C25">
        <v>4</v>
      </c>
      <c r="D25">
        <v>21</v>
      </c>
      <c r="E25" s="5" t="str">
        <f t="shared" si="1"/>
        <v>111</v>
      </c>
    </row>
    <row r="26" spans="1:7" ht="17.25" x14ac:dyDescent="0.3">
      <c r="A26" s="2">
        <f t="shared" si="0"/>
        <v>20585</v>
      </c>
      <c r="B26">
        <v>1956</v>
      </c>
      <c r="C26">
        <v>5</v>
      </c>
      <c r="D26">
        <v>10</v>
      </c>
      <c r="E26" s="5" t="str">
        <f t="shared" si="1"/>
        <v>131</v>
      </c>
      <c r="G26">
        <f>31+28+30+31</f>
        <v>120</v>
      </c>
    </row>
    <row r="27" spans="1:7" ht="17.25" x14ac:dyDescent="0.3">
      <c r="A27" s="2"/>
      <c r="B27">
        <v>1957</v>
      </c>
      <c r="E27" s="5"/>
    </row>
    <row r="28" spans="1:7" ht="17.25" x14ac:dyDescent="0.3">
      <c r="A28" s="2"/>
      <c r="B28">
        <v>1958</v>
      </c>
      <c r="E28" s="5"/>
    </row>
    <row r="29" spans="1:7" ht="17.25" x14ac:dyDescent="0.3">
      <c r="A29" s="2"/>
      <c r="B29">
        <v>1959</v>
      </c>
      <c r="E29" s="5"/>
    </row>
    <row r="30" spans="1:7" ht="17.25" x14ac:dyDescent="0.3">
      <c r="A30" s="2"/>
      <c r="B30">
        <v>1960</v>
      </c>
      <c r="E30" s="5"/>
    </row>
    <row r="31" spans="1:7" ht="17.25" x14ac:dyDescent="0.3">
      <c r="A31" s="2">
        <f t="shared" si="0"/>
        <v>22399</v>
      </c>
      <c r="B31">
        <v>1961</v>
      </c>
      <c r="C31">
        <v>4</v>
      </c>
      <c r="D31">
        <v>28</v>
      </c>
      <c r="E31" s="5" t="str">
        <f t="shared" si="1"/>
        <v>118</v>
      </c>
    </row>
    <row r="32" spans="1:7" ht="17.25" x14ac:dyDescent="0.3">
      <c r="A32" s="2">
        <f t="shared" si="0"/>
        <v>22763</v>
      </c>
      <c r="B32">
        <v>1962</v>
      </c>
      <c r="C32">
        <v>4</v>
      </c>
      <c r="D32">
        <v>27</v>
      </c>
      <c r="E32" s="5" t="str">
        <f t="shared" si="1"/>
        <v>117</v>
      </c>
    </row>
    <row r="33" spans="1:5" ht="17.25" x14ac:dyDescent="0.3">
      <c r="A33" s="2">
        <f t="shared" si="0"/>
        <v>23118</v>
      </c>
      <c r="B33">
        <v>1963</v>
      </c>
      <c r="C33">
        <v>4</v>
      </c>
      <c r="D33">
        <v>17</v>
      </c>
      <c r="E33" s="5" t="str">
        <f t="shared" si="1"/>
        <v>107</v>
      </c>
    </row>
    <row r="34" spans="1:5" ht="17.25" x14ac:dyDescent="0.3">
      <c r="A34" s="2">
        <f t="shared" si="0"/>
        <v>23494</v>
      </c>
      <c r="B34">
        <v>1964</v>
      </c>
      <c r="C34">
        <v>4</v>
      </c>
      <c r="D34">
        <v>27</v>
      </c>
      <c r="E34" s="5" t="str">
        <f t="shared" si="1"/>
        <v>118</v>
      </c>
    </row>
    <row r="35" spans="1:5" ht="17.25" x14ac:dyDescent="0.3">
      <c r="A35" s="2">
        <f t="shared" si="0"/>
        <v>23865</v>
      </c>
      <c r="B35">
        <v>1965</v>
      </c>
      <c r="C35">
        <v>5</v>
      </c>
      <c r="D35">
        <v>3</v>
      </c>
      <c r="E35" s="5" t="str">
        <f t="shared" si="1"/>
        <v>123</v>
      </c>
    </row>
    <row r="36" spans="1:5" ht="17.25" x14ac:dyDescent="0.3">
      <c r="A36" s="2">
        <f t="shared" si="0"/>
        <v>24218</v>
      </c>
      <c r="B36">
        <v>1966</v>
      </c>
      <c r="C36">
        <v>4</v>
      </c>
      <c r="D36">
        <v>21</v>
      </c>
      <c r="E36" s="5" t="str">
        <f t="shared" si="1"/>
        <v>111</v>
      </c>
    </row>
    <row r="37" spans="1:5" ht="17.25" x14ac:dyDescent="0.3">
      <c r="A37" s="2">
        <f t="shared" si="0"/>
        <v>24591</v>
      </c>
      <c r="B37">
        <v>1967</v>
      </c>
      <c r="C37">
        <v>4</v>
      </c>
      <c r="D37">
        <v>29</v>
      </c>
      <c r="E37" s="5" t="str">
        <f t="shared" si="1"/>
        <v>119</v>
      </c>
    </row>
    <row r="38" spans="1:5" ht="17.25" x14ac:dyDescent="0.3">
      <c r="A38" s="2">
        <f t="shared" si="0"/>
        <v>24946</v>
      </c>
      <c r="B38">
        <v>1968</v>
      </c>
      <c r="C38">
        <v>4</v>
      </c>
      <c r="D38">
        <v>18</v>
      </c>
      <c r="E38" s="5" t="str">
        <f t="shared" si="1"/>
        <v>109</v>
      </c>
    </row>
    <row r="39" spans="1:5" ht="17.25" x14ac:dyDescent="0.3">
      <c r="A39" s="2">
        <f t="shared" si="0"/>
        <v>25321</v>
      </c>
      <c r="B39">
        <v>1969</v>
      </c>
      <c r="C39">
        <v>4</v>
      </c>
      <c r="D39">
        <v>28</v>
      </c>
      <c r="E39" s="5" t="str">
        <f t="shared" si="1"/>
        <v>118</v>
      </c>
    </row>
    <row r="40" spans="1:5" ht="17.25" x14ac:dyDescent="0.3">
      <c r="A40" s="2">
        <f t="shared" si="0"/>
        <v>25687</v>
      </c>
      <c r="B40">
        <v>1970</v>
      </c>
      <c r="C40">
        <v>4</v>
      </c>
      <c r="D40">
        <v>29</v>
      </c>
      <c r="E40" s="5" t="str">
        <f t="shared" si="1"/>
        <v>119</v>
      </c>
    </row>
    <row r="41" spans="1:5" ht="17.25" x14ac:dyDescent="0.3">
      <c r="A41" s="2">
        <f t="shared" si="0"/>
        <v>26058</v>
      </c>
      <c r="B41">
        <v>1971</v>
      </c>
      <c r="C41">
        <v>5</v>
      </c>
      <c r="D41">
        <v>5</v>
      </c>
      <c r="E41" s="5" t="str">
        <f t="shared" si="1"/>
        <v>125</v>
      </c>
    </row>
    <row r="42" spans="1:5" ht="17.25" x14ac:dyDescent="0.3">
      <c r="A42" s="2">
        <f t="shared" si="0"/>
        <v>26426</v>
      </c>
      <c r="B42">
        <v>1972</v>
      </c>
      <c r="C42">
        <v>5</v>
      </c>
      <c r="D42">
        <v>7</v>
      </c>
      <c r="E42" s="5" t="str">
        <f t="shared" si="1"/>
        <v>128</v>
      </c>
    </row>
    <row r="43" spans="1:5" ht="17.25" x14ac:dyDescent="0.3">
      <c r="A43" s="2">
        <f t="shared" si="0"/>
        <v>26770</v>
      </c>
      <c r="B43">
        <v>1973</v>
      </c>
      <c r="C43">
        <v>4</v>
      </c>
      <c r="D43">
        <v>16</v>
      </c>
      <c r="E43" s="5" t="str">
        <f t="shared" si="1"/>
        <v>106</v>
      </c>
    </row>
    <row r="44" spans="1:5" ht="17.25" x14ac:dyDescent="0.3">
      <c r="A44" s="2">
        <f t="shared" si="0"/>
        <v>27153</v>
      </c>
      <c r="B44">
        <v>1974</v>
      </c>
      <c r="C44">
        <v>5</v>
      </c>
      <c r="D44">
        <v>4</v>
      </c>
      <c r="E44" s="5" t="str">
        <f t="shared" si="1"/>
        <v>124</v>
      </c>
    </row>
    <row r="45" spans="1:5" ht="17.25" x14ac:dyDescent="0.3">
      <c r="A45" s="2">
        <f t="shared" si="0"/>
        <v>27519</v>
      </c>
      <c r="B45">
        <v>1975</v>
      </c>
      <c r="C45">
        <v>5</v>
      </c>
      <c r="D45">
        <v>5</v>
      </c>
      <c r="E45" s="5" t="str">
        <f t="shared" si="1"/>
        <v>125</v>
      </c>
    </row>
    <row r="46" spans="1:5" ht="17.25" x14ac:dyDescent="0.3">
      <c r="A46" s="2">
        <f t="shared" si="0"/>
        <v>27872</v>
      </c>
      <c r="B46">
        <v>1976</v>
      </c>
      <c r="C46">
        <v>4</v>
      </c>
      <c r="D46">
        <v>22</v>
      </c>
      <c r="E46" s="5" t="str">
        <f t="shared" si="1"/>
        <v>113</v>
      </c>
    </row>
    <row r="47" spans="1:5" ht="17.25" x14ac:dyDescent="0.3">
      <c r="A47" s="2">
        <f t="shared" si="0"/>
        <v>28238</v>
      </c>
      <c r="B47">
        <v>1977</v>
      </c>
      <c r="C47">
        <v>4</v>
      </c>
      <c r="D47">
        <v>23</v>
      </c>
      <c r="E47" s="5" t="str">
        <f t="shared" si="1"/>
        <v>113</v>
      </c>
    </row>
    <row r="48" spans="1:5" ht="17.25" x14ac:dyDescent="0.3">
      <c r="A48" s="2">
        <f t="shared" si="0"/>
        <v>28616</v>
      </c>
      <c r="B48">
        <v>1978</v>
      </c>
      <c r="C48">
        <v>5</v>
      </c>
      <c r="D48">
        <v>6</v>
      </c>
      <c r="E48" s="5" t="str">
        <f t="shared" si="1"/>
        <v>126</v>
      </c>
    </row>
    <row r="49" spans="1:5" ht="17.25" x14ac:dyDescent="0.3">
      <c r="A49" s="2">
        <f t="shared" si="0"/>
        <v>28982</v>
      </c>
      <c r="B49">
        <v>1979</v>
      </c>
      <c r="C49">
        <v>5</v>
      </c>
      <c r="D49">
        <v>7</v>
      </c>
      <c r="E49" s="5" t="str">
        <f t="shared" si="1"/>
        <v>127</v>
      </c>
    </row>
    <row r="50" spans="1:5" ht="17.25" x14ac:dyDescent="0.3">
      <c r="A50" s="2">
        <f t="shared" si="0"/>
        <v>29345</v>
      </c>
      <c r="B50">
        <v>1980</v>
      </c>
      <c r="C50">
        <v>5</v>
      </c>
      <c r="D50">
        <v>4</v>
      </c>
      <c r="E50" s="5" t="str">
        <f t="shared" si="1"/>
        <v>125</v>
      </c>
    </row>
    <row r="51" spans="1:5" ht="17.25" x14ac:dyDescent="0.3">
      <c r="A51" s="2">
        <f t="shared" si="0"/>
        <v>29690</v>
      </c>
      <c r="B51">
        <v>1981</v>
      </c>
      <c r="C51">
        <v>4</v>
      </c>
      <c r="D51">
        <v>14</v>
      </c>
      <c r="E51" s="5" t="str">
        <f t="shared" si="1"/>
        <v>104</v>
      </c>
    </row>
    <row r="52" spans="1:5" ht="17.25" x14ac:dyDescent="0.3">
      <c r="A52" s="2">
        <f t="shared" si="0"/>
        <v>30078</v>
      </c>
      <c r="B52">
        <v>1982</v>
      </c>
      <c r="C52">
        <v>5</v>
      </c>
      <c r="D52">
        <v>7</v>
      </c>
      <c r="E52" s="5" t="str">
        <f t="shared" si="1"/>
        <v>127</v>
      </c>
    </row>
    <row r="53" spans="1:5" ht="17.25" x14ac:dyDescent="0.3">
      <c r="A53" s="2">
        <f t="shared" si="0"/>
        <v>30432</v>
      </c>
      <c r="B53">
        <v>1983</v>
      </c>
      <c r="C53">
        <v>4</v>
      </c>
      <c r="D53">
        <v>26</v>
      </c>
      <c r="E53" s="5" t="str">
        <f t="shared" si="1"/>
        <v>116</v>
      </c>
    </row>
    <row r="54" spans="1:5" ht="17.25" x14ac:dyDescent="0.3">
      <c r="A54" s="2">
        <f t="shared" si="0"/>
        <v>30792</v>
      </c>
      <c r="B54">
        <v>1984</v>
      </c>
      <c r="C54">
        <v>4</v>
      </c>
      <c r="D54">
        <v>20</v>
      </c>
      <c r="E54" s="5" t="str">
        <f t="shared" si="1"/>
        <v>111</v>
      </c>
    </row>
    <row r="55" spans="1:5" ht="17.25" x14ac:dyDescent="0.3">
      <c r="A55" s="2">
        <f t="shared" si="0"/>
        <v>31166</v>
      </c>
      <c r="B55">
        <v>1985</v>
      </c>
      <c r="C55">
        <v>4</v>
      </c>
      <c r="D55">
        <v>29</v>
      </c>
      <c r="E55" s="5" t="str">
        <f t="shared" si="1"/>
        <v>119</v>
      </c>
    </row>
    <row r="56" spans="1:5" ht="17.25" x14ac:dyDescent="0.3">
      <c r="A56" s="2">
        <f t="shared" si="0"/>
        <v>31521</v>
      </c>
      <c r="B56">
        <v>1986</v>
      </c>
      <c r="C56">
        <v>4</v>
      </c>
      <c r="D56">
        <v>19</v>
      </c>
      <c r="E56" s="5" t="str">
        <f t="shared" si="1"/>
        <v>109</v>
      </c>
    </row>
    <row r="57" spans="1:5" ht="17.25" x14ac:dyDescent="0.3">
      <c r="A57" s="2">
        <f t="shared" si="0"/>
        <v>31880</v>
      </c>
      <c r="B57">
        <v>1987</v>
      </c>
      <c r="C57">
        <v>4</v>
      </c>
      <c r="D57">
        <v>13</v>
      </c>
      <c r="E57" s="5" t="str">
        <f t="shared" si="1"/>
        <v>103</v>
      </c>
    </row>
    <row r="58" spans="1:5" ht="17.25" x14ac:dyDescent="0.3">
      <c r="A58" s="2">
        <f t="shared" si="0"/>
        <v>32261</v>
      </c>
      <c r="B58">
        <v>1988</v>
      </c>
      <c r="C58">
        <v>4</v>
      </c>
      <c r="D58">
        <v>28</v>
      </c>
      <c r="E58" s="5" t="str">
        <f t="shared" si="1"/>
        <v>119</v>
      </c>
    </row>
    <row r="59" spans="1:5" ht="17.25" x14ac:dyDescent="0.3">
      <c r="A59" s="2">
        <f t="shared" si="0"/>
        <v>32626</v>
      </c>
      <c r="B59">
        <v>1989</v>
      </c>
      <c r="C59">
        <v>4</v>
      </c>
      <c r="D59">
        <v>28</v>
      </c>
      <c r="E59" s="5" t="str">
        <f t="shared" si="1"/>
        <v>118</v>
      </c>
    </row>
    <row r="60" spans="1:5" ht="17.25" x14ac:dyDescent="0.3">
      <c r="A60" s="2">
        <f t="shared" si="0"/>
        <v>32991</v>
      </c>
      <c r="B60">
        <v>1990</v>
      </c>
      <c r="C60">
        <v>4</v>
      </c>
      <c r="D60">
        <v>28</v>
      </c>
      <c r="E60" s="5" t="str">
        <f t="shared" si="1"/>
        <v>118</v>
      </c>
    </row>
    <row r="61" spans="1:5" ht="17.25" x14ac:dyDescent="0.3">
      <c r="A61" s="2">
        <f t="shared" si="0"/>
        <v>33355</v>
      </c>
      <c r="B61">
        <v>1991</v>
      </c>
      <c r="C61">
        <v>4</v>
      </c>
      <c r="D61">
        <v>27</v>
      </c>
      <c r="E61" s="5" t="str">
        <f t="shared" si="1"/>
        <v>117</v>
      </c>
    </row>
    <row r="62" spans="1:5" ht="17.25" x14ac:dyDescent="0.3">
      <c r="A62" s="2">
        <f t="shared" si="0"/>
        <v>33730</v>
      </c>
      <c r="B62">
        <v>1992</v>
      </c>
      <c r="C62">
        <v>5</v>
      </c>
      <c r="D62">
        <v>6</v>
      </c>
      <c r="E62" s="5" t="str">
        <f t="shared" si="1"/>
        <v>127</v>
      </c>
    </row>
    <row r="63" spans="1:5" ht="17.25" x14ac:dyDescent="0.3">
      <c r="A63" s="2">
        <f t="shared" si="0"/>
        <v>34091</v>
      </c>
      <c r="B63">
        <v>1993</v>
      </c>
      <c r="C63">
        <v>5</v>
      </c>
      <c r="D63">
        <v>2</v>
      </c>
      <c r="E63" s="5" t="str">
        <f t="shared" si="1"/>
        <v>122</v>
      </c>
    </row>
    <row r="64" spans="1:5" ht="17.25" x14ac:dyDescent="0.3">
      <c r="A64" s="2">
        <f t="shared" si="0"/>
        <v>34454</v>
      </c>
      <c r="B64">
        <v>1994</v>
      </c>
      <c r="C64">
        <v>4</v>
      </c>
      <c r="D64">
        <v>30</v>
      </c>
      <c r="E64" s="5" t="str">
        <f t="shared" si="1"/>
        <v>120</v>
      </c>
    </row>
    <row r="65" spans="1:5" ht="17.25" x14ac:dyDescent="0.3">
      <c r="A65" s="2">
        <f t="shared" si="0"/>
        <v>34815</v>
      </c>
      <c r="B65">
        <v>1995</v>
      </c>
      <c r="C65">
        <v>4</v>
      </c>
      <c r="D65">
        <v>26</v>
      </c>
      <c r="E65" s="5" t="str">
        <f t="shared" si="1"/>
        <v>116</v>
      </c>
    </row>
    <row r="66" spans="1:5" ht="17.25" x14ac:dyDescent="0.3">
      <c r="A66" s="2">
        <f t="shared" si="0"/>
        <v>35197</v>
      </c>
      <c r="B66">
        <v>1996</v>
      </c>
      <c r="C66">
        <v>5</v>
      </c>
      <c r="D66">
        <v>12</v>
      </c>
      <c r="E66" s="5" t="str">
        <f t="shared" si="1"/>
        <v>133</v>
      </c>
    </row>
    <row r="67" spans="1:5" ht="17.25" x14ac:dyDescent="0.3">
      <c r="A67" s="2">
        <f t="shared" ref="A67:A84" si="2">DATE(B67,C67,D67)</f>
        <v>35551</v>
      </c>
      <c r="B67">
        <v>1997</v>
      </c>
      <c r="C67">
        <v>5</v>
      </c>
      <c r="D67">
        <v>1</v>
      </c>
      <c r="E67" s="5" t="str">
        <f t="shared" ref="E67:E84" si="3">RIGHT(TEXT(A67,"yyyy")&amp;TEXT((A67-DATEVALUE("1/1/"&amp;TEXT(A67,"yy"))+1),"000"),3)</f>
        <v>121</v>
      </c>
    </row>
    <row r="68" spans="1:5" ht="17.25" x14ac:dyDescent="0.3">
      <c r="A68" s="2">
        <f t="shared" si="2"/>
        <v>35928</v>
      </c>
      <c r="B68">
        <v>1998</v>
      </c>
      <c r="C68">
        <v>5</v>
      </c>
      <c r="D68">
        <v>13</v>
      </c>
      <c r="E68" s="5" t="str">
        <f t="shared" si="3"/>
        <v>133</v>
      </c>
    </row>
    <row r="69" spans="1:5" ht="17.25" x14ac:dyDescent="0.3">
      <c r="A69" s="2">
        <f t="shared" si="2"/>
        <v>36267</v>
      </c>
      <c r="B69">
        <v>1999</v>
      </c>
      <c r="C69">
        <v>4</v>
      </c>
      <c r="D69">
        <v>17</v>
      </c>
      <c r="E69" s="5" t="str">
        <f t="shared" si="3"/>
        <v>107</v>
      </c>
    </row>
    <row r="70" spans="1:5" ht="17.25" x14ac:dyDescent="0.3">
      <c r="A70" s="2">
        <f t="shared" si="2"/>
        <v>36621</v>
      </c>
      <c r="B70">
        <v>2000</v>
      </c>
      <c r="C70">
        <v>4</v>
      </c>
      <c r="D70">
        <v>5</v>
      </c>
      <c r="E70" s="5" t="str">
        <f t="shared" si="3"/>
        <v>096</v>
      </c>
    </row>
    <row r="71" spans="1:5" ht="17.25" x14ac:dyDescent="0.3">
      <c r="A71" s="2">
        <f t="shared" si="2"/>
        <v>37004</v>
      </c>
      <c r="B71">
        <v>2001</v>
      </c>
      <c r="C71">
        <v>4</v>
      </c>
      <c r="D71">
        <v>23</v>
      </c>
      <c r="E71" s="5" t="str">
        <f t="shared" si="3"/>
        <v>113</v>
      </c>
    </row>
    <row r="72" spans="1:5" ht="17.25" x14ac:dyDescent="0.3">
      <c r="A72" s="2">
        <f t="shared" si="2"/>
        <v>37367</v>
      </c>
      <c r="B72">
        <v>2002</v>
      </c>
      <c r="C72">
        <v>4</v>
      </c>
      <c r="D72">
        <v>21</v>
      </c>
      <c r="E72" s="5" t="str">
        <f t="shared" si="3"/>
        <v>111</v>
      </c>
    </row>
    <row r="73" spans="1:5" ht="17.25" x14ac:dyDescent="0.3">
      <c r="A73" s="2">
        <f t="shared" si="2"/>
        <v>37740</v>
      </c>
      <c r="B73">
        <v>2003</v>
      </c>
      <c r="C73">
        <v>4</v>
      </c>
      <c r="D73">
        <v>29</v>
      </c>
      <c r="E73" s="5" t="str">
        <f t="shared" si="3"/>
        <v>119</v>
      </c>
    </row>
    <row r="74" spans="1:5" ht="17.25" x14ac:dyDescent="0.3">
      <c r="A74" s="2">
        <f t="shared" si="2"/>
        <v>38100</v>
      </c>
      <c r="B74">
        <v>2004</v>
      </c>
      <c r="C74">
        <v>4</v>
      </c>
      <c r="D74">
        <v>23</v>
      </c>
      <c r="E74" s="5" t="str">
        <f t="shared" si="3"/>
        <v>114</v>
      </c>
    </row>
    <row r="75" spans="1:5" ht="17.25" x14ac:dyDescent="0.3">
      <c r="A75" s="2">
        <f t="shared" si="2"/>
        <v>38461</v>
      </c>
      <c r="B75">
        <v>2005</v>
      </c>
      <c r="C75">
        <v>4</v>
      </c>
      <c r="D75">
        <v>19</v>
      </c>
      <c r="E75" s="5" t="str">
        <f t="shared" si="3"/>
        <v>109</v>
      </c>
    </row>
    <row r="76" spans="1:5" ht="17.25" x14ac:dyDescent="0.3">
      <c r="A76" s="2">
        <f t="shared" si="2"/>
        <v>38826</v>
      </c>
      <c r="B76">
        <v>2006</v>
      </c>
      <c r="C76">
        <v>4</v>
      </c>
      <c r="D76">
        <v>19</v>
      </c>
      <c r="E76" s="5" t="str">
        <f t="shared" si="3"/>
        <v>109</v>
      </c>
    </row>
    <row r="77" spans="1:5" ht="17.25" x14ac:dyDescent="0.3">
      <c r="A77" s="2">
        <f t="shared" si="2"/>
        <v>39194</v>
      </c>
      <c r="B77">
        <v>2007</v>
      </c>
      <c r="C77">
        <v>4</v>
      </c>
      <c r="D77">
        <v>22</v>
      </c>
      <c r="E77" s="5" t="str">
        <f t="shared" si="3"/>
        <v>112</v>
      </c>
    </row>
    <row r="78" spans="1:5" ht="17.25" x14ac:dyDescent="0.3">
      <c r="A78" s="2">
        <f t="shared" si="2"/>
        <v>39563</v>
      </c>
      <c r="B78">
        <v>2008</v>
      </c>
      <c r="C78">
        <v>4</v>
      </c>
      <c r="D78">
        <v>25</v>
      </c>
      <c r="E78" s="5" t="str">
        <f t="shared" si="3"/>
        <v>116</v>
      </c>
    </row>
    <row r="79" spans="1:5" ht="17.25" x14ac:dyDescent="0.3">
      <c r="A79" s="2">
        <f t="shared" si="2"/>
        <v>39930</v>
      </c>
      <c r="B79">
        <v>2009</v>
      </c>
      <c r="C79">
        <v>4</v>
      </c>
      <c r="D79">
        <v>27</v>
      </c>
      <c r="E79" s="5" t="str">
        <f t="shared" si="3"/>
        <v>117</v>
      </c>
    </row>
    <row r="80" spans="1:5" ht="17.25" x14ac:dyDescent="0.3">
      <c r="A80" s="2">
        <f t="shared" si="2"/>
        <v>40268</v>
      </c>
      <c r="B80">
        <v>2010</v>
      </c>
      <c r="C80">
        <v>3</v>
      </c>
      <c r="D80">
        <v>31</v>
      </c>
      <c r="E80" s="5" t="str">
        <f t="shared" si="3"/>
        <v>090</v>
      </c>
    </row>
    <row r="81" spans="1:5" ht="17.25" x14ac:dyDescent="0.3">
      <c r="A81" s="2">
        <f t="shared" si="2"/>
        <v>40663</v>
      </c>
      <c r="B81">
        <v>2011</v>
      </c>
      <c r="C81">
        <v>4</v>
      </c>
      <c r="D81">
        <v>30</v>
      </c>
      <c r="E81" s="5" t="str">
        <f t="shared" si="3"/>
        <v>120</v>
      </c>
    </row>
    <row r="82" spans="1:5" ht="17.25" x14ac:dyDescent="0.3">
      <c r="A82" s="2">
        <f t="shared" si="2"/>
        <v>41003</v>
      </c>
      <c r="B82">
        <v>2012</v>
      </c>
      <c r="C82">
        <v>4</v>
      </c>
      <c r="D82">
        <v>4</v>
      </c>
      <c r="E82" s="5" t="str">
        <f t="shared" si="3"/>
        <v>095</v>
      </c>
    </row>
    <row r="83" spans="1:5" ht="17.25" x14ac:dyDescent="0.3">
      <c r="A83" s="2">
        <f t="shared" si="2"/>
        <v>41398</v>
      </c>
      <c r="B83">
        <v>2013</v>
      </c>
      <c r="C83">
        <v>5</v>
      </c>
      <c r="D83">
        <v>4</v>
      </c>
      <c r="E83" s="5" t="str">
        <f t="shared" si="3"/>
        <v>124</v>
      </c>
    </row>
    <row r="84" spans="1:5" ht="17.25" x14ac:dyDescent="0.3">
      <c r="A84" s="2">
        <f t="shared" si="2"/>
        <v>41766</v>
      </c>
      <c r="B84">
        <v>2014</v>
      </c>
      <c r="C84">
        <v>5</v>
      </c>
      <c r="D84">
        <v>7</v>
      </c>
      <c r="E84" s="5" t="str">
        <f t="shared" si="3"/>
        <v>127</v>
      </c>
    </row>
  </sheetData>
  <autoFilter ref="A1:D84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8"/>
  <sheetViews>
    <sheetView tabSelected="1" topLeftCell="F67" zoomScaleNormal="100" workbookViewId="0">
      <selection activeCell="D87" sqref="D87"/>
    </sheetView>
  </sheetViews>
  <sheetFormatPr defaultRowHeight="15" x14ac:dyDescent="0.25"/>
  <cols>
    <col min="1" max="1" width="15.5703125" customWidth="1"/>
    <col min="2" max="3" width="24.28515625" style="2" customWidth="1"/>
    <col min="4" max="4" width="29" style="7" customWidth="1"/>
    <col min="5" max="5" width="18.42578125" customWidth="1"/>
    <col min="7" max="7" width="14.42578125" customWidth="1"/>
  </cols>
  <sheetData>
    <row r="1" spans="1:21" x14ac:dyDescent="0.25">
      <c r="A1" t="s">
        <v>0</v>
      </c>
      <c r="B1" s="2" t="s">
        <v>4</v>
      </c>
      <c r="C1" s="2" t="s">
        <v>0</v>
      </c>
      <c r="D1" s="7" t="s">
        <v>5</v>
      </c>
      <c r="E1" t="s">
        <v>6</v>
      </c>
    </row>
    <row r="2" spans="1:21" x14ac:dyDescent="0.25">
      <c r="A2">
        <f>YEAR(B2)</f>
        <v>1932</v>
      </c>
      <c r="B2" s="2">
        <v>11814</v>
      </c>
      <c r="C2" s="4">
        <v>1</v>
      </c>
      <c r="D2" s="4">
        <v>126</v>
      </c>
      <c r="F2">
        <f>192.21-0.0384*A2</f>
        <v>118.02120000000001</v>
      </c>
      <c r="G2">
        <f>F2*24</f>
        <v>2832.5088000000001</v>
      </c>
    </row>
    <row r="3" spans="1:21" x14ac:dyDescent="0.25">
      <c r="A3">
        <f t="shared" ref="A3:A70" si="0">YEAR(B3)</f>
        <v>1933</v>
      </c>
      <c r="B3" s="2">
        <v>12170</v>
      </c>
      <c r="C3" s="4">
        <v>2</v>
      </c>
      <c r="D3" s="4">
        <v>116</v>
      </c>
      <c r="F3">
        <f t="shared" ref="F3:F66" si="1">192.21-0.0384*A3</f>
        <v>117.98280000000001</v>
      </c>
      <c r="G3">
        <f t="shared" ref="G3:G13" si="2">F3*24</f>
        <v>2831.5872000000004</v>
      </c>
      <c r="H3">
        <f>G2-G3</f>
        <v>0.92159999999967113</v>
      </c>
    </row>
    <row r="4" spans="1:21" x14ac:dyDescent="0.25">
      <c r="A4">
        <f t="shared" si="0"/>
        <v>1934</v>
      </c>
      <c r="B4" s="2">
        <v>12544</v>
      </c>
      <c r="C4" s="4">
        <v>3</v>
      </c>
      <c r="D4" s="4">
        <v>125</v>
      </c>
      <c r="F4">
        <f t="shared" si="1"/>
        <v>117.94440000000002</v>
      </c>
      <c r="G4">
        <f t="shared" si="2"/>
        <v>2830.6656000000003</v>
      </c>
      <c r="H4">
        <f t="shared" ref="H4:H13" si="3">G3-G4</f>
        <v>0.92160000000012587</v>
      </c>
    </row>
    <row r="5" spans="1:21" x14ac:dyDescent="0.25">
      <c r="A5">
        <f t="shared" si="0"/>
        <v>1935</v>
      </c>
      <c r="B5" s="2">
        <v>12900</v>
      </c>
      <c r="C5" s="4">
        <v>4</v>
      </c>
      <c r="D5" s="4">
        <v>116</v>
      </c>
      <c r="F5">
        <f t="shared" si="1"/>
        <v>117.90600000000002</v>
      </c>
      <c r="G5">
        <f t="shared" si="2"/>
        <v>2829.7440000000006</v>
      </c>
      <c r="H5">
        <f t="shared" si="3"/>
        <v>0.92159999999967113</v>
      </c>
    </row>
    <row r="6" spans="1:21" x14ac:dyDescent="0.25">
      <c r="A6">
        <f t="shared" si="0"/>
        <v>1936</v>
      </c>
      <c r="B6" s="2">
        <v>13275</v>
      </c>
      <c r="C6" s="4">
        <v>5</v>
      </c>
      <c r="D6" s="4">
        <v>126</v>
      </c>
      <c r="F6">
        <f t="shared" si="1"/>
        <v>117.86760000000001</v>
      </c>
      <c r="G6">
        <f t="shared" si="2"/>
        <v>2828.8224</v>
      </c>
      <c r="H6">
        <f t="shared" si="3"/>
        <v>0.92160000000058062</v>
      </c>
    </row>
    <row r="7" spans="1:21" x14ac:dyDescent="0.25">
      <c r="A7">
        <f t="shared" si="0"/>
        <v>1937</v>
      </c>
      <c r="B7" s="2">
        <v>13635</v>
      </c>
      <c r="C7" s="4">
        <v>6</v>
      </c>
      <c r="D7" s="4">
        <v>120</v>
      </c>
      <c r="F7">
        <f t="shared" si="1"/>
        <v>117.82920000000001</v>
      </c>
      <c r="G7">
        <f t="shared" si="2"/>
        <v>2827.9008000000003</v>
      </c>
      <c r="H7">
        <f t="shared" si="3"/>
        <v>0.92159999999967113</v>
      </c>
    </row>
    <row r="8" spans="1:21" x14ac:dyDescent="0.25">
      <c r="A8">
        <f t="shared" si="0"/>
        <v>1938</v>
      </c>
      <c r="B8" s="2">
        <v>13988</v>
      </c>
      <c r="C8" s="4">
        <v>7</v>
      </c>
      <c r="D8" s="4">
        <v>108</v>
      </c>
      <c r="F8">
        <f t="shared" si="1"/>
        <v>117.79080000000002</v>
      </c>
      <c r="G8">
        <f t="shared" si="2"/>
        <v>2826.9792000000007</v>
      </c>
      <c r="H8">
        <f t="shared" si="3"/>
        <v>0.92159999999967113</v>
      </c>
    </row>
    <row r="9" spans="1:21" x14ac:dyDescent="0.25">
      <c r="A9">
        <f t="shared" si="0"/>
        <v>1939</v>
      </c>
      <c r="B9" s="2">
        <v>14369</v>
      </c>
      <c r="C9" s="4">
        <f>C8+1</f>
        <v>8</v>
      </c>
      <c r="D9" s="4">
        <v>124</v>
      </c>
      <c r="F9">
        <f t="shared" si="1"/>
        <v>117.75240000000001</v>
      </c>
      <c r="G9">
        <f t="shared" si="2"/>
        <v>2826.0576000000001</v>
      </c>
      <c r="H9">
        <f t="shared" si="3"/>
        <v>0.92160000000058062</v>
      </c>
    </row>
    <row r="10" spans="1:21" x14ac:dyDescent="0.25">
      <c r="A10">
        <f t="shared" si="0"/>
        <v>1940</v>
      </c>
      <c r="B10" s="2">
        <v>14730</v>
      </c>
      <c r="C10" s="4">
        <f t="shared" ref="C10:C77" si="4">C9+1</f>
        <v>9</v>
      </c>
      <c r="D10" s="4">
        <v>120</v>
      </c>
      <c r="F10">
        <f t="shared" si="1"/>
        <v>117.71400000000001</v>
      </c>
      <c r="G10">
        <f t="shared" si="2"/>
        <v>2825.1360000000004</v>
      </c>
      <c r="H10">
        <f t="shared" si="3"/>
        <v>0.92159999999967113</v>
      </c>
    </row>
    <row r="11" spans="1:21" x14ac:dyDescent="0.25">
      <c r="A11">
        <f t="shared" si="0"/>
        <v>1941</v>
      </c>
      <c r="B11" s="2">
        <v>15083</v>
      </c>
      <c r="C11" s="4">
        <f t="shared" si="4"/>
        <v>10</v>
      </c>
      <c r="D11" s="4">
        <v>107</v>
      </c>
      <c r="E11" s="6">
        <f t="shared" ref="E11:E26" si="5">AVERAGE(D2:D11)</f>
        <v>118.8</v>
      </c>
      <c r="F11">
        <f t="shared" si="1"/>
        <v>117.67560000000002</v>
      </c>
      <c r="G11">
        <f t="shared" si="2"/>
        <v>2824.2144000000003</v>
      </c>
      <c r="H11">
        <f t="shared" si="3"/>
        <v>0.92160000000012587</v>
      </c>
    </row>
    <row r="12" spans="1:21" x14ac:dyDescent="0.25">
      <c r="A12">
        <f t="shared" si="0"/>
        <v>1942</v>
      </c>
      <c r="B12" s="2">
        <v>15448</v>
      </c>
      <c r="C12" s="4">
        <f t="shared" si="4"/>
        <v>11</v>
      </c>
      <c r="D12" s="4">
        <v>107</v>
      </c>
      <c r="E12">
        <f t="shared" si="5"/>
        <v>116.9</v>
      </c>
      <c r="F12">
        <f t="shared" si="1"/>
        <v>117.63720000000002</v>
      </c>
      <c r="G12">
        <f t="shared" si="2"/>
        <v>2823.2928000000006</v>
      </c>
      <c r="H12">
        <f t="shared" si="3"/>
        <v>0.92159999999967113</v>
      </c>
    </row>
    <row r="13" spans="1:21" x14ac:dyDescent="0.25">
      <c r="A13">
        <f t="shared" si="0"/>
        <v>1943</v>
      </c>
      <c r="B13" s="2">
        <v>15833</v>
      </c>
      <c r="C13" s="4">
        <f t="shared" si="4"/>
        <v>12</v>
      </c>
      <c r="D13" s="4">
        <v>127</v>
      </c>
      <c r="E13">
        <f t="shared" si="5"/>
        <v>118</v>
      </c>
      <c r="F13">
        <f t="shared" si="1"/>
        <v>117.59880000000001</v>
      </c>
      <c r="G13">
        <f t="shared" si="2"/>
        <v>2822.3712000000005</v>
      </c>
      <c r="H13">
        <f t="shared" si="3"/>
        <v>0.92160000000012587</v>
      </c>
    </row>
    <row r="14" spans="1:21" x14ac:dyDescent="0.25">
      <c r="A14">
        <f t="shared" si="0"/>
        <v>1944</v>
      </c>
      <c r="B14" s="2">
        <v>16192</v>
      </c>
      <c r="C14" s="4">
        <f t="shared" si="4"/>
        <v>13</v>
      </c>
      <c r="D14" s="4">
        <v>121</v>
      </c>
      <c r="E14">
        <f t="shared" si="5"/>
        <v>117.6</v>
      </c>
      <c r="F14">
        <f t="shared" si="1"/>
        <v>117.56040000000002</v>
      </c>
    </row>
    <row r="15" spans="1:21" x14ac:dyDescent="0.25">
      <c r="A15">
        <f t="shared" si="0"/>
        <v>1945</v>
      </c>
      <c r="B15" s="2">
        <v>16532</v>
      </c>
      <c r="C15" s="4">
        <f t="shared" si="4"/>
        <v>14</v>
      </c>
      <c r="D15" s="4">
        <v>95</v>
      </c>
      <c r="E15">
        <f t="shared" si="5"/>
        <v>115.5</v>
      </c>
      <c r="F15">
        <f t="shared" si="1"/>
        <v>117.52200000000002</v>
      </c>
    </row>
    <row r="16" spans="1:21" x14ac:dyDescent="0.25">
      <c r="A16">
        <f t="shared" si="0"/>
        <v>1946</v>
      </c>
      <c r="B16" s="2">
        <v>16893</v>
      </c>
      <c r="C16" s="4">
        <f t="shared" si="4"/>
        <v>15</v>
      </c>
      <c r="D16" s="4">
        <v>91</v>
      </c>
      <c r="E16">
        <f t="shared" si="5"/>
        <v>112</v>
      </c>
      <c r="F16">
        <f t="shared" si="1"/>
        <v>117.48360000000001</v>
      </c>
      <c r="U16">
        <f>149.36-1932*0.0001</f>
        <v>149.16680000000002</v>
      </c>
    </row>
    <row r="17" spans="1:21" x14ac:dyDescent="0.25">
      <c r="A17">
        <f t="shared" si="0"/>
        <v>1947</v>
      </c>
      <c r="B17" s="2">
        <v>17295</v>
      </c>
      <c r="C17" s="4">
        <f t="shared" si="4"/>
        <v>16</v>
      </c>
      <c r="D17" s="4">
        <v>128</v>
      </c>
      <c r="E17">
        <f t="shared" si="5"/>
        <v>112.8</v>
      </c>
      <c r="F17">
        <f t="shared" si="1"/>
        <v>117.44520000000001</v>
      </c>
      <c r="U17">
        <f>149.36-2014*0.0001</f>
        <v>149.15860000000001</v>
      </c>
    </row>
    <row r="18" spans="1:21" x14ac:dyDescent="0.25">
      <c r="A18">
        <f t="shared" si="0"/>
        <v>1948</v>
      </c>
      <c r="B18" s="2">
        <v>17648</v>
      </c>
      <c r="C18" s="4">
        <f t="shared" si="4"/>
        <v>17</v>
      </c>
      <c r="D18" s="4">
        <v>116</v>
      </c>
      <c r="E18">
        <f t="shared" si="5"/>
        <v>113.6</v>
      </c>
      <c r="F18">
        <f t="shared" si="1"/>
        <v>117.40680000000002</v>
      </c>
    </row>
    <row r="19" spans="1:21" x14ac:dyDescent="0.25">
      <c r="A19">
        <f t="shared" si="0"/>
        <v>1949</v>
      </c>
      <c r="B19" s="2">
        <v>18012</v>
      </c>
      <c r="C19" s="4">
        <f t="shared" si="4"/>
        <v>18</v>
      </c>
      <c r="D19" s="4">
        <v>114</v>
      </c>
      <c r="E19">
        <f t="shared" si="5"/>
        <v>112.6</v>
      </c>
      <c r="F19">
        <f t="shared" si="1"/>
        <v>117.36840000000001</v>
      </c>
    </row>
    <row r="20" spans="1:21" x14ac:dyDescent="0.25">
      <c r="A20">
        <f t="shared" si="0"/>
        <v>1950</v>
      </c>
      <c r="B20" s="2">
        <v>18392</v>
      </c>
      <c r="C20" s="4">
        <f t="shared" si="4"/>
        <v>19</v>
      </c>
      <c r="D20" s="4">
        <v>129</v>
      </c>
      <c r="E20">
        <f t="shared" si="5"/>
        <v>113.5</v>
      </c>
      <c r="F20">
        <f t="shared" si="1"/>
        <v>117.33000000000001</v>
      </c>
    </row>
    <row r="21" spans="1:21" x14ac:dyDescent="0.25">
      <c r="A21">
        <f t="shared" si="0"/>
        <v>1951</v>
      </c>
      <c r="B21" s="2">
        <v>18744</v>
      </c>
      <c r="C21" s="4">
        <f t="shared" si="4"/>
        <v>20</v>
      </c>
      <c r="D21" s="4">
        <v>116</v>
      </c>
      <c r="E21">
        <f t="shared" si="5"/>
        <v>114.4</v>
      </c>
      <c r="F21">
        <f t="shared" si="1"/>
        <v>117.29160000000002</v>
      </c>
    </row>
    <row r="22" spans="1:21" x14ac:dyDescent="0.25">
      <c r="A22">
        <f t="shared" si="0"/>
        <v>1952</v>
      </c>
      <c r="B22" s="2">
        <v>19113</v>
      </c>
      <c r="C22" s="4">
        <f t="shared" si="4"/>
        <v>21</v>
      </c>
      <c r="D22" s="4">
        <v>120</v>
      </c>
      <c r="E22">
        <f t="shared" si="5"/>
        <v>115.7</v>
      </c>
      <c r="F22">
        <f t="shared" si="1"/>
        <v>117.25320000000002</v>
      </c>
    </row>
    <row r="23" spans="1:21" x14ac:dyDescent="0.25">
      <c r="A23">
        <f t="shared" si="0"/>
        <v>1953</v>
      </c>
      <c r="B23" s="2">
        <v>19469</v>
      </c>
      <c r="C23" s="4">
        <f t="shared" si="4"/>
        <v>22</v>
      </c>
      <c r="D23" s="4">
        <v>110</v>
      </c>
      <c r="E23">
        <f t="shared" si="5"/>
        <v>114</v>
      </c>
      <c r="F23">
        <f t="shared" si="1"/>
        <v>117.21480000000001</v>
      </c>
    </row>
    <row r="24" spans="1:21" x14ac:dyDescent="0.25">
      <c r="A24">
        <f t="shared" si="0"/>
        <v>1954</v>
      </c>
      <c r="B24" s="2">
        <v>19840</v>
      </c>
      <c r="C24" s="4">
        <f t="shared" si="4"/>
        <v>23</v>
      </c>
      <c r="D24" s="4">
        <v>116</v>
      </c>
      <c r="E24">
        <f t="shared" si="5"/>
        <v>113.5</v>
      </c>
      <c r="F24">
        <f t="shared" si="1"/>
        <v>117.17640000000002</v>
      </c>
    </row>
    <row r="25" spans="1:21" x14ac:dyDescent="0.25">
      <c r="A25">
        <f t="shared" si="0"/>
        <v>1955</v>
      </c>
      <c r="B25" s="2">
        <v>20200</v>
      </c>
      <c r="C25" s="4">
        <f t="shared" si="4"/>
        <v>24</v>
      </c>
      <c r="D25" s="4">
        <v>111</v>
      </c>
      <c r="E25">
        <f t="shared" si="5"/>
        <v>115.1</v>
      </c>
      <c r="F25">
        <f t="shared" si="1"/>
        <v>117.13800000000002</v>
      </c>
    </row>
    <row r="26" spans="1:21" x14ac:dyDescent="0.25">
      <c r="A26">
        <f t="shared" si="0"/>
        <v>1956</v>
      </c>
      <c r="B26" s="2">
        <v>20585</v>
      </c>
      <c r="C26" s="4">
        <f t="shared" si="4"/>
        <v>25</v>
      </c>
      <c r="D26" s="4">
        <v>131</v>
      </c>
      <c r="E26">
        <f t="shared" si="5"/>
        <v>119.1</v>
      </c>
      <c r="F26">
        <f t="shared" si="1"/>
        <v>117.09960000000001</v>
      </c>
    </row>
    <row r="27" spans="1:21" x14ac:dyDescent="0.25">
      <c r="A27">
        <v>1957</v>
      </c>
      <c r="C27" s="4"/>
      <c r="D27" s="6"/>
      <c r="F27">
        <f t="shared" si="1"/>
        <v>117.06120000000001</v>
      </c>
    </row>
    <row r="28" spans="1:21" x14ac:dyDescent="0.25">
      <c r="A28">
        <v>1958</v>
      </c>
      <c r="C28" s="4"/>
      <c r="D28" s="6"/>
      <c r="F28">
        <f t="shared" si="1"/>
        <v>117.02280000000002</v>
      </c>
    </row>
    <row r="29" spans="1:21" x14ac:dyDescent="0.25">
      <c r="A29">
        <v>1959</v>
      </c>
      <c r="C29" s="4"/>
      <c r="D29" s="6"/>
      <c r="F29">
        <f t="shared" si="1"/>
        <v>116.98440000000001</v>
      </c>
    </row>
    <row r="30" spans="1:21" x14ac:dyDescent="0.25">
      <c r="A30">
        <v>1960</v>
      </c>
      <c r="C30" s="4"/>
      <c r="D30" s="6"/>
      <c r="F30">
        <f t="shared" si="1"/>
        <v>116.94600000000001</v>
      </c>
    </row>
    <row r="31" spans="1:21" x14ac:dyDescent="0.25">
      <c r="A31">
        <f t="shared" si="0"/>
        <v>1961</v>
      </c>
      <c r="B31" s="2">
        <v>22399</v>
      </c>
      <c r="C31" s="4">
        <f>C26+1</f>
        <v>26</v>
      </c>
      <c r="D31" s="4">
        <v>118</v>
      </c>
      <c r="E31">
        <f t="shared" ref="E31:E39" si="6">AVERAGE(D18:D31)</f>
        <v>118.1</v>
      </c>
      <c r="F31">
        <f t="shared" si="1"/>
        <v>116.90760000000002</v>
      </c>
    </row>
    <row r="32" spans="1:21" x14ac:dyDescent="0.25">
      <c r="A32">
        <f t="shared" si="0"/>
        <v>1962</v>
      </c>
      <c r="B32" s="2">
        <v>22763</v>
      </c>
      <c r="C32" s="4">
        <f t="shared" si="4"/>
        <v>27</v>
      </c>
      <c r="D32" s="4">
        <v>117</v>
      </c>
      <c r="E32">
        <f t="shared" si="6"/>
        <v>118.2</v>
      </c>
      <c r="F32">
        <f t="shared" si="1"/>
        <v>116.86920000000002</v>
      </c>
    </row>
    <row r="33" spans="1:6" x14ac:dyDescent="0.25">
      <c r="A33">
        <f t="shared" si="0"/>
        <v>1963</v>
      </c>
      <c r="B33" s="2">
        <v>23118</v>
      </c>
      <c r="C33" s="4">
        <f t="shared" si="4"/>
        <v>28</v>
      </c>
      <c r="D33" s="4">
        <v>107</v>
      </c>
      <c r="E33">
        <f t="shared" si="6"/>
        <v>117.5</v>
      </c>
      <c r="F33">
        <f t="shared" si="1"/>
        <v>116.83080000000001</v>
      </c>
    </row>
    <row r="34" spans="1:6" x14ac:dyDescent="0.25">
      <c r="A34">
        <f t="shared" si="0"/>
        <v>1964</v>
      </c>
      <c r="B34" s="2">
        <v>23494</v>
      </c>
      <c r="C34" s="4">
        <f t="shared" si="4"/>
        <v>29</v>
      </c>
      <c r="D34" s="4">
        <v>118</v>
      </c>
      <c r="E34">
        <f t="shared" si="6"/>
        <v>116.4</v>
      </c>
      <c r="F34">
        <f t="shared" si="1"/>
        <v>116.79240000000001</v>
      </c>
    </row>
    <row r="35" spans="1:6" x14ac:dyDescent="0.25">
      <c r="A35">
        <f t="shared" si="0"/>
        <v>1965</v>
      </c>
      <c r="B35" s="2">
        <v>23865</v>
      </c>
      <c r="C35" s="4">
        <f t="shared" si="4"/>
        <v>30</v>
      </c>
      <c r="D35" s="4">
        <v>123</v>
      </c>
      <c r="E35">
        <f t="shared" si="6"/>
        <v>117.1</v>
      </c>
      <c r="F35">
        <f t="shared" si="1"/>
        <v>116.75400000000002</v>
      </c>
    </row>
    <row r="36" spans="1:6" x14ac:dyDescent="0.25">
      <c r="A36">
        <f t="shared" si="0"/>
        <v>1966</v>
      </c>
      <c r="B36" s="2">
        <v>24218</v>
      </c>
      <c r="C36" s="4">
        <f t="shared" si="4"/>
        <v>31</v>
      </c>
      <c r="D36" s="4">
        <v>111</v>
      </c>
      <c r="E36">
        <f t="shared" si="6"/>
        <v>116.2</v>
      </c>
      <c r="F36">
        <f t="shared" si="1"/>
        <v>116.71560000000001</v>
      </c>
    </row>
    <row r="37" spans="1:6" x14ac:dyDescent="0.25">
      <c r="A37">
        <f t="shared" si="0"/>
        <v>1967</v>
      </c>
      <c r="B37" s="2">
        <v>24591</v>
      </c>
      <c r="C37" s="4">
        <f t="shared" si="4"/>
        <v>32</v>
      </c>
      <c r="D37" s="4">
        <v>119</v>
      </c>
      <c r="E37">
        <f t="shared" si="6"/>
        <v>117.1</v>
      </c>
      <c r="F37">
        <f t="shared" si="1"/>
        <v>116.67720000000001</v>
      </c>
    </row>
    <row r="38" spans="1:6" x14ac:dyDescent="0.25">
      <c r="A38">
        <f t="shared" si="0"/>
        <v>1968</v>
      </c>
      <c r="B38" s="2">
        <v>24946</v>
      </c>
      <c r="C38" s="4">
        <f t="shared" si="4"/>
        <v>33</v>
      </c>
      <c r="D38" s="4">
        <v>109</v>
      </c>
      <c r="E38">
        <f t="shared" si="6"/>
        <v>116.4</v>
      </c>
      <c r="F38">
        <f t="shared" si="1"/>
        <v>116.63880000000002</v>
      </c>
    </row>
    <row r="39" spans="1:6" x14ac:dyDescent="0.25">
      <c r="A39">
        <f t="shared" si="0"/>
        <v>1969</v>
      </c>
      <c r="B39" s="2">
        <v>25321</v>
      </c>
      <c r="C39" s="4">
        <f t="shared" si="4"/>
        <v>34</v>
      </c>
      <c r="D39" s="4">
        <v>118</v>
      </c>
      <c r="E39">
        <f t="shared" si="6"/>
        <v>117.1</v>
      </c>
      <c r="F39">
        <f t="shared" si="1"/>
        <v>116.60040000000001</v>
      </c>
    </row>
    <row r="40" spans="1:6" x14ac:dyDescent="0.25">
      <c r="A40">
        <f t="shared" si="0"/>
        <v>1970</v>
      </c>
      <c r="B40" s="2">
        <v>25687</v>
      </c>
      <c r="C40" s="4">
        <f t="shared" si="4"/>
        <v>35</v>
      </c>
      <c r="D40" s="4">
        <v>119</v>
      </c>
      <c r="E40">
        <f t="shared" ref="E40:E84" si="7">AVERAGE(D31:D40)</f>
        <v>115.9</v>
      </c>
      <c r="F40">
        <f t="shared" si="1"/>
        <v>116.56200000000001</v>
      </c>
    </row>
    <row r="41" spans="1:6" x14ac:dyDescent="0.25">
      <c r="A41">
        <f t="shared" si="0"/>
        <v>1971</v>
      </c>
      <c r="B41" s="2">
        <v>26058</v>
      </c>
      <c r="C41" s="4">
        <f t="shared" si="4"/>
        <v>36</v>
      </c>
      <c r="D41" s="4">
        <v>125</v>
      </c>
      <c r="E41">
        <f t="shared" si="7"/>
        <v>116.6</v>
      </c>
      <c r="F41">
        <f t="shared" si="1"/>
        <v>116.52360000000002</v>
      </c>
    </row>
    <row r="42" spans="1:6" x14ac:dyDescent="0.25">
      <c r="A42">
        <f t="shared" si="0"/>
        <v>1972</v>
      </c>
      <c r="B42" s="2">
        <v>26426</v>
      </c>
      <c r="C42" s="4">
        <f t="shared" si="4"/>
        <v>37</v>
      </c>
      <c r="D42" s="4">
        <v>128</v>
      </c>
      <c r="E42">
        <f t="shared" si="7"/>
        <v>117.7</v>
      </c>
      <c r="F42">
        <f t="shared" si="1"/>
        <v>116.48520000000002</v>
      </c>
    </row>
    <row r="43" spans="1:6" x14ac:dyDescent="0.25">
      <c r="A43">
        <f t="shared" si="0"/>
        <v>1973</v>
      </c>
      <c r="B43" s="2">
        <v>26770</v>
      </c>
      <c r="C43" s="4">
        <f t="shared" si="4"/>
        <v>38</v>
      </c>
      <c r="D43" s="4">
        <v>106</v>
      </c>
      <c r="E43">
        <f t="shared" si="7"/>
        <v>117.6</v>
      </c>
      <c r="F43">
        <f t="shared" si="1"/>
        <v>116.44680000000001</v>
      </c>
    </row>
    <row r="44" spans="1:6" x14ac:dyDescent="0.25">
      <c r="A44">
        <f t="shared" si="0"/>
        <v>1974</v>
      </c>
      <c r="B44" s="2">
        <v>27153</v>
      </c>
      <c r="C44" s="4">
        <f t="shared" si="4"/>
        <v>39</v>
      </c>
      <c r="D44" s="4">
        <v>124</v>
      </c>
      <c r="E44">
        <f t="shared" si="7"/>
        <v>118.2</v>
      </c>
      <c r="F44">
        <f t="shared" si="1"/>
        <v>116.40840000000001</v>
      </c>
    </row>
    <row r="45" spans="1:6" x14ac:dyDescent="0.25">
      <c r="A45">
        <f t="shared" si="0"/>
        <v>1975</v>
      </c>
      <c r="B45" s="2">
        <v>27519</v>
      </c>
      <c r="C45" s="4">
        <f t="shared" si="4"/>
        <v>40</v>
      </c>
      <c r="D45" s="4">
        <v>125</v>
      </c>
      <c r="E45">
        <f t="shared" si="7"/>
        <v>118.4</v>
      </c>
      <c r="F45">
        <f t="shared" si="1"/>
        <v>116.37000000000002</v>
      </c>
    </row>
    <row r="46" spans="1:6" x14ac:dyDescent="0.25">
      <c r="A46">
        <f t="shared" si="0"/>
        <v>1976</v>
      </c>
      <c r="B46" s="2">
        <v>27872</v>
      </c>
      <c r="C46" s="4">
        <f t="shared" si="4"/>
        <v>41</v>
      </c>
      <c r="D46" s="4">
        <v>113</v>
      </c>
      <c r="E46">
        <f t="shared" si="7"/>
        <v>118.6</v>
      </c>
      <c r="F46">
        <f t="shared" si="1"/>
        <v>116.33160000000001</v>
      </c>
    </row>
    <row r="47" spans="1:6" x14ac:dyDescent="0.25">
      <c r="A47">
        <f t="shared" si="0"/>
        <v>1977</v>
      </c>
      <c r="B47" s="2">
        <v>28238</v>
      </c>
      <c r="C47" s="4">
        <f t="shared" si="4"/>
        <v>42</v>
      </c>
      <c r="D47" s="4">
        <v>113</v>
      </c>
      <c r="E47">
        <f t="shared" si="7"/>
        <v>118</v>
      </c>
      <c r="F47">
        <f t="shared" si="1"/>
        <v>116.29320000000001</v>
      </c>
    </row>
    <row r="48" spans="1:6" x14ac:dyDescent="0.25">
      <c r="A48">
        <f t="shared" si="0"/>
        <v>1978</v>
      </c>
      <c r="B48" s="2">
        <v>28616</v>
      </c>
      <c r="C48" s="4">
        <f t="shared" si="4"/>
        <v>43</v>
      </c>
      <c r="D48" s="4">
        <v>126</v>
      </c>
      <c r="E48">
        <f t="shared" si="7"/>
        <v>119.7</v>
      </c>
      <c r="F48">
        <f t="shared" si="1"/>
        <v>116.25480000000002</v>
      </c>
    </row>
    <row r="49" spans="1:6" x14ac:dyDescent="0.25">
      <c r="A49">
        <f t="shared" si="0"/>
        <v>1979</v>
      </c>
      <c r="B49" s="2">
        <v>28982</v>
      </c>
      <c r="C49" s="4">
        <f t="shared" si="4"/>
        <v>44</v>
      </c>
      <c r="D49" s="4">
        <v>127</v>
      </c>
      <c r="E49">
        <f t="shared" si="7"/>
        <v>120.6</v>
      </c>
      <c r="F49">
        <f t="shared" si="1"/>
        <v>116.21640000000002</v>
      </c>
    </row>
    <row r="50" spans="1:6" x14ac:dyDescent="0.25">
      <c r="A50">
        <f t="shared" si="0"/>
        <v>1980</v>
      </c>
      <c r="B50" s="2">
        <v>29345</v>
      </c>
      <c r="C50" s="4">
        <f t="shared" si="4"/>
        <v>45</v>
      </c>
      <c r="D50" s="4">
        <v>125</v>
      </c>
      <c r="E50">
        <f t="shared" si="7"/>
        <v>121.2</v>
      </c>
      <c r="F50">
        <f t="shared" si="1"/>
        <v>116.17800000000001</v>
      </c>
    </row>
    <row r="51" spans="1:6" x14ac:dyDescent="0.25">
      <c r="A51">
        <f t="shared" si="0"/>
        <v>1981</v>
      </c>
      <c r="B51" s="2">
        <v>29690</v>
      </c>
      <c r="C51" s="4">
        <f t="shared" si="4"/>
        <v>46</v>
      </c>
      <c r="D51" s="4">
        <v>104</v>
      </c>
      <c r="E51">
        <f t="shared" si="7"/>
        <v>119.1</v>
      </c>
      <c r="F51">
        <f t="shared" si="1"/>
        <v>116.13960000000002</v>
      </c>
    </row>
    <row r="52" spans="1:6" x14ac:dyDescent="0.25">
      <c r="A52">
        <f t="shared" si="0"/>
        <v>1982</v>
      </c>
      <c r="B52" s="2">
        <v>30078</v>
      </c>
      <c r="C52" s="4">
        <f t="shared" si="4"/>
        <v>47</v>
      </c>
      <c r="D52" s="4">
        <v>127</v>
      </c>
      <c r="E52">
        <f t="shared" si="7"/>
        <v>119</v>
      </c>
      <c r="F52">
        <f t="shared" si="1"/>
        <v>116.10120000000002</v>
      </c>
    </row>
    <row r="53" spans="1:6" x14ac:dyDescent="0.25">
      <c r="A53">
        <f t="shared" si="0"/>
        <v>1983</v>
      </c>
      <c r="B53" s="2">
        <v>30432</v>
      </c>
      <c r="C53" s="4">
        <f t="shared" si="4"/>
        <v>48</v>
      </c>
      <c r="D53" s="4">
        <v>116</v>
      </c>
      <c r="E53">
        <f t="shared" si="7"/>
        <v>120</v>
      </c>
      <c r="F53">
        <f t="shared" si="1"/>
        <v>116.06280000000001</v>
      </c>
    </row>
    <row r="54" spans="1:6" x14ac:dyDescent="0.25">
      <c r="A54">
        <f t="shared" si="0"/>
        <v>1984</v>
      </c>
      <c r="B54" s="2">
        <v>30792</v>
      </c>
      <c r="C54" s="4">
        <f t="shared" si="4"/>
        <v>49</v>
      </c>
      <c r="D54" s="4">
        <v>111</v>
      </c>
      <c r="E54">
        <f t="shared" si="7"/>
        <v>118.7</v>
      </c>
      <c r="F54">
        <f t="shared" si="1"/>
        <v>116.02440000000001</v>
      </c>
    </row>
    <row r="55" spans="1:6" x14ac:dyDescent="0.25">
      <c r="A55">
        <f t="shared" si="0"/>
        <v>1985</v>
      </c>
      <c r="B55" s="2">
        <v>31166</v>
      </c>
      <c r="C55" s="4">
        <f t="shared" si="4"/>
        <v>50</v>
      </c>
      <c r="D55" s="4">
        <v>119</v>
      </c>
      <c r="E55">
        <f t="shared" si="7"/>
        <v>118.1</v>
      </c>
      <c r="F55">
        <f t="shared" si="1"/>
        <v>115.98600000000002</v>
      </c>
    </row>
    <row r="56" spans="1:6" x14ac:dyDescent="0.25">
      <c r="A56">
        <f t="shared" si="0"/>
        <v>1986</v>
      </c>
      <c r="B56" s="2">
        <v>31521</v>
      </c>
      <c r="C56" s="4">
        <f t="shared" si="4"/>
        <v>51</v>
      </c>
      <c r="D56" s="4">
        <v>109</v>
      </c>
      <c r="E56">
        <f t="shared" si="7"/>
        <v>117.7</v>
      </c>
      <c r="F56">
        <f t="shared" si="1"/>
        <v>115.94760000000001</v>
      </c>
    </row>
    <row r="57" spans="1:6" x14ac:dyDescent="0.25">
      <c r="A57">
        <f t="shared" si="0"/>
        <v>1987</v>
      </c>
      <c r="B57" s="2">
        <v>31880</v>
      </c>
      <c r="C57" s="4">
        <f t="shared" si="4"/>
        <v>52</v>
      </c>
      <c r="D57" s="4">
        <v>103</v>
      </c>
      <c r="E57">
        <f t="shared" si="7"/>
        <v>116.7</v>
      </c>
      <c r="F57">
        <f t="shared" si="1"/>
        <v>115.90920000000001</v>
      </c>
    </row>
    <row r="58" spans="1:6" x14ac:dyDescent="0.25">
      <c r="A58">
        <f t="shared" si="0"/>
        <v>1988</v>
      </c>
      <c r="B58" s="2">
        <v>32261</v>
      </c>
      <c r="C58" s="4">
        <f t="shared" si="4"/>
        <v>53</v>
      </c>
      <c r="D58" s="4">
        <v>119</v>
      </c>
      <c r="E58">
        <f t="shared" si="7"/>
        <v>116</v>
      </c>
      <c r="F58">
        <f t="shared" si="1"/>
        <v>115.87080000000002</v>
      </c>
    </row>
    <row r="59" spans="1:6" x14ac:dyDescent="0.25">
      <c r="A59">
        <f t="shared" si="0"/>
        <v>1989</v>
      </c>
      <c r="B59" s="2">
        <v>32626</v>
      </c>
      <c r="C59" s="4">
        <f t="shared" si="4"/>
        <v>54</v>
      </c>
      <c r="D59" s="4">
        <v>118</v>
      </c>
      <c r="E59">
        <f t="shared" si="7"/>
        <v>115.1</v>
      </c>
      <c r="F59">
        <f t="shared" si="1"/>
        <v>115.83240000000002</v>
      </c>
    </row>
    <row r="60" spans="1:6" x14ac:dyDescent="0.25">
      <c r="A60">
        <f t="shared" si="0"/>
        <v>1990</v>
      </c>
      <c r="B60" s="2">
        <v>32991</v>
      </c>
      <c r="C60" s="4">
        <f t="shared" si="4"/>
        <v>55</v>
      </c>
      <c r="D60" s="4">
        <v>118</v>
      </c>
      <c r="E60">
        <f t="shared" si="7"/>
        <v>114.4</v>
      </c>
      <c r="F60">
        <f t="shared" si="1"/>
        <v>115.79400000000001</v>
      </c>
    </row>
    <row r="61" spans="1:6" x14ac:dyDescent="0.25">
      <c r="A61">
        <f t="shared" si="0"/>
        <v>1991</v>
      </c>
      <c r="B61" s="2">
        <v>33355</v>
      </c>
      <c r="C61" s="4">
        <f t="shared" si="4"/>
        <v>56</v>
      </c>
      <c r="D61" s="4">
        <v>117</v>
      </c>
      <c r="E61">
        <f t="shared" si="7"/>
        <v>115.7</v>
      </c>
      <c r="F61">
        <f t="shared" si="1"/>
        <v>115.75560000000002</v>
      </c>
    </row>
    <row r="62" spans="1:6" x14ac:dyDescent="0.25">
      <c r="A62">
        <f t="shared" si="0"/>
        <v>1992</v>
      </c>
      <c r="B62" s="2">
        <v>33730</v>
      </c>
      <c r="C62" s="4">
        <f t="shared" si="4"/>
        <v>57</v>
      </c>
      <c r="D62" s="4">
        <v>127</v>
      </c>
      <c r="E62">
        <f t="shared" si="7"/>
        <v>115.7</v>
      </c>
      <c r="F62">
        <f t="shared" si="1"/>
        <v>115.71720000000002</v>
      </c>
    </row>
    <row r="63" spans="1:6" x14ac:dyDescent="0.25">
      <c r="A63">
        <f t="shared" si="0"/>
        <v>1993</v>
      </c>
      <c r="B63" s="2">
        <v>34091</v>
      </c>
      <c r="C63" s="4">
        <f t="shared" si="4"/>
        <v>58</v>
      </c>
      <c r="D63" s="4">
        <v>122</v>
      </c>
      <c r="E63">
        <f t="shared" si="7"/>
        <v>116.3</v>
      </c>
      <c r="F63">
        <f t="shared" si="1"/>
        <v>115.67880000000001</v>
      </c>
    </row>
    <row r="64" spans="1:6" x14ac:dyDescent="0.25">
      <c r="A64">
        <f t="shared" si="0"/>
        <v>1994</v>
      </c>
      <c r="B64" s="2">
        <v>34454</v>
      </c>
      <c r="C64" s="4">
        <f t="shared" si="4"/>
        <v>59</v>
      </c>
      <c r="D64" s="4">
        <v>120</v>
      </c>
      <c r="E64">
        <f t="shared" si="7"/>
        <v>117.2</v>
      </c>
      <c r="F64">
        <f t="shared" si="1"/>
        <v>115.64040000000001</v>
      </c>
    </row>
    <row r="65" spans="1:18" x14ac:dyDescent="0.25">
      <c r="A65">
        <f t="shared" si="0"/>
        <v>1995</v>
      </c>
      <c r="B65" s="2">
        <v>34815</v>
      </c>
      <c r="C65" s="4">
        <f t="shared" si="4"/>
        <v>60</v>
      </c>
      <c r="D65" s="4">
        <v>116</v>
      </c>
      <c r="E65">
        <f t="shared" si="7"/>
        <v>116.9</v>
      </c>
      <c r="F65">
        <f t="shared" si="1"/>
        <v>115.60200000000002</v>
      </c>
    </row>
    <row r="66" spans="1:18" x14ac:dyDescent="0.25">
      <c r="A66">
        <f t="shared" si="0"/>
        <v>1996</v>
      </c>
      <c r="B66" s="2">
        <v>35197</v>
      </c>
      <c r="C66" s="4">
        <f t="shared" si="4"/>
        <v>61</v>
      </c>
      <c r="D66" s="4">
        <v>133</v>
      </c>
      <c r="E66">
        <f t="shared" si="7"/>
        <v>119.3</v>
      </c>
      <c r="F66">
        <f t="shared" si="1"/>
        <v>115.56360000000001</v>
      </c>
    </row>
    <row r="67" spans="1:18" x14ac:dyDescent="0.25">
      <c r="A67">
        <f t="shared" si="0"/>
        <v>1997</v>
      </c>
      <c r="B67" s="2">
        <v>35551</v>
      </c>
      <c r="C67" s="4">
        <f t="shared" si="4"/>
        <v>62</v>
      </c>
      <c r="D67" s="4">
        <v>121</v>
      </c>
      <c r="E67">
        <f t="shared" si="7"/>
        <v>121.1</v>
      </c>
      <c r="F67">
        <f t="shared" ref="F67:F84" si="8">192.21-0.0384*A67</f>
        <v>115.52520000000001</v>
      </c>
    </row>
    <row r="68" spans="1:18" x14ac:dyDescent="0.25">
      <c r="A68">
        <f t="shared" si="0"/>
        <v>1998</v>
      </c>
      <c r="B68" s="2">
        <v>35928</v>
      </c>
      <c r="C68" s="4">
        <f t="shared" si="4"/>
        <v>63</v>
      </c>
      <c r="D68" s="4">
        <v>133</v>
      </c>
      <c r="E68">
        <f t="shared" si="7"/>
        <v>122.5</v>
      </c>
      <c r="F68">
        <f t="shared" si="8"/>
        <v>115.48680000000002</v>
      </c>
    </row>
    <row r="69" spans="1:18" x14ac:dyDescent="0.25">
      <c r="A69">
        <f t="shared" si="0"/>
        <v>1999</v>
      </c>
      <c r="B69" s="2">
        <v>36267</v>
      </c>
      <c r="C69" s="4">
        <f t="shared" si="4"/>
        <v>64</v>
      </c>
      <c r="D69" s="4">
        <v>107</v>
      </c>
      <c r="E69">
        <f t="shared" si="7"/>
        <v>121.4</v>
      </c>
      <c r="F69">
        <f t="shared" si="8"/>
        <v>115.44840000000002</v>
      </c>
    </row>
    <row r="70" spans="1:18" x14ac:dyDescent="0.25">
      <c r="A70">
        <f t="shared" si="0"/>
        <v>2000</v>
      </c>
      <c r="B70" s="2">
        <v>36621</v>
      </c>
      <c r="C70" s="4">
        <f t="shared" si="4"/>
        <v>65</v>
      </c>
      <c r="D70" s="4">
        <v>96</v>
      </c>
      <c r="E70">
        <f t="shared" si="7"/>
        <v>119.2</v>
      </c>
      <c r="F70">
        <f t="shared" si="8"/>
        <v>115.41000000000001</v>
      </c>
    </row>
    <row r="71" spans="1:18" x14ac:dyDescent="0.25">
      <c r="A71">
        <f t="shared" ref="A71:A84" si="9">YEAR(B71)</f>
        <v>2001</v>
      </c>
      <c r="B71" s="2">
        <v>37004</v>
      </c>
      <c r="C71" s="4">
        <f t="shared" si="4"/>
        <v>66</v>
      </c>
      <c r="D71" s="4">
        <v>113</v>
      </c>
      <c r="E71">
        <f t="shared" si="7"/>
        <v>118.8</v>
      </c>
      <c r="F71">
        <f t="shared" si="8"/>
        <v>115.37160000000002</v>
      </c>
    </row>
    <row r="72" spans="1:18" x14ac:dyDescent="0.25">
      <c r="A72">
        <f t="shared" si="9"/>
        <v>2002</v>
      </c>
      <c r="B72" s="2">
        <v>37367</v>
      </c>
      <c r="C72" s="4">
        <f t="shared" si="4"/>
        <v>67</v>
      </c>
      <c r="D72" s="4">
        <v>111</v>
      </c>
      <c r="E72">
        <f t="shared" si="7"/>
        <v>117.2</v>
      </c>
      <c r="F72">
        <f t="shared" si="8"/>
        <v>115.33320000000002</v>
      </c>
    </row>
    <row r="73" spans="1:18" x14ac:dyDescent="0.25">
      <c r="A73">
        <f t="shared" si="9"/>
        <v>2003</v>
      </c>
      <c r="B73" s="2">
        <v>37740</v>
      </c>
      <c r="C73" s="4">
        <f t="shared" si="4"/>
        <v>68</v>
      </c>
      <c r="D73" s="4">
        <v>119</v>
      </c>
      <c r="E73">
        <f t="shared" si="7"/>
        <v>116.9</v>
      </c>
      <c r="F73">
        <f t="shared" si="8"/>
        <v>115.29480000000001</v>
      </c>
    </row>
    <row r="74" spans="1:18" x14ac:dyDescent="0.25">
      <c r="A74">
        <f t="shared" si="9"/>
        <v>2004</v>
      </c>
      <c r="B74" s="2">
        <v>38100</v>
      </c>
      <c r="C74" s="4">
        <f t="shared" si="4"/>
        <v>69</v>
      </c>
      <c r="D74" s="4">
        <v>114</v>
      </c>
      <c r="E74">
        <f t="shared" si="7"/>
        <v>116.3</v>
      </c>
      <c r="F74">
        <f t="shared" si="8"/>
        <v>115.25640000000001</v>
      </c>
    </row>
    <row r="75" spans="1:18" x14ac:dyDescent="0.25">
      <c r="A75">
        <f t="shared" si="9"/>
        <v>2005</v>
      </c>
      <c r="B75" s="2">
        <v>38461</v>
      </c>
      <c r="C75" s="4">
        <f t="shared" si="4"/>
        <v>70</v>
      </c>
      <c r="D75" s="4">
        <v>109</v>
      </c>
      <c r="E75">
        <f t="shared" si="7"/>
        <v>115.6</v>
      </c>
      <c r="F75">
        <f t="shared" si="8"/>
        <v>115.21800000000002</v>
      </c>
    </row>
    <row r="76" spans="1:18" x14ac:dyDescent="0.25">
      <c r="A76">
        <f t="shared" si="9"/>
        <v>2006</v>
      </c>
      <c r="B76" s="2">
        <v>38826</v>
      </c>
      <c r="C76" s="4">
        <f t="shared" si="4"/>
        <v>71</v>
      </c>
      <c r="D76" s="4">
        <v>109</v>
      </c>
      <c r="E76">
        <f t="shared" si="7"/>
        <v>113.2</v>
      </c>
      <c r="F76">
        <f t="shared" si="8"/>
        <v>115.17960000000001</v>
      </c>
    </row>
    <row r="77" spans="1:18" x14ac:dyDescent="0.25">
      <c r="A77">
        <f t="shared" si="9"/>
        <v>2007</v>
      </c>
      <c r="B77" s="2">
        <v>39194</v>
      </c>
      <c r="C77" s="4">
        <f t="shared" si="4"/>
        <v>72</v>
      </c>
      <c r="D77" s="4">
        <v>112</v>
      </c>
      <c r="E77">
        <f t="shared" si="7"/>
        <v>112.3</v>
      </c>
      <c r="F77">
        <f t="shared" si="8"/>
        <v>115.14120000000001</v>
      </c>
      <c r="R77">
        <f>118.21</f>
        <v>118.21</v>
      </c>
    </row>
    <row r="78" spans="1:18" x14ac:dyDescent="0.25">
      <c r="A78">
        <f t="shared" si="9"/>
        <v>2008</v>
      </c>
      <c r="B78" s="2">
        <v>39563</v>
      </c>
      <c r="C78" s="4">
        <f t="shared" ref="C78:C84" si="10">C77+1</f>
        <v>73</v>
      </c>
      <c r="D78" s="4">
        <v>116</v>
      </c>
      <c r="E78">
        <f t="shared" si="7"/>
        <v>110.6</v>
      </c>
      <c r="F78">
        <f t="shared" si="8"/>
        <v>115.10280000000002</v>
      </c>
      <c r="R78">
        <f>118.21-0.0429*79</f>
        <v>114.82089999999999</v>
      </c>
    </row>
    <row r="79" spans="1:18" x14ac:dyDescent="0.25">
      <c r="A79">
        <f t="shared" si="9"/>
        <v>2009</v>
      </c>
      <c r="B79" s="2">
        <v>39930</v>
      </c>
      <c r="C79" s="4">
        <f t="shared" si="10"/>
        <v>74</v>
      </c>
      <c r="D79" s="4">
        <v>117</v>
      </c>
      <c r="E79">
        <f t="shared" si="7"/>
        <v>111.6</v>
      </c>
      <c r="F79">
        <f t="shared" si="8"/>
        <v>115.06440000000002</v>
      </c>
      <c r="R79">
        <f>R77-R78</f>
        <v>3.3890999999999991</v>
      </c>
    </row>
    <row r="80" spans="1:18" x14ac:dyDescent="0.25">
      <c r="A80">
        <f t="shared" si="9"/>
        <v>2010</v>
      </c>
      <c r="B80" s="2">
        <v>40268</v>
      </c>
      <c r="C80" s="4">
        <f t="shared" si="10"/>
        <v>75</v>
      </c>
      <c r="D80" s="4">
        <v>90</v>
      </c>
      <c r="E80">
        <f t="shared" si="7"/>
        <v>111</v>
      </c>
      <c r="F80">
        <f t="shared" si="8"/>
        <v>115.02600000000001</v>
      </c>
    </row>
    <row r="81" spans="1:18" x14ac:dyDescent="0.25">
      <c r="A81">
        <f t="shared" si="9"/>
        <v>2011</v>
      </c>
      <c r="B81" s="2">
        <v>40663</v>
      </c>
      <c r="C81" s="4">
        <f t="shared" si="10"/>
        <v>76</v>
      </c>
      <c r="D81" s="4">
        <v>120</v>
      </c>
      <c r="E81">
        <f t="shared" si="7"/>
        <v>111.7</v>
      </c>
      <c r="F81">
        <f t="shared" si="8"/>
        <v>114.98760000000001</v>
      </c>
    </row>
    <row r="82" spans="1:18" x14ac:dyDescent="0.25">
      <c r="A82">
        <f t="shared" si="9"/>
        <v>2012</v>
      </c>
      <c r="B82" s="2">
        <v>41003</v>
      </c>
      <c r="C82" s="4">
        <f t="shared" si="10"/>
        <v>77</v>
      </c>
      <c r="D82" s="4">
        <v>95</v>
      </c>
      <c r="E82">
        <f t="shared" si="7"/>
        <v>110.1</v>
      </c>
      <c r="F82">
        <f t="shared" si="8"/>
        <v>114.94920000000002</v>
      </c>
      <c r="R82">
        <f>3.389*24/79</f>
        <v>1.0295696202531646</v>
      </c>
    </row>
    <row r="83" spans="1:18" x14ac:dyDescent="0.25">
      <c r="A83">
        <f t="shared" si="9"/>
        <v>2013</v>
      </c>
      <c r="B83" s="2">
        <v>41398</v>
      </c>
      <c r="C83" s="4">
        <f t="shared" si="10"/>
        <v>78</v>
      </c>
      <c r="D83" s="4">
        <v>124</v>
      </c>
      <c r="E83">
        <f t="shared" si="7"/>
        <v>110.6</v>
      </c>
      <c r="F83">
        <f t="shared" si="8"/>
        <v>114.91080000000001</v>
      </c>
    </row>
    <row r="84" spans="1:18" x14ac:dyDescent="0.25">
      <c r="A84">
        <f t="shared" si="9"/>
        <v>2014</v>
      </c>
      <c r="B84" s="2">
        <v>41766</v>
      </c>
      <c r="C84" s="4">
        <f t="shared" si="10"/>
        <v>79</v>
      </c>
      <c r="D84" s="4">
        <v>127</v>
      </c>
      <c r="E84">
        <f t="shared" si="7"/>
        <v>111.9</v>
      </c>
      <c r="F84">
        <f t="shared" si="8"/>
        <v>114.87240000000001</v>
      </c>
    </row>
    <row r="85" spans="1:18" x14ac:dyDescent="0.25">
      <c r="D85" s="6"/>
    </row>
    <row r="86" spans="1:18" x14ac:dyDescent="0.25">
      <c r="D86" s="6"/>
    </row>
    <row r="87" spans="1:18" x14ac:dyDescent="0.25">
      <c r="D87" s="6"/>
      <c r="F87">
        <f>F2-F84</f>
        <v>3.1487999999999943</v>
      </c>
    </row>
    <row r="88" spans="1:18" x14ac:dyDescent="0.25">
      <c r="D88" s="6"/>
    </row>
    <row r="89" spans="1:18" x14ac:dyDescent="0.25">
      <c r="F89">
        <f>3.1488*24/82</f>
        <v>0.92160000000000009</v>
      </c>
    </row>
    <row r="95" spans="1:18" x14ac:dyDescent="0.25">
      <c r="F95">
        <f>0.0378*2014</f>
        <v>76.129199999999997</v>
      </c>
    </row>
    <row r="96" spans="1:18" x14ac:dyDescent="0.25">
      <c r="F96">
        <f>0.0378*2013</f>
        <v>76.091400000000007</v>
      </c>
    </row>
    <row r="97" spans="6:14" x14ac:dyDescent="0.25">
      <c r="F97">
        <f>F95-F96</f>
        <v>3.7799999999990064E-2</v>
      </c>
    </row>
    <row r="98" spans="6:14" x14ac:dyDescent="0.25">
      <c r="F98">
        <f>F97*365</f>
        <v>13.796999999996373</v>
      </c>
    </row>
    <row r="107" spans="6:14" x14ac:dyDescent="0.25">
      <c r="N107">
        <f>0.0378*1932</f>
        <v>73.029600000000002</v>
      </c>
    </row>
    <row r="108" spans="6:14" x14ac:dyDescent="0.25">
      <c r="N108">
        <f>191-N107</f>
        <v>117.9704</v>
      </c>
    </row>
  </sheetData>
  <autoFilter ref="B1:D84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9"/>
  <sheetViews>
    <sheetView workbookViewId="0">
      <selection activeCell="B1" sqref="B1"/>
    </sheetView>
  </sheetViews>
  <sheetFormatPr defaultRowHeight="15" x14ac:dyDescent="0.25"/>
  <cols>
    <col min="1" max="1" width="15.140625" customWidth="1"/>
  </cols>
  <sheetData>
    <row r="1" spans="1:3" x14ac:dyDescent="0.25">
      <c r="A1" t="s">
        <v>0</v>
      </c>
    </row>
    <row r="2" spans="1:3" x14ac:dyDescent="0.25">
      <c r="A2" s="3">
        <v>1930</v>
      </c>
      <c r="B2">
        <v>-0.15</v>
      </c>
      <c r="C2">
        <v>-0.19</v>
      </c>
    </row>
    <row r="3" spans="1:3" x14ac:dyDescent="0.25">
      <c r="A3" s="3">
        <v>1931</v>
      </c>
      <c r="B3">
        <v>-0.1</v>
      </c>
      <c r="C3">
        <v>-0.19</v>
      </c>
    </row>
    <row r="4" spans="1:3" x14ac:dyDescent="0.25">
      <c r="A4" s="3">
        <v>1932</v>
      </c>
      <c r="B4">
        <v>-0.17</v>
      </c>
      <c r="C4">
        <v>-0.18</v>
      </c>
    </row>
    <row r="5" spans="1:3" x14ac:dyDescent="0.25">
      <c r="A5" s="3">
        <v>1933</v>
      </c>
      <c r="B5">
        <v>-0.3</v>
      </c>
      <c r="C5">
        <v>-0.18</v>
      </c>
    </row>
    <row r="6" spans="1:3" x14ac:dyDescent="0.25">
      <c r="A6" s="3">
        <v>1934</v>
      </c>
      <c r="B6">
        <v>-0.14000000000000001</v>
      </c>
      <c r="C6">
        <v>-0.17</v>
      </c>
    </row>
    <row r="7" spans="1:3" x14ac:dyDescent="0.25">
      <c r="A7" s="3">
        <v>1935</v>
      </c>
      <c r="B7">
        <v>-0.21</v>
      </c>
      <c r="C7">
        <v>-0.15</v>
      </c>
    </row>
    <row r="8" spans="1:3" x14ac:dyDescent="0.25">
      <c r="A8" s="3">
        <v>1936</v>
      </c>
      <c r="B8">
        <v>-0.16</v>
      </c>
      <c r="C8">
        <v>-0.12</v>
      </c>
    </row>
    <row r="9" spans="1:3" x14ac:dyDescent="0.25">
      <c r="A9" s="3">
        <v>1937</v>
      </c>
      <c r="B9">
        <v>-0.04</v>
      </c>
      <c r="C9">
        <v>-0.08</v>
      </c>
    </row>
    <row r="10" spans="1:3" x14ac:dyDescent="0.25">
      <c r="A10" s="3">
        <v>1938</v>
      </c>
      <c r="B10">
        <v>-0.03</v>
      </c>
      <c r="C10">
        <v>-0.03</v>
      </c>
    </row>
    <row r="11" spans="1:3" x14ac:dyDescent="0.25">
      <c r="A11" s="3">
        <v>1939</v>
      </c>
      <c r="B11">
        <v>-0.03</v>
      </c>
      <c r="C11">
        <v>0.01</v>
      </c>
    </row>
    <row r="12" spans="1:3" x14ac:dyDescent="0.25">
      <c r="A12" s="3">
        <v>1940</v>
      </c>
      <c r="B12">
        <v>0.11</v>
      </c>
      <c r="C12">
        <v>0.05</v>
      </c>
    </row>
    <row r="13" spans="1:3" x14ac:dyDescent="0.25">
      <c r="A13" s="3">
        <v>1941</v>
      </c>
      <c r="B13">
        <v>0.18</v>
      </c>
      <c r="C13">
        <v>0.08</v>
      </c>
    </row>
    <row r="14" spans="1:3" x14ac:dyDescent="0.25">
      <c r="A14" s="3">
        <v>1942</v>
      </c>
      <c r="B14">
        <v>0.05</v>
      </c>
      <c r="C14">
        <v>0.09</v>
      </c>
    </row>
    <row r="15" spans="1:3" x14ac:dyDescent="0.25">
      <c r="A15" s="3">
        <v>1943</v>
      </c>
      <c r="B15">
        <v>7.0000000000000007E-2</v>
      </c>
      <c r="C15">
        <v>0.09</v>
      </c>
    </row>
    <row r="16" spans="1:3" x14ac:dyDescent="0.25">
      <c r="A16" s="3">
        <v>1944</v>
      </c>
      <c r="B16">
        <v>0.21</v>
      </c>
      <c r="C16">
        <v>7.0000000000000007E-2</v>
      </c>
    </row>
    <row r="17" spans="1:3" x14ac:dyDescent="0.25">
      <c r="A17" s="3">
        <v>1945</v>
      </c>
      <c r="B17">
        <v>0.09</v>
      </c>
      <c r="C17">
        <v>0.03</v>
      </c>
    </row>
    <row r="18" spans="1:3" x14ac:dyDescent="0.25">
      <c r="A18" s="3">
        <v>1946</v>
      </c>
      <c r="B18">
        <v>-7.0000000000000007E-2</v>
      </c>
      <c r="C18">
        <v>0</v>
      </c>
    </row>
    <row r="19" spans="1:3" x14ac:dyDescent="0.25">
      <c r="A19" s="3">
        <v>1947</v>
      </c>
      <c r="B19">
        <v>-0.04</v>
      </c>
      <c r="C19">
        <v>-0.04</v>
      </c>
    </row>
    <row r="20" spans="1:3" x14ac:dyDescent="0.25">
      <c r="A20" s="3">
        <v>1948</v>
      </c>
      <c r="B20">
        <v>-0.11</v>
      </c>
      <c r="C20">
        <v>-7.0000000000000007E-2</v>
      </c>
    </row>
    <row r="21" spans="1:3" x14ac:dyDescent="0.25">
      <c r="A21" s="3">
        <v>1949</v>
      </c>
      <c r="B21">
        <v>-0.11</v>
      </c>
      <c r="C21">
        <v>-0.09</v>
      </c>
    </row>
    <row r="22" spans="1:3" x14ac:dyDescent="0.25">
      <c r="A22" s="3">
        <v>1950</v>
      </c>
      <c r="B22">
        <v>-0.19</v>
      </c>
      <c r="C22">
        <v>-0.08</v>
      </c>
    </row>
    <row r="23" spans="1:3" x14ac:dyDescent="0.25">
      <c r="A23" s="3">
        <v>1951</v>
      </c>
      <c r="B23">
        <v>-7.0000000000000007E-2</v>
      </c>
      <c r="C23">
        <v>-0.08</v>
      </c>
    </row>
    <row r="24" spans="1:3" x14ac:dyDescent="0.25">
      <c r="A24" s="3">
        <v>1952</v>
      </c>
      <c r="B24">
        <v>0.01</v>
      </c>
      <c r="C24">
        <v>-0.08</v>
      </c>
    </row>
    <row r="25" spans="1:3" x14ac:dyDescent="0.25">
      <c r="A25" s="3">
        <v>1953</v>
      </c>
      <c r="B25">
        <v>7.0000000000000007E-2</v>
      </c>
      <c r="C25">
        <v>-0.08</v>
      </c>
    </row>
    <row r="26" spans="1:3" x14ac:dyDescent="0.25">
      <c r="A26" s="3">
        <v>1954</v>
      </c>
      <c r="B26">
        <v>-0.15</v>
      </c>
      <c r="C26">
        <v>-7.0000000000000007E-2</v>
      </c>
    </row>
    <row r="27" spans="1:3" x14ac:dyDescent="0.25">
      <c r="A27" s="3">
        <v>1955</v>
      </c>
      <c r="B27">
        <v>-0.14000000000000001</v>
      </c>
      <c r="C27">
        <v>-0.06</v>
      </c>
    </row>
    <row r="28" spans="1:3" x14ac:dyDescent="0.25">
      <c r="A28" s="3">
        <v>1956</v>
      </c>
      <c r="B28">
        <v>-0.2</v>
      </c>
      <c r="C28">
        <v>-0.05</v>
      </c>
    </row>
    <row r="29" spans="1:3" x14ac:dyDescent="0.25">
      <c r="A29" s="3">
        <v>1957</v>
      </c>
      <c r="B29">
        <v>0.04</v>
      </c>
      <c r="C29">
        <v>-0.04</v>
      </c>
    </row>
    <row r="30" spans="1:3" x14ac:dyDescent="0.25">
      <c r="A30" s="3">
        <v>1958</v>
      </c>
      <c r="B30">
        <v>7.0000000000000007E-2</v>
      </c>
      <c r="C30">
        <v>-0.01</v>
      </c>
    </row>
    <row r="31" spans="1:3" x14ac:dyDescent="0.25">
      <c r="A31" s="3">
        <v>1959</v>
      </c>
      <c r="B31">
        <v>0.03</v>
      </c>
      <c r="C31">
        <v>0.02</v>
      </c>
    </row>
    <row r="32" spans="1:3" x14ac:dyDescent="0.25">
      <c r="A32" s="3">
        <v>1960</v>
      </c>
      <c r="B32">
        <v>-0.02</v>
      </c>
      <c r="C32">
        <v>0.03</v>
      </c>
    </row>
    <row r="33" spans="1:3" x14ac:dyDescent="0.25">
      <c r="A33" s="3">
        <v>1961</v>
      </c>
      <c r="B33">
        <v>0.06</v>
      </c>
      <c r="C33">
        <v>0.02</v>
      </c>
    </row>
    <row r="34" spans="1:3" x14ac:dyDescent="0.25">
      <c r="A34" s="3">
        <v>1962</v>
      </c>
      <c r="B34">
        <v>0.04</v>
      </c>
      <c r="C34">
        <v>0</v>
      </c>
    </row>
    <row r="35" spans="1:3" x14ac:dyDescent="0.25">
      <c r="A35" s="3">
        <v>1963</v>
      </c>
      <c r="B35">
        <v>7.0000000000000007E-2</v>
      </c>
      <c r="C35">
        <v>-0.02</v>
      </c>
    </row>
    <row r="36" spans="1:3" x14ac:dyDescent="0.25">
      <c r="A36" s="3">
        <v>1964</v>
      </c>
      <c r="B36">
        <v>-0.2</v>
      </c>
      <c r="C36">
        <v>-0.03</v>
      </c>
    </row>
    <row r="37" spans="1:3" x14ac:dyDescent="0.25">
      <c r="A37" s="3">
        <v>1965</v>
      </c>
      <c r="B37">
        <v>-0.1</v>
      </c>
      <c r="C37">
        <v>-0.04</v>
      </c>
    </row>
    <row r="38" spans="1:3" x14ac:dyDescent="0.25">
      <c r="A38" s="3">
        <v>1966</v>
      </c>
      <c r="B38">
        <v>-0.05</v>
      </c>
      <c r="C38">
        <v>-0.05</v>
      </c>
    </row>
    <row r="39" spans="1:3" x14ac:dyDescent="0.25">
      <c r="A39" s="3">
        <v>1967</v>
      </c>
      <c r="B39">
        <v>-0.02</v>
      </c>
      <c r="C39">
        <v>-0.04</v>
      </c>
    </row>
    <row r="40" spans="1:3" x14ac:dyDescent="0.25">
      <c r="A40" s="3">
        <v>1968</v>
      </c>
      <c r="B40">
        <v>-7.0000000000000007E-2</v>
      </c>
      <c r="C40">
        <v>-0.03</v>
      </c>
    </row>
    <row r="41" spans="1:3" x14ac:dyDescent="0.25">
      <c r="A41" s="3">
        <v>1969</v>
      </c>
      <c r="B41">
        <v>7.0000000000000007E-2</v>
      </c>
      <c r="C41">
        <v>-0.01</v>
      </c>
    </row>
    <row r="42" spans="1:3" x14ac:dyDescent="0.25">
      <c r="A42" s="3">
        <v>1970</v>
      </c>
      <c r="B42">
        <v>0.03</v>
      </c>
      <c r="C42">
        <v>0</v>
      </c>
    </row>
    <row r="43" spans="1:3" x14ac:dyDescent="0.25">
      <c r="A43" s="3">
        <v>1971</v>
      </c>
      <c r="B43">
        <v>-0.09</v>
      </c>
      <c r="C43">
        <v>0</v>
      </c>
    </row>
    <row r="44" spans="1:3" x14ac:dyDescent="0.25">
      <c r="A44" s="3">
        <v>1972</v>
      </c>
      <c r="B44">
        <v>0.01</v>
      </c>
      <c r="C44">
        <v>0</v>
      </c>
    </row>
    <row r="45" spans="1:3" x14ac:dyDescent="0.25">
      <c r="A45" s="3">
        <v>1973</v>
      </c>
      <c r="B45">
        <v>0.16</v>
      </c>
      <c r="C45">
        <v>-0.01</v>
      </c>
    </row>
    <row r="46" spans="1:3" x14ac:dyDescent="0.25">
      <c r="A46" s="3">
        <v>1974</v>
      </c>
      <c r="B46">
        <v>-0.08</v>
      </c>
      <c r="C46">
        <v>0</v>
      </c>
    </row>
    <row r="47" spans="1:3" x14ac:dyDescent="0.25">
      <c r="A47" s="3">
        <v>1975</v>
      </c>
      <c r="B47">
        <v>-0.02</v>
      </c>
      <c r="C47">
        <v>0.01</v>
      </c>
    </row>
    <row r="48" spans="1:3" x14ac:dyDescent="0.25">
      <c r="A48" s="3">
        <v>1976</v>
      </c>
      <c r="B48">
        <v>-0.11</v>
      </c>
      <c r="C48">
        <v>0.03</v>
      </c>
    </row>
    <row r="49" spans="1:3" x14ac:dyDescent="0.25">
      <c r="A49" s="3">
        <v>1977</v>
      </c>
      <c r="B49">
        <v>0.17</v>
      </c>
      <c r="C49">
        <v>7.0000000000000007E-2</v>
      </c>
    </row>
    <row r="50" spans="1:3" x14ac:dyDescent="0.25">
      <c r="A50" s="3">
        <v>1978</v>
      </c>
      <c r="B50">
        <v>0.06</v>
      </c>
      <c r="C50">
        <v>0.12</v>
      </c>
    </row>
    <row r="51" spans="1:3" x14ac:dyDescent="0.25">
      <c r="A51" s="3">
        <v>1979</v>
      </c>
      <c r="B51">
        <v>0.16</v>
      </c>
      <c r="C51">
        <v>0.16</v>
      </c>
    </row>
    <row r="52" spans="1:3" x14ac:dyDescent="0.25">
      <c r="A52" s="3">
        <v>1980</v>
      </c>
      <c r="B52">
        <v>0.27</v>
      </c>
      <c r="C52">
        <v>0.19</v>
      </c>
    </row>
    <row r="53" spans="1:3" x14ac:dyDescent="0.25">
      <c r="A53" s="3">
        <v>1981</v>
      </c>
      <c r="B53">
        <v>0.33</v>
      </c>
      <c r="C53">
        <v>0.21</v>
      </c>
    </row>
    <row r="54" spans="1:3" x14ac:dyDescent="0.25">
      <c r="A54" s="3">
        <v>1982</v>
      </c>
      <c r="B54">
        <v>0.13</v>
      </c>
      <c r="C54">
        <v>0.22</v>
      </c>
    </row>
    <row r="55" spans="1:3" x14ac:dyDescent="0.25">
      <c r="A55" s="3">
        <v>1983</v>
      </c>
      <c r="B55">
        <v>0.31</v>
      </c>
      <c r="C55">
        <v>0.21</v>
      </c>
    </row>
    <row r="56" spans="1:3" x14ac:dyDescent="0.25">
      <c r="A56" s="3">
        <v>1984</v>
      </c>
      <c r="B56">
        <v>0.16</v>
      </c>
      <c r="C56">
        <v>0.21</v>
      </c>
    </row>
    <row r="57" spans="1:3" x14ac:dyDescent="0.25">
      <c r="A57" s="3">
        <v>1985</v>
      </c>
      <c r="B57">
        <v>0.12</v>
      </c>
      <c r="C57">
        <v>0.23</v>
      </c>
    </row>
    <row r="58" spans="1:3" x14ac:dyDescent="0.25">
      <c r="A58" s="3">
        <v>1986</v>
      </c>
      <c r="B58">
        <v>0.18</v>
      </c>
      <c r="C58">
        <v>0.25</v>
      </c>
    </row>
    <row r="59" spans="1:3" x14ac:dyDescent="0.25">
      <c r="A59" s="3">
        <v>1987</v>
      </c>
      <c r="B59">
        <v>0.33</v>
      </c>
      <c r="C59">
        <v>0.28000000000000003</v>
      </c>
    </row>
    <row r="60" spans="1:3" x14ac:dyDescent="0.25">
      <c r="A60" s="3">
        <v>1988</v>
      </c>
      <c r="B60">
        <v>0.41</v>
      </c>
      <c r="C60">
        <v>0.31</v>
      </c>
    </row>
    <row r="61" spans="1:3" x14ac:dyDescent="0.25">
      <c r="A61" s="3">
        <v>1989</v>
      </c>
      <c r="B61">
        <v>0.28000000000000003</v>
      </c>
      <c r="C61">
        <v>0.34</v>
      </c>
    </row>
    <row r="62" spans="1:3" x14ac:dyDescent="0.25">
      <c r="A62" s="3">
        <v>1990</v>
      </c>
      <c r="B62">
        <v>0.44</v>
      </c>
      <c r="C62">
        <v>0.34</v>
      </c>
    </row>
    <row r="63" spans="1:3" x14ac:dyDescent="0.25">
      <c r="A63" s="3">
        <v>1991</v>
      </c>
      <c r="B63">
        <v>0.41</v>
      </c>
      <c r="C63">
        <v>0.33</v>
      </c>
    </row>
    <row r="64" spans="1:3" x14ac:dyDescent="0.25">
      <c r="A64" s="3">
        <v>1992</v>
      </c>
      <c r="B64">
        <v>0.22</v>
      </c>
      <c r="C64">
        <v>0.33</v>
      </c>
    </row>
    <row r="65" spans="1:3" x14ac:dyDescent="0.25">
      <c r="A65" s="3">
        <v>1993</v>
      </c>
      <c r="B65">
        <v>0.24</v>
      </c>
      <c r="C65">
        <v>0.33</v>
      </c>
    </row>
    <row r="66" spans="1:3" x14ac:dyDescent="0.25">
      <c r="A66" s="3">
        <v>1994</v>
      </c>
      <c r="B66">
        <v>0.31</v>
      </c>
      <c r="C66">
        <v>0.34</v>
      </c>
    </row>
    <row r="67" spans="1:3" x14ac:dyDescent="0.25">
      <c r="A67" s="3">
        <v>1995</v>
      </c>
      <c r="B67">
        <v>0.44</v>
      </c>
      <c r="C67">
        <v>0.37</v>
      </c>
    </row>
    <row r="68" spans="1:3" x14ac:dyDescent="0.25">
      <c r="A68" s="3">
        <v>1996</v>
      </c>
      <c r="B68">
        <v>0.33</v>
      </c>
      <c r="C68">
        <v>0.4</v>
      </c>
    </row>
    <row r="69" spans="1:3" x14ac:dyDescent="0.25">
      <c r="A69" s="3">
        <v>1997</v>
      </c>
      <c r="B69">
        <v>0.47</v>
      </c>
      <c r="C69">
        <v>0.43</v>
      </c>
    </row>
    <row r="70" spans="1:3" x14ac:dyDescent="0.25">
      <c r="A70" s="3">
        <v>1998</v>
      </c>
      <c r="B70">
        <v>0.62</v>
      </c>
      <c r="C70">
        <v>0.45</v>
      </c>
    </row>
    <row r="71" spans="1:3" x14ac:dyDescent="0.25">
      <c r="A71" s="3">
        <v>1999</v>
      </c>
      <c r="B71">
        <v>0.4</v>
      </c>
      <c r="C71">
        <v>0.48</v>
      </c>
    </row>
    <row r="72" spans="1:3" x14ac:dyDescent="0.25">
      <c r="A72" s="3">
        <v>2000</v>
      </c>
      <c r="B72">
        <v>0.4</v>
      </c>
      <c r="C72">
        <v>0.5</v>
      </c>
    </row>
    <row r="73" spans="1:3" x14ac:dyDescent="0.25">
      <c r="A73" s="3">
        <v>2001</v>
      </c>
      <c r="B73">
        <v>0.54</v>
      </c>
      <c r="C73">
        <v>0.52</v>
      </c>
    </row>
    <row r="74" spans="1:3" x14ac:dyDescent="0.25">
      <c r="A74" s="3">
        <v>2002</v>
      </c>
      <c r="B74">
        <v>0.62</v>
      </c>
      <c r="C74">
        <v>0.55000000000000004</v>
      </c>
    </row>
    <row r="75" spans="1:3" x14ac:dyDescent="0.25">
      <c r="A75" s="3">
        <v>2003</v>
      </c>
      <c r="B75">
        <v>0.61</v>
      </c>
      <c r="C75">
        <v>0.57999999999999996</v>
      </c>
    </row>
    <row r="76" spans="1:3" x14ac:dyDescent="0.25">
      <c r="A76" s="3">
        <v>2004</v>
      </c>
      <c r="B76">
        <v>0.53</v>
      </c>
      <c r="C76">
        <v>0.6</v>
      </c>
    </row>
    <row r="77" spans="1:3" x14ac:dyDescent="0.25">
      <c r="A77" s="3">
        <v>2005</v>
      </c>
      <c r="B77">
        <v>0.67</v>
      </c>
      <c r="C77">
        <v>0.61</v>
      </c>
    </row>
    <row r="78" spans="1:3" x14ac:dyDescent="0.25">
      <c r="A78" s="3">
        <v>2006</v>
      </c>
      <c r="B78">
        <v>0.62</v>
      </c>
      <c r="C78">
        <v>0.61</v>
      </c>
    </row>
    <row r="79" spans="1:3" x14ac:dyDescent="0.25">
      <c r="A79" s="3">
        <v>2007</v>
      </c>
      <c r="B79">
        <v>0.64</v>
      </c>
      <c r="C79">
        <v>0.61</v>
      </c>
    </row>
    <row r="80" spans="1:3" x14ac:dyDescent="0.25">
      <c r="A80" s="3">
        <v>2008</v>
      </c>
      <c r="B80">
        <v>0.52</v>
      </c>
      <c r="C80">
        <v>0.62</v>
      </c>
    </row>
    <row r="81" spans="1:3" x14ac:dyDescent="0.25">
      <c r="A81" s="3">
        <v>2009</v>
      </c>
      <c r="B81">
        <v>0.63</v>
      </c>
      <c r="C81">
        <v>0.62</v>
      </c>
    </row>
    <row r="82" spans="1:3" x14ac:dyDescent="0.25">
      <c r="A82" s="3">
        <v>2010</v>
      </c>
      <c r="B82">
        <v>0.7</v>
      </c>
      <c r="C82">
        <v>0.62</v>
      </c>
    </row>
    <row r="83" spans="1:3" x14ac:dyDescent="0.25">
      <c r="A83" s="3">
        <v>2011</v>
      </c>
      <c r="B83">
        <v>0.56999999999999995</v>
      </c>
      <c r="C83">
        <v>0.63</v>
      </c>
    </row>
    <row r="84" spans="1:3" x14ac:dyDescent="0.25">
      <c r="A84" s="3">
        <v>2012</v>
      </c>
      <c r="B84">
        <v>0.61</v>
      </c>
      <c r="C84">
        <v>0.67</v>
      </c>
    </row>
    <row r="85" spans="1:3" x14ac:dyDescent="0.25">
      <c r="A85" s="3">
        <v>2013</v>
      </c>
      <c r="B85">
        <v>0.64</v>
      </c>
      <c r="C85">
        <v>0.71</v>
      </c>
    </row>
    <row r="86" spans="1:3" x14ac:dyDescent="0.25">
      <c r="A86" s="3">
        <v>2014</v>
      </c>
      <c r="B86">
        <v>0.73</v>
      </c>
      <c r="C86">
        <v>0.77</v>
      </c>
    </row>
    <row r="87" spans="1:3" x14ac:dyDescent="0.25">
      <c r="A87" s="3">
        <v>2015</v>
      </c>
      <c r="B87">
        <v>0.86</v>
      </c>
      <c r="C87">
        <v>0.83</v>
      </c>
    </row>
    <row r="88" spans="1:3" x14ac:dyDescent="0.25">
      <c r="A88" s="3">
        <v>2016</v>
      </c>
      <c r="B88">
        <v>0.99</v>
      </c>
      <c r="C88">
        <v>0.89</v>
      </c>
    </row>
    <row r="89" spans="1:3" x14ac:dyDescent="0.25">
      <c r="A89" s="3">
        <v>2017</v>
      </c>
      <c r="B89">
        <v>0.9</v>
      </c>
      <c r="C89">
        <v>0.95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Ice Out</vt:lpstr>
      <vt:lpstr>Matinenda Ice Out Data</vt:lpstr>
      <vt:lpstr>Global Land-Sea Temp 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2018-04-30T02:11:57Z</dcterms:modified>
</cp:coreProperties>
</file>