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a\IdeaProjects\Sprawozdania\Scenariusz 3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16" i="1" l="1"/>
  <c r="CD22" i="1" l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CD4" i="1"/>
  <c r="CD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F22" i="1" l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3" i="1"/>
  <c r="K3" i="1"/>
  <c r="B16" i="1"/>
  <c r="B17" i="1" s="1"/>
  <c r="B18" i="1" s="1"/>
  <c r="B19" i="1" s="1"/>
  <c r="B20" i="1" s="1"/>
  <c r="B21" i="1" s="1"/>
  <c r="B22" i="1" s="1"/>
  <c r="I4" i="1"/>
  <c r="J4" i="1" s="1"/>
  <c r="I5" i="1"/>
  <c r="I6" i="1"/>
  <c r="I7" i="1"/>
  <c r="I8" i="1"/>
  <c r="J8" i="1" s="1"/>
  <c r="I9" i="1"/>
  <c r="I10" i="1"/>
  <c r="I11" i="1"/>
  <c r="I12" i="1"/>
  <c r="J12" i="1" s="1"/>
  <c r="I13" i="1"/>
  <c r="I14" i="1"/>
  <c r="I15" i="1"/>
  <c r="I16" i="1"/>
  <c r="J16" i="1" s="1"/>
  <c r="I17" i="1"/>
  <c r="I18" i="1"/>
  <c r="I19" i="1"/>
  <c r="I20" i="1"/>
  <c r="J20" i="1" s="1"/>
  <c r="I21" i="1"/>
  <c r="I22" i="1"/>
  <c r="I3" i="1"/>
  <c r="J24" i="1" s="1"/>
  <c r="F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J9" i="1" l="1"/>
  <c r="J10" i="1"/>
  <c r="J5" i="1"/>
  <c r="J13" i="1"/>
  <c r="J17" i="1"/>
  <c r="J21" i="1"/>
  <c r="J6" i="1"/>
  <c r="J14" i="1"/>
  <c r="J18" i="1"/>
  <c r="J22" i="1"/>
  <c r="J19" i="1"/>
  <c r="J15" i="1"/>
  <c r="J11" i="1"/>
  <c r="J7" i="1"/>
  <c r="J3" i="1"/>
  <c r="J26" i="1" s="1"/>
  <c r="K4" i="1" l="1"/>
  <c r="K7" i="1"/>
  <c r="K22" i="1"/>
  <c r="K8" i="1"/>
  <c r="K19" i="1"/>
  <c r="K14" i="1"/>
  <c r="K11" i="1"/>
  <c r="K17" i="1"/>
  <c r="K13" i="1"/>
  <c r="K18" i="1"/>
  <c r="K6" i="1"/>
  <c r="K12" i="1"/>
  <c r="K9" i="1"/>
  <c r="K16" i="1"/>
  <c r="K20" i="1"/>
  <c r="K21" i="1"/>
  <c r="K15" i="1"/>
  <c r="K5" i="1"/>
  <c r="K10" i="1"/>
</calcChain>
</file>

<file path=xl/sharedStrings.xml><?xml version="1.0" encoding="utf-8"?>
<sst xmlns="http://schemas.openxmlformats.org/spreadsheetml/2006/main" count="199" uniqueCount="68">
  <si>
    <t>x1</t>
  </si>
  <si>
    <t>x2</t>
  </si>
  <si>
    <t>standardized  x1</t>
  </si>
  <si>
    <t>standardized  x2</t>
  </si>
  <si>
    <t>Max x</t>
  </si>
  <si>
    <t>Min x</t>
  </si>
  <si>
    <t xml:space="preserve"> y(x1,x2)</t>
  </si>
  <si>
    <t>Losowe z przedziału &lt;-2;2&gt;</t>
  </si>
  <si>
    <t>Średnia:</t>
  </si>
  <si>
    <t xml:space="preserve">Odchylenie </t>
  </si>
  <si>
    <t>różnice</t>
  </si>
  <si>
    <t>normalized y =
 (y - średnia) / odchylenie</t>
  </si>
  <si>
    <t>Aktualny wynik
 funkcji rastrigin</t>
  </si>
  <si>
    <t>Num inputs</t>
  </si>
  <si>
    <t>Nr zestawu uczącego</t>
  </si>
  <si>
    <t>Learning rate:</t>
  </si>
  <si>
    <t>Inputs</t>
  </si>
  <si>
    <t>Hidden Layers</t>
  </si>
  <si>
    <t>Number neurons</t>
  </si>
  <si>
    <t>I konfiguracja</t>
  </si>
  <si>
    <t>Error</t>
  </si>
  <si>
    <t>Output</t>
  </si>
  <si>
    <t>Normalized Output</t>
  </si>
  <si>
    <t>Standaryzowane dane</t>
  </si>
  <si>
    <t>Monumentum</t>
  </si>
  <si>
    <t>Max error</t>
  </si>
  <si>
    <t>0.001</t>
  </si>
  <si>
    <t>Total error:</t>
  </si>
  <si>
    <t>0.001048932900540278</t>
  </si>
  <si>
    <t>II konfiguracja</t>
  </si>
  <si>
    <t>Number neurons in first hidden layer</t>
  </si>
  <si>
    <t>Number neurons in second hidden layer</t>
  </si>
  <si>
    <t>Number neurons in third hidden layer</t>
  </si>
  <si>
    <t>0.002415956600247598</t>
  </si>
  <si>
    <t>Number neurons in 4 hidden layer</t>
  </si>
  <si>
    <t>Number neurons in 3 hidden layer</t>
  </si>
  <si>
    <t>Number neurons in 2 hidden layer</t>
  </si>
  <si>
    <t>Number neurons in 1 hidden layer</t>
  </si>
  <si>
    <t>Number neurons in 8 hidden layer</t>
  </si>
  <si>
    <t>Number neurons in 5 hidden layer</t>
  </si>
  <si>
    <t>Number neurons in 7 hidden layer</t>
  </si>
  <si>
    <t>Number neurons in 6 hidden layer</t>
  </si>
  <si>
    <t>0.0019702458727681193</t>
  </si>
  <si>
    <t>III konfiguracja</t>
  </si>
  <si>
    <t>IV konfiguracja</t>
  </si>
  <si>
    <t>V konfiguracja</t>
  </si>
  <si>
    <t>VI konfiguracja</t>
  </si>
  <si>
    <t>VII konfiguracja</t>
  </si>
  <si>
    <t>VIII konfiguracja</t>
  </si>
  <si>
    <t>IX konfiguracja</t>
  </si>
  <si>
    <t>7.28156867570213E-4</t>
  </si>
  <si>
    <t>0.0010335836209464896</t>
  </si>
  <si>
    <t xml:space="preserve"> 0.0018226496558503336</t>
  </si>
  <si>
    <t xml:space="preserve"> 0.0019893090377585305</t>
  </si>
  <si>
    <t>0.003981139031447607</t>
  </si>
  <si>
    <t>0.0022008390749566507</t>
  </si>
  <si>
    <t>SIEĆ I</t>
  </si>
  <si>
    <t>Ilość warstw - 3</t>
  </si>
  <si>
    <t>Ilość neuronów ukrytych - 5</t>
  </si>
  <si>
    <t>LEARNING_RATE</t>
  </si>
  <si>
    <t>EPOCHS</t>
  </si>
  <si>
    <t>ERROR</t>
  </si>
  <si>
    <t>SIEĆ II</t>
  </si>
  <si>
    <t>SIEĆ III</t>
  </si>
  <si>
    <t>Ilość warstw - 5</t>
  </si>
  <si>
    <t>Ilość neuronów ukrytych - 10</t>
  </si>
  <si>
    <t>Ilość neuronów ukrytych -  44</t>
  </si>
  <si>
    <t>Ilość warstw 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</si>
</sst>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Fill="1" applyBorder="1"/>
    <xf numFmtId="0" fontId="0" fillId="0" borderId="10" xfId="0" applyFill="1" applyBorder="1"/>
    <xf numFmtId="0" fontId="0" fillId="0" borderId="1" xfId="0" applyFill="1" applyBorder="1" applyAlignment="1">
      <alignment horizontal="center" vertical="center"/>
    </xf>
    <xf numFmtId="0" fontId="0" fillId="0" borderId="19" xfId="0" applyFill="1" applyBorder="1"/>
    <xf numFmtId="0" fontId="0" fillId="0" borderId="20" xfId="0" applyBorder="1"/>
    <xf numFmtId="0" fontId="0" fillId="0" borderId="5" xfId="0" applyBorder="1" applyAlignment="1">
      <alignment wrapText="1"/>
    </xf>
    <xf numFmtId="0" fontId="0" fillId="0" borderId="21" xfId="0" applyFill="1" applyBorder="1"/>
    <xf numFmtId="0" fontId="0" fillId="0" borderId="9" xfId="0" applyFill="1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22" xfId="0" applyBorder="1" applyAlignment="1">
      <alignment vertical="center"/>
    </xf>
    <xf numFmtId="0" fontId="0" fillId="0" borderId="22" xfId="0" applyBorder="1"/>
    <xf numFmtId="0" fontId="0" fillId="0" borderId="12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I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Arkusz1!$R$3:$R$22</c:f>
              <c:numCache>
                <c:formatCode>General</c:formatCode>
                <c:ptCount val="20"/>
                <c:pt idx="0">
                  <c:v>23.792036787161379</c:v>
                </c:pt>
                <c:pt idx="1">
                  <c:v>35.897816078287811</c:v>
                </c:pt>
                <c:pt idx="2">
                  <c:v>35.505196209386412</c:v>
                </c:pt>
                <c:pt idx="3">
                  <c:v>35.934169769852758</c:v>
                </c:pt>
                <c:pt idx="4">
                  <c:v>46.287701127548871</c:v>
                </c:pt>
                <c:pt idx="5">
                  <c:v>5.9205620138347932</c:v>
                </c:pt>
                <c:pt idx="6">
                  <c:v>9.8976558710396922</c:v>
                </c:pt>
                <c:pt idx="7">
                  <c:v>4.866304958451412</c:v>
                </c:pt>
                <c:pt idx="8">
                  <c:v>2.2197562125234711</c:v>
                </c:pt>
                <c:pt idx="9">
                  <c:v>24.097407796306911</c:v>
                </c:pt>
                <c:pt idx="10">
                  <c:v>5.9932693969646831</c:v>
                </c:pt>
                <c:pt idx="11">
                  <c:v>-5.3781653245498759</c:v>
                </c:pt>
                <c:pt idx="12">
                  <c:v>-1.9100231492541937</c:v>
                </c:pt>
                <c:pt idx="13">
                  <c:v>27.50738406509868</c:v>
                </c:pt>
                <c:pt idx="14">
                  <c:v>37.497378507145356</c:v>
                </c:pt>
                <c:pt idx="15">
                  <c:v>10.668354132216511</c:v>
                </c:pt>
                <c:pt idx="16">
                  <c:v>12.209750654570147</c:v>
                </c:pt>
                <c:pt idx="17">
                  <c:v>7.1493167887299087</c:v>
                </c:pt>
                <c:pt idx="18">
                  <c:v>18.128131641343067</c:v>
                </c:pt>
                <c:pt idx="19">
                  <c:v>-8.5409364907000231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496736"/>
        <c:axId val="268498416"/>
      </c:scatterChart>
      <c:valAx>
        <c:axId val="26849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498416"/>
        <c:crosses val="autoZero"/>
        <c:crossBetween val="midCat"/>
      </c:valAx>
      <c:valAx>
        <c:axId val="2684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49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ilości epok od współczynnika uczenia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Sieć II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Arkusz1!$C$38:$C$40</c:f>
              <c:numCache>
                <c:formatCode>General</c:formatCode>
                <c:ptCount val="3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</c:numCache>
            </c:numRef>
          </c:xVal>
          <c:yVal>
            <c:numRef>
              <c:f>Arkusz1!$E$38:$E$40</c:f>
              <c:numCache>
                <c:formatCode>General</c:formatCode>
                <c:ptCount val="3"/>
                <c:pt idx="0">
                  <c:v>4500</c:v>
                </c:pt>
                <c:pt idx="1">
                  <c:v>65</c:v>
                </c:pt>
                <c:pt idx="2">
                  <c:v>50</c:v>
                </c:pt>
              </c:numCache>
            </c:numRef>
          </c:yVal>
          <c:smooth val="0"/>
        </c:ser>
        <c:ser>
          <c:idx val="1"/>
          <c:order val="1"/>
          <c:tx>
            <c:v>Sieć III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Arkusz1!$C$44:$C$46</c:f>
              <c:numCache>
                <c:formatCode>General</c:formatCode>
                <c:ptCount val="3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</c:numCache>
            </c:numRef>
          </c:xVal>
          <c:yVal>
            <c:numRef>
              <c:f>Arkusz1!$E$44:$E$46</c:f>
              <c:numCache>
                <c:formatCode>General</c:formatCode>
                <c:ptCount val="3"/>
                <c:pt idx="0">
                  <c:v>2250</c:v>
                </c:pt>
                <c:pt idx="1">
                  <c:v>190</c:v>
                </c:pt>
                <c:pt idx="2">
                  <c:v>1000</c:v>
                </c:pt>
              </c:numCache>
            </c:numRef>
          </c:yVal>
          <c:smooth val="0"/>
        </c:ser>
        <c:ser>
          <c:idx val="2"/>
          <c:order val="2"/>
          <c:tx>
            <c:v>Sieć 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Arkusz1!$C$32:$C$34</c:f>
              <c:numCache>
                <c:formatCode>General</c:formatCode>
                <c:ptCount val="3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</c:numCache>
            </c:numRef>
          </c:xVal>
          <c:yVal>
            <c:numRef>
              <c:f>Arkusz1!$E$32:$E$34</c:f>
              <c:numCache>
                <c:formatCode>General</c:formatCode>
                <c:ptCount val="3"/>
                <c:pt idx="0">
                  <c:v>1800</c:v>
                </c:pt>
                <c:pt idx="1">
                  <c:v>20</c:v>
                </c:pt>
                <c:pt idx="2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351072"/>
        <c:axId val="272351632"/>
      </c:scatterChart>
      <c:valAx>
        <c:axId val="27235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2351632"/>
        <c:crosses val="autoZero"/>
        <c:crossBetween val="midCat"/>
      </c:valAx>
      <c:valAx>
        <c:axId val="2723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235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ilości epok od monumenum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Sieć 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Arkusz1!$D$32:$D$34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</c:v>
                </c:pt>
              </c:numCache>
            </c:numRef>
          </c:xVal>
          <c:yVal>
            <c:numRef>
              <c:f>Arkusz1!$E$32:$E$34</c:f>
              <c:numCache>
                <c:formatCode>General</c:formatCode>
                <c:ptCount val="3"/>
                <c:pt idx="0">
                  <c:v>1800</c:v>
                </c:pt>
                <c:pt idx="1">
                  <c:v>20</c:v>
                </c:pt>
                <c:pt idx="2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Sieć II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Arkusz1!$D$38:$D$40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</c:v>
                </c:pt>
              </c:numCache>
            </c:numRef>
          </c:xVal>
          <c:yVal>
            <c:numRef>
              <c:f>Arkusz1!$E$38:$E$40</c:f>
              <c:numCache>
                <c:formatCode>General</c:formatCode>
                <c:ptCount val="3"/>
                <c:pt idx="0">
                  <c:v>4500</c:v>
                </c:pt>
                <c:pt idx="1">
                  <c:v>65</c:v>
                </c:pt>
                <c:pt idx="2">
                  <c:v>50</c:v>
                </c:pt>
              </c:numCache>
            </c:numRef>
          </c:yVal>
          <c:smooth val="0"/>
        </c:ser>
        <c:ser>
          <c:idx val="2"/>
          <c:order val="2"/>
          <c:tx>
            <c:v>Sieć III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Arkusz1!$D$44:$D$46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</c:v>
                </c:pt>
              </c:numCache>
            </c:numRef>
          </c:xVal>
          <c:yVal>
            <c:numRef>
              <c:f>Arkusz1!$E$44:$E$46</c:f>
              <c:numCache>
                <c:formatCode>General</c:formatCode>
                <c:ptCount val="3"/>
                <c:pt idx="0">
                  <c:v>2250</c:v>
                </c:pt>
                <c:pt idx="1">
                  <c:v>190</c:v>
                </c:pt>
                <c:pt idx="2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355552"/>
        <c:axId val="272356112"/>
      </c:scatterChart>
      <c:valAx>
        <c:axId val="27235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2356112"/>
        <c:crosses val="autoZero"/>
        <c:crossBetween val="midCat"/>
      </c:valAx>
      <c:valAx>
        <c:axId val="2723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235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ilości epok od współczynnika uczenia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Arkusz1!$C$44:$C$46</c:f>
              <c:numCache>
                <c:formatCode>General</c:formatCode>
                <c:ptCount val="3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</c:numCache>
            </c:numRef>
          </c:xVal>
          <c:yVal>
            <c:numRef>
              <c:f>Arkusz1!$E$44:$E$46</c:f>
              <c:numCache>
                <c:formatCode>General</c:formatCode>
                <c:ptCount val="3"/>
                <c:pt idx="0">
                  <c:v>2250</c:v>
                </c:pt>
                <c:pt idx="1">
                  <c:v>190</c:v>
                </c:pt>
                <c:pt idx="2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830336"/>
        <c:axId val="272830896"/>
      </c:scatterChart>
      <c:valAx>
        <c:axId val="2728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2830896"/>
        <c:crosses val="autoZero"/>
        <c:crossBetween val="midCat"/>
      </c:valAx>
      <c:valAx>
        <c:axId val="2728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283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ilości epok od monumenum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Arkusz1!$D$44:$D$46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</c:v>
                </c:pt>
              </c:numCache>
            </c:numRef>
          </c:xVal>
          <c:yVal>
            <c:numRef>
              <c:f>Arkusz1!$E$44:$E$46</c:f>
              <c:numCache>
                <c:formatCode>General</c:formatCode>
                <c:ptCount val="3"/>
                <c:pt idx="0">
                  <c:v>2250</c:v>
                </c:pt>
                <c:pt idx="1">
                  <c:v>190</c:v>
                </c:pt>
                <c:pt idx="2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833136"/>
        <c:axId val="272833696"/>
      </c:scatterChart>
      <c:valAx>
        <c:axId val="27283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2833696"/>
        <c:crosses val="autoZero"/>
        <c:crossBetween val="midCat"/>
      </c:valAx>
      <c:valAx>
        <c:axId val="2728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283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II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Arkusz1!$Y$3:$Y$22</c:f>
              <c:numCache>
                <c:formatCode>General</c:formatCode>
                <c:ptCount val="20"/>
                <c:pt idx="0">
                  <c:v>23.239460675374225</c:v>
                </c:pt>
                <c:pt idx="1">
                  <c:v>35.2507203684318</c:v>
                </c:pt>
                <c:pt idx="2">
                  <c:v>36.152291919242415</c:v>
                </c:pt>
                <c:pt idx="3">
                  <c:v>36.181374872494374</c:v>
                </c:pt>
                <c:pt idx="4">
                  <c:v>49.050581686484634</c:v>
                </c:pt>
                <c:pt idx="5">
                  <c:v>2.183402520958527</c:v>
                </c:pt>
                <c:pt idx="6">
                  <c:v>5.3389029487956847</c:v>
                </c:pt>
                <c:pt idx="7">
                  <c:v>0.82377445642961078</c:v>
                </c:pt>
                <c:pt idx="8">
                  <c:v>-0.92120273868771108</c:v>
                </c:pt>
                <c:pt idx="9">
                  <c:v>23.115858124053418</c:v>
                </c:pt>
                <c:pt idx="10">
                  <c:v>1.703533792301263</c:v>
                </c:pt>
                <c:pt idx="11">
                  <c:v>-4.5056767269912115</c:v>
                </c:pt>
                <c:pt idx="12">
                  <c:v>-3.0297168494544771</c:v>
                </c:pt>
                <c:pt idx="13">
                  <c:v>26.213192645386666</c:v>
                </c:pt>
                <c:pt idx="14">
                  <c:v>39.809473290675811</c:v>
                </c:pt>
                <c:pt idx="15">
                  <c:v>5.0626148929021095</c:v>
                </c:pt>
                <c:pt idx="16">
                  <c:v>7.905473573280748</c:v>
                </c:pt>
                <c:pt idx="17">
                  <c:v>2.3724417170962351</c:v>
                </c:pt>
                <c:pt idx="18">
                  <c:v>12.587829046845567</c:v>
                </c:pt>
                <c:pt idx="19">
                  <c:v>-5.719890025260348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42528"/>
        <c:axId val="267543088"/>
      </c:scatterChart>
      <c:valAx>
        <c:axId val="26754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7543088"/>
        <c:crosses val="autoZero"/>
        <c:crossBetween val="midCat"/>
      </c:valAx>
      <c:valAx>
        <c:axId val="2675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754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III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Arkusz1!$AF$3:$AF$22</c:f>
              <c:numCache>
                <c:formatCode>General</c:formatCode>
                <c:ptCount val="20"/>
                <c:pt idx="0">
                  <c:v>23.806578263787358</c:v>
                </c:pt>
                <c:pt idx="1">
                  <c:v>34.850829761217412</c:v>
                </c:pt>
                <c:pt idx="2">
                  <c:v>35.367052181439625</c:v>
                </c:pt>
                <c:pt idx="3">
                  <c:v>35.454301041195492</c:v>
                </c:pt>
                <c:pt idx="4">
                  <c:v>42.768663784062269</c:v>
                </c:pt>
                <c:pt idx="5">
                  <c:v>7.1638582653558878</c:v>
                </c:pt>
                <c:pt idx="6">
                  <c:v>10.48658567439179</c:v>
                </c:pt>
                <c:pt idx="7">
                  <c:v>6.255015976232281</c:v>
                </c:pt>
                <c:pt idx="8">
                  <c:v>4.1028774355875832</c:v>
                </c:pt>
                <c:pt idx="9">
                  <c:v>24.359154375574512</c:v>
                </c:pt>
                <c:pt idx="10">
                  <c:v>7.1711290036688755</c:v>
                </c:pt>
                <c:pt idx="11">
                  <c:v>-0.29591924377066903</c:v>
                </c:pt>
                <c:pt idx="12">
                  <c:v>1.6235556708583854</c:v>
                </c:pt>
                <c:pt idx="13">
                  <c:v>28.227187158084575</c:v>
                </c:pt>
                <c:pt idx="14">
                  <c:v>37.286527096068681</c:v>
                </c:pt>
                <c:pt idx="15">
                  <c:v>10.472044197765811</c:v>
                </c:pt>
                <c:pt idx="16">
                  <c:v>12.544204616967633</c:v>
                </c:pt>
                <c:pt idx="17">
                  <c:v>8.0363468629145487</c:v>
                </c:pt>
                <c:pt idx="18">
                  <c:v>18.215380501098934</c:v>
                </c:pt>
                <c:pt idx="19">
                  <c:v>-1.9172938875671832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45328"/>
        <c:axId val="267545888"/>
      </c:scatterChart>
      <c:valAx>
        <c:axId val="26754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7545888"/>
        <c:crosses val="autoZero"/>
        <c:crossBetween val="midCat"/>
      </c:valAx>
      <c:valAx>
        <c:axId val="2675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754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IV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Arkusz1!$AP$3:$AP$22</c:f>
              <c:numCache>
                <c:formatCode>General</c:formatCode>
                <c:ptCount val="20"/>
                <c:pt idx="0">
                  <c:v>26.649436944165998</c:v>
                </c:pt>
                <c:pt idx="1">
                  <c:v>34.705414994957636</c:v>
                </c:pt>
                <c:pt idx="2">
                  <c:v>35.417947349630545</c:v>
                </c:pt>
                <c:pt idx="3">
                  <c:v>35.432488826256524</c:v>
                </c:pt>
                <c:pt idx="4">
                  <c:v>46.716674688015217</c:v>
                </c:pt>
                <c:pt idx="5">
                  <c:v>8.4289667318159456</c:v>
                </c:pt>
                <c:pt idx="6">
                  <c:v>12.071606626623357</c:v>
                </c:pt>
                <c:pt idx="7">
                  <c:v>5.9060205372088159</c:v>
                </c:pt>
                <c:pt idx="8">
                  <c:v>1.8853022501259833</c:v>
                </c:pt>
                <c:pt idx="9">
                  <c:v>26.569458822723121</c:v>
                </c:pt>
                <c:pt idx="10">
                  <c:v>7.3310852465546308</c:v>
                </c:pt>
                <c:pt idx="11">
                  <c:v>-3.5095855781117429</c:v>
                </c:pt>
                <c:pt idx="12">
                  <c:v>-0.53585360809930194</c:v>
                </c:pt>
                <c:pt idx="13">
                  <c:v>28.561641120482065</c:v>
                </c:pt>
                <c:pt idx="14">
                  <c:v>38.159015693627339</c:v>
                </c:pt>
                <c:pt idx="15">
                  <c:v>8.9888135819160873</c:v>
                </c:pt>
                <c:pt idx="16">
                  <c:v>14.754509064116244</c:v>
                </c:pt>
                <c:pt idx="17">
                  <c:v>7.8400369284638494</c:v>
                </c:pt>
                <c:pt idx="18">
                  <c:v>18.077236473152148</c:v>
                </c:pt>
                <c:pt idx="19">
                  <c:v>-6.948644800155467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48128"/>
        <c:axId val="267548688"/>
      </c:scatterChart>
      <c:valAx>
        <c:axId val="26754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7548688"/>
        <c:crosses val="autoZero"/>
        <c:crossBetween val="midCat"/>
      </c:valAx>
      <c:valAx>
        <c:axId val="2675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75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V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Arkusz1!$AX$3:$AX$22</c:f>
              <c:numCache>
                <c:formatCode>General</c:formatCode>
                <c:ptCount val="20"/>
                <c:pt idx="0">
                  <c:v>23.835661217039313</c:v>
                </c:pt>
                <c:pt idx="1">
                  <c:v>35.941440508165741</c:v>
                </c:pt>
                <c:pt idx="2">
                  <c:v>35.548820639264349</c:v>
                </c:pt>
                <c:pt idx="3">
                  <c:v>35.977794199730688</c:v>
                </c:pt>
                <c:pt idx="4">
                  <c:v>46.331325557426808</c:v>
                </c:pt>
                <c:pt idx="5">
                  <c:v>5.9641864437127268</c:v>
                </c:pt>
                <c:pt idx="6">
                  <c:v>9.9412803009176258</c:v>
                </c:pt>
                <c:pt idx="7">
                  <c:v>4.902658650016356</c:v>
                </c:pt>
                <c:pt idx="8">
                  <c:v>2.1906732592715148</c:v>
                </c:pt>
                <c:pt idx="9">
                  <c:v>24.141032226184844</c:v>
                </c:pt>
                <c:pt idx="10">
                  <c:v>6.0368938268426149</c:v>
                </c:pt>
                <c:pt idx="11">
                  <c:v>-5.3418116329849319</c:v>
                </c:pt>
                <c:pt idx="12">
                  <c:v>-1.8736694576892496</c:v>
                </c:pt>
                <c:pt idx="13">
                  <c:v>27.551008494976614</c:v>
                </c:pt>
                <c:pt idx="14">
                  <c:v>37.541002937023286</c:v>
                </c:pt>
                <c:pt idx="15">
                  <c:v>10.704707823781455</c:v>
                </c:pt>
                <c:pt idx="16">
                  <c:v>12.253375084448079</c:v>
                </c:pt>
                <c:pt idx="17">
                  <c:v>7.1856704802948528</c:v>
                </c:pt>
                <c:pt idx="18">
                  <c:v>18.171756071221001</c:v>
                </c:pt>
                <c:pt idx="19">
                  <c:v>-8.5118535374480651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77664"/>
        <c:axId val="267678224"/>
      </c:scatterChart>
      <c:valAx>
        <c:axId val="26767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7678224"/>
        <c:crosses val="autoZero"/>
        <c:crossBetween val="midCat"/>
      </c:valAx>
      <c:valAx>
        <c:axId val="2676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767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VI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Arkusz1!$BF$3:$BF$22</c:f>
              <c:strCache>
                <c:ptCount val="20"/>
                <c:pt idx="0">
                  <c:v>24,9335427</c:v>
                </c:pt>
                <c:pt idx="1">
                  <c:v>33,36032841</c:v>
                </c:pt>
                <c:pt idx="2">
                  <c:v>33,62934572</c:v>
                </c:pt>
                <c:pt idx="3">
                  <c:v>33,75294828</c:v>
                </c:pt>
                <c:pt idx="4">
                  <c:v>41,96888257</c:v>
                </c:pt>
                <c:pt idx="5">
                  <c:v>6,516762555</c:v>
                </c:pt>
                <c:pt idx="6">
                  <c:v>10,44296124</c:v>
                </c:pt>
                <c:pt idx="7">
                  <c:v>4,822680529</c:v>
                </c:pt>
                <c:pt idx="8">
                  <c:v>1,790782652</c:v>
                </c:pt>
                <c:pt idx="9">
                  <c:v>24,95535492</c:v>
                </c:pt>
                <c:pt idx="10">
                  <c:v>6,06597678</c:v>
                </c:pt>
                <c:pt idx="11">
                  <c:v>-4,956462502</c:v>
                </c:pt>
                <c:pt idx="12">
                  <c:v>-1,771879121</c:v>
                </c:pt>
                <c:pt idx="13">
                  <c:v>27,27472044</c:v>
                </c:pt>
                <c:pt idx="14">
                  <c:v>35,67242319</c:v>
                </c:pt>
                <c:pt idx="15">
                  <c:v>9,744970366</c:v>
                </c:pt>
                <c:pt idx="16">
                  <c:v>13,03861482</c:v>
                </c:pt>
                <c:pt idx="17">
                  <c:v>6,989360546</c:v>
                </c:pt>
                <c:pt idx="18">
                  <c:v>17,69188734</c:v>
                </c:pt>
                <c:pt idx="19">
                  <c:v>-7,952006687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Arkusz1!$BF$3:$BF$22</c:f>
              <c:numCache>
                <c:formatCode>General</c:formatCode>
                <c:ptCount val="20"/>
                <c:pt idx="0">
                  <c:v>24.933542702300628</c:v>
                </c:pt>
                <c:pt idx="1">
                  <c:v>33.360328407054702</c:v>
                </c:pt>
                <c:pt idx="2">
                  <c:v>33.629345724635286</c:v>
                </c:pt>
                <c:pt idx="3">
                  <c:v>33.752948275956101</c:v>
                </c:pt>
                <c:pt idx="4">
                  <c:v>41.968882569633493</c:v>
                </c:pt>
                <c:pt idx="5">
                  <c:v>6.5167625554998807</c:v>
                </c:pt>
                <c:pt idx="6">
                  <c:v>10.442961244513857</c:v>
                </c:pt>
                <c:pt idx="7">
                  <c:v>4.8226805285734784</c:v>
                </c:pt>
                <c:pt idx="8">
                  <c:v>1.7907826520571302</c:v>
                </c:pt>
                <c:pt idx="9">
                  <c:v>24.955354917239596</c:v>
                </c:pt>
                <c:pt idx="10">
                  <c:v>6.0659767800945712</c:v>
                </c:pt>
                <c:pt idx="11">
                  <c:v>-4.9564625023965192</c:v>
                </c:pt>
                <c:pt idx="12">
                  <c:v>-1.7718791213074034</c:v>
                </c:pt>
                <c:pt idx="13">
                  <c:v>27.274720439083037</c:v>
                </c:pt>
                <c:pt idx="14">
                  <c:v>35.67242319058515</c:v>
                </c:pt>
                <c:pt idx="15">
                  <c:v>9.7449703664669283</c:v>
                </c:pt>
                <c:pt idx="16">
                  <c:v>13.038614822250874</c:v>
                </c:pt>
                <c:pt idx="17">
                  <c:v>6.9893605458441534</c:v>
                </c:pt>
                <c:pt idx="18">
                  <c:v>17.691887342563739</c:v>
                </c:pt>
                <c:pt idx="19">
                  <c:v>-7.9520066873479252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80464"/>
        <c:axId val="267681024"/>
      </c:scatterChart>
      <c:valAx>
        <c:axId val="26768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7681024"/>
        <c:crosses val="autoZero"/>
        <c:crossBetween val="midCat"/>
      </c:valAx>
      <c:valAx>
        <c:axId val="2676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768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VII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Arkusz1!$BF$3:$BF$22</c:f>
              <c:strCache>
                <c:ptCount val="20"/>
                <c:pt idx="0">
                  <c:v>24,9335427</c:v>
                </c:pt>
                <c:pt idx="1">
                  <c:v>33,36032841</c:v>
                </c:pt>
                <c:pt idx="2">
                  <c:v>33,62934572</c:v>
                </c:pt>
                <c:pt idx="3">
                  <c:v>33,75294828</c:v>
                </c:pt>
                <c:pt idx="4">
                  <c:v>41,96888257</c:v>
                </c:pt>
                <c:pt idx="5">
                  <c:v>6,516762555</c:v>
                </c:pt>
                <c:pt idx="6">
                  <c:v>10,44296124</c:v>
                </c:pt>
                <c:pt idx="7">
                  <c:v>4,822680529</c:v>
                </c:pt>
                <c:pt idx="8">
                  <c:v>1,790782652</c:v>
                </c:pt>
                <c:pt idx="9">
                  <c:v>24,95535492</c:v>
                </c:pt>
                <c:pt idx="10">
                  <c:v>6,06597678</c:v>
                </c:pt>
                <c:pt idx="11">
                  <c:v>-4,956462502</c:v>
                </c:pt>
                <c:pt idx="12">
                  <c:v>-1,771879121</c:v>
                </c:pt>
                <c:pt idx="13">
                  <c:v>27,27472044</c:v>
                </c:pt>
                <c:pt idx="14">
                  <c:v>35,67242319</c:v>
                </c:pt>
                <c:pt idx="15">
                  <c:v>9,744970366</c:v>
                </c:pt>
                <c:pt idx="16">
                  <c:v>13,03861482</c:v>
                </c:pt>
                <c:pt idx="17">
                  <c:v>6,989360546</c:v>
                </c:pt>
                <c:pt idx="18">
                  <c:v>17,69188734</c:v>
                </c:pt>
                <c:pt idx="19">
                  <c:v>-7,952006687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Arkusz1!$BN$3:$BN$22</c:f>
              <c:numCache>
                <c:formatCode>General</c:formatCode>
                <c:ptCount val="20"/>
                <c:pt idx="0">
                  <c:v>23.166753292244341</c:v>
                </c:pt>
                <c:pt idx="1">
                  <c:v>35.330698489874678</c:v>
                </c:pt>
                <c:pt idx="2">
                  <c:v>34.930807882660289</c:v>
                </c:pt>
                <c:pt idx="3">
                  <c:v>35.345239966500657</c:v>
                </c:pt>
                <c:pt idx="4">
                  <c:v>43.074034793207801</c:v>
                </c:pt>
                <c:pt idx="5">
                  <c:v>7.4546877978754402</c:v>
                </c:pt>
                <c:pt idx="6">
                  <c:v>11.23547172062964</c:v>
                </c:pt>
                <c:pt idx="7">
                  <c:v>6.8948409477752985</c:v>
                </c:pt>
                <c:pt idx="8">
                  <c:v>4.5827461642448455</c:v>
                </c:pt>
                <c:pt idx="9">
                  <c:v>23.755683095596435</c:v>
                </c:pt>
                <c:pt idx="10">
                  <c:v>7.8836613583417829</c:v>
                </c:pt>
                <c:pt idx="11">
                  <c:v>-2.8043239617518232</c:v>
                </c:pt>
                <c:pt idx="12">
                  <c:v>0.44569606415419116</c:v>
                </c:pt>
                <c:pt idx="13">
                  <c:v>27.70369399954938</c:v>
                </c:pt>
                <c:pt idx="14">
                  <c:v>36.304977423815188</c:v>
                </c:pt>
                <c:pt idx="15">
                  <c:v>12.878658579365119</c:v>
                </c:pt>
                <c:pt idx="16">
                  <c:v>13.176758850197663</c:v>
                </c:pt>
                <c:pt idx="17">
                  <c:v>9.1560405631148303</c:v>
                </c:pt>
                <c:pt idx="18">
                  <c:v>19.713152593574637</c:v>
                </c:pt>
                <c:pt idx="19">
                  <c:v>-5.6617241187564424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83264"/>
        <c:axId val="267683824"/>
      </c:scatterChart>
      <c:valAx>
        <c:axId val="26768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7683824"/>
        <c:crosses val="autoZero"/>
        <c:crossBetween val="midCat"/>
      </c:valAx>
      <c:valAx>
        <c:axId val="2676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768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VIII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Arkusz1!$BV$3:$BV$22</c:f>
              <c:numCache>
                <c:formatCode>General</c:formatCode>
                <c:ptCount val="20"/>
                <c:pt idx="0">
                  <c:v>24.548193571712218</c:v>
                </c:pt>
                <c:pt idx="1">
                  <c:v>31.593538996998412</c:v>
                </c:pt>
                <c:pt idx="2">
                  <c:v>35.003515265790185</c:v>
                </c:pt>
                <c:pt idx="3">
                  <c:v>34.13829740654451</c:v>
                </c:pt>
                <c:pt idx="4">
                  <c:v>50.352043844509637</c:v>
                </c:pt>
                <c:pt idx="5">
                  <c:v>7.4888410191761068E-2</c:v>
                </c:pt>
                <c:pt idx="6">
                  <c:v>3.4412402491055971</c:v>
                </c:pt>
                <c:pt idx="7">
                  <c:v>-0.53585360809930194</c:v>
                </c:pt>
                <c:pt idx="8">
                  <c:v>-1.3865299907189979</c:v>
                </c:pt>
                <c:pt idx="9">
                  <c:v>23.806578263787358</c:v>
                </c:pt>
                <c:pt idx="10">
                  <c:v>0.14759579332164918</c:v>
                </c:pt>
                <c:pt idx="11">
                  <c:v>-5.9816366045279459</c:v>
                </c:pt>
                <c:pt idx="12">
                  <c:v>-4.3020960542275226</c:v>
                </c:pt>
                <c:pt idx="13">
                  <c:v>25.36978700107996</c:v>
                </c:pt>
                <c:pt idx="14">
                  <c:v>41.096393972074836</c:v>
                </c:pt>
                <c:pt idx="15">
                  <c:v>4.0374407907706811</c:v>
                </c:pt>
                <c:pt idx="16">
                  <c:v>6.1023304716595153</c:v>
                </c:pt>
                <c:pt idx="17">
                  <c:v>1.0637088207582437</c:v>
                </c:pt>
                <c:pt idx="18">
                  <c:v>10.384795338009946</c:v>
                </c:pt>
                <c:pt idx="19">
                  <c:v>-6.8904788936515544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99408"/>
        <c:axId val="267899968"/>
      </c:scatterChart>
      <c:valAx>
        <c:axId val="26789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7899968"/>
        <c:crosses val="autoZero"/>
        <c:crossBetween val="midCat"/>
      </c:valAx>
      <c:valAx>
        <c:axId val="2678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789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IX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Arkusz1!$CD$3:$CD$22</c:f>
              <c:numCache>
                <c:formatCode>General</c:formatCode>
                <c:ptCount val="20"/>
                <c:pt idx="0">
                  <c:v>22.839570068159841</c:v>
                </c:pt>
                <c:pt idx="1">
                  <c:v>36.537641049830825</c:v>
                </c:pt>
                <c:pt idx="2">
                  <c:v>36.217728564059314</c:v>
                </c:pt>
                <c:pt idx="3">
                  <c:v>36.61034843296072</c:v>
                </c:pt>
                <c:pt idx="4">
                  <c:v>44.848094941577081</c:v>
                </c:pt>
                <c:pt idx="5">
                  <c:v>2.6560005113028016</c:v>
                </c:pt>
                <c:pt idx="6">
                  <c:v>6.4949503405609121</c:v>
                </c:pt>
                <c:pt idx="7">
                  <c:v>1.8780315118129938</c:v>
                </c:pt>
                <c:pt idx="8">
                  <c:v>-0.13596300088491375</c:v>
                </c:pt>
                <c:pt idx="9">
                  <c:v>23.254002152000204</c:v>
                </c:pt>
                <c:pt idx="10">
                  <c:v>2.8304982308145323</c:v>
                </c:pt>
                <c:pt idx="11">
                  <c:v>-5.2836457264810193</c:v>
                </c:pt>
                <c:pt idx="12">
                  <c:v>-3.1824023540272428</c:v>
                </c:pt>
                <c:pt idx="13">
                  <c:v>27.471030373533736</c:v>
                </c:pt>
                <c:pt idx="14">
                  <c:v>38.122662002062398</c:v>
                </c:pt>
                <c:pt idx="15">
                  <c:v>7.6146440407611955</c:v>
                </c:pt>
                <c:pt idx="16">
                  <c:v>8.9233769370991887</c:v>
                </c:pt>
                <c:pt idx="17">
                  <c:v>3.9356504543888384</c:v>
                </c:pt>
                <c:pt idx="18">
                  <c:v>15.917827194194459</c:v>
                </c:pt>
                <c:pt idx="19">
                  <c:v>-6.8395837254606349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902208"/>
        <c:axId val="267902768"/>
      </c:scatterChart>
      <c:valAx>
        <c:axId val="26790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7902768"/>
        <c:crosses val="autoZero"/>
        <c:crossBetween val="midCat"/>
      </c:valAx>
      <c:valAx>
        <c:axId val="2679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790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18" Type="http://schemas.openxmlformats.org/officeDocument/2006/relationships/chart" Target="../charts/chart9.xml"/><Relationship Id="rId3" Type="http://schemas.openxmlformats.org/officeDocument/2006/relationships/image" Target="../media/image3.PNG"/><Relationship Id="rId21" Type="http://schemas.openxmlformats.org/officeDocument/2006/relationships/chart" Target="../charts/chart12.xml"/><Relationship Id="rId7" Type="http://schemas.openxmlformats.org/officeDocument/2006/relationships/image" Target="../media/image4.PNG"/><Relationship Id="rId12" Type="http://schemas.openxmlformats.org/officeDocument/2006/relationships/chart" Target="../charts/chart6.xml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chart" Target="../charts/chart8.xml"/><Relationship Id="rId20" Type="http://schemas.openxmlformats.org/officeDocument/2006/relationships/chart" Target="../charts/chart11.xm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6.PNG"/><Relationship Id="rId5" Type="http://schemas.openxmlformats.org/officeDocument/2006/relationships/chart" Target="../charts/chart2.xml"/><Relationship Id="rId15" Type="http://schemas.openxmlformats.org/officeDocument/2006/relationships/image" Target="../media/image8.PNG"/><Relationship Id="rId10" Type="http://schemas.openxmlformats.org/officeDocument/2006/relationships/chart" Target="../charts/chart5.xml"/><Relationship Id="rId19" Type="http://schemas.openxmlformats.org/officeDocument/2006/relationships/chart" Target="../charts/chart10.xml"/><Relationship Id="rId4" Type="http://schemas.openxmlformats.org/officeDocument/2006/relationships/chart" Target="../charts/chart1.xml"/><Relationship Id="rId9" Type="http://schemas.openxmlformats.org/officeDocument/2006/relationships/chart" Target="../charts/chart4.xml"/><Relationship Id="rId14" Type="http://schemas.openxmlformats.org/officeDocument/2006/relationships/chart" Target="../charts/chart7.xml"/><Relationship Id="rId2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254000</xdr:colOff>
      <xdr:row>23</xdr:row>
      <xdr:rowOff>152400</xdr:rowOff>
    </xdr:from>
    <xdr:to>
      <xdr:col>18</xdr:col>
      <xdr:colOff>502769</xdr:colOff>
      <xdr:row>57</xdr:row>
      <xdr:rowOff>73930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1700" y="5435600"/>
          <a:ext cx="8021169" cy="6487430"/>
        </a:xfrm>
        <a:prstGeom prst="rect">
          <a:avLst/>
        </a:prstGeom>
      </xdr:spPr>
    </xdr:pic>
    <xdr:clientData/>
  </xdr:twoCellAnchor>
  <xdr:twoCellAnchor editAs="oneCell">
    <xdr:from>
      <xdr:col>19</xdr:col>
      <xdr:colOff>1079500</xdr:colOff>
      <xdr:row>25</xdr:row>
      <xdr:rowOff>38100</xdr:rowOff>
    </xdr:from>
    <xdr:to>
      <xdr:col>26</xdr:col>
      <xdr:colOff>83664</xdr:colOff>
      <xdr:row>58</xdr:row>
      <xdr:rowOff>45341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69200" y="5702300"/>
          <a:ext cx="7983064" cy="6382641"/>
        </a:xfrm>
        <a:prstGeom prst="rect">
          <a:avLst/>
        </a:prstGeom>
      </xdr:spPr>
    </xdr:pic>
    <xdr:clientData/>
  </xdr:twoCellAnchor>
  <xdr:twoCellAnchor editAs="oneCell">
    <xdr:from>
      <xdr:col>26</xdr:col>
      <xdr:colOff>1689100</xdr:colOff>
      <xdr:row>26</xdr:row>
      <xdr:rowOff>63500</xdr:rowOff>
    </xdr:from>
    <xdr:to>
      <xdr:col>33</xdr:col>
      <xdr:colOff>359896</xdr:colOff>
      <xdr:row>59</xdr:row>
      <xdr:rowOff>140599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57700" y="5930900"/>
          <a:ext cx="8030696" cy="6439799"/>
        </a:xfrm>
        <a:prstGeom prst="rect">
          <a:avLst/>
        </a:prstGeom>
      </xdr:spPr>
    </xdr:pic>
    <xdr:clientData/>
  </xdr:twoCellAnchor>
  <xdr:twoCellAnchor>
    <xdr:from>
      <xdr:col>11</xdr:col>
      <xdr:colOff>333375</xdr:colOff>
      <xdr:row>60</xdr:row>
      <xdr:rowOff>38100</xdr:rowOff>
    </xdr:from>
    <xdr:to>
      <xdr:col>18</xdr:col>
      <xdr:colOff>168274</xdr:colOff>
      <xdr:row>82</xdr:row>
      <xdr:rowOff>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1320800</xdr:colOff>
      <xdr:row>60</xdr:row>
      <xdr:rowOff>139700</xdr:rowOff>
    </xdr:from>
    <xdr:to>
      <xdr:col>25</xdr:col>
      <xdr:colOff>542924</xdr:colOff>
      <xdr:row>82</xdr:row>
      <xdr:rowOff>101600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2006600</xdr:colOff>
      <xdr:row>62</xdr:row>
      <xdr:rowOff>50800</xdr:rowOff>
    </xdr:from>
    <xdr:to>
      <xdr:col>33</xdr:col>
      <xdr:colOff>244474</xdr:colOff>
      <xdr:row>84</xdr:row>
      <xdr:rowOff>12700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37</xdr:col>
      <xdr:colOff>25401</xdr:colOff>
      <xdr:row>26</xdr:row>
      <xdr:rowOff>127000</xdr:rowOff>
    </xdr:from>
    <xdr:to>
      <xdr:col>43</xdr:col>
      <xdr:colOff>279401</xdr:colOff>
      <xdr:row>54</xdr:row>
      <xdr:rowOff>125603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68601" y="5994400"/>
          <a:ext cx="6769100" cy="5408803"/>
        </a:xfrm>
        <a:prstGeom prst="rect">
          <a:avLst/>
        </a:prstGeom>
      </xdr:spPr>
    </xdr:pic>
    <xdr:clientData/>
  </xdr:twoCellAnchor>
  <xdr:twoCellAnchor editAs="oneCell">
    <xdr:from>
      <xdr:col>44</xdr:col>
      <xdr:colOff>101600</xdr:colOff>
      <xdr:row>26</xdr:row>
      <xdr:rowOff>127000</xdr:rowOff>
    </xdr:from>
    <xdr:to>
      <xdr:col>51</xdr:col>
      <xdr:colOff>512285</xdr:colOff>
      <xdr:row>57</xdr:row>
      <xdr:rowOff>101230</xdr:rowOff>
    </xdr:to>
    <xdr:pic>
      <xdr:nvPicPr>
        <xdr:cNvPr id="9" name="Obraz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69500" y="5994400"/>
          <a:ext cx="7433785" cy="5955930"/>
        </a:xfrm>
        <a:prstGeom prst="rect">
          <a:avLst/>
        </a:prstGeom>
      </xdr:spPr>
    </xdr:pic>
    <xdr:clientData/>
  </xdr:twoCellAnchor>
  <xdr:twoCellAnchor>
    <xdr:from>
      <xdr:col>36</xdr:col>
      <xdr:colOff>787400</xdr:colOff>
      <xdr:row>58</xdr:row>
      <xdr:rowOff>152400</xdr:rowOff>
    </xdr:from>
    <xdr:to>
      <xdr:col>43</xdr:col>
      <xdr:colOff>384174</xdr:colOff>
      <xdr:row>80</xdr:row>
      <xdr:rowOff>114300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203200</xdr:colOff>
      <xdr:row>59</xdr:row>
      <xdr:rowOff>76200</xdr:rowOff>
    </xdr:from>
    <xdr:to>
      <xdr:col>52</xdr:col>
      <xdr:colOff>168274</xdr:colOff>
      <xdr:row>82</xdr:row>
      <xdr:rowOff>177800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52</xdr:col>
      <xdr:colOff>635001</xdr:colOff>
      <xdr:row>27</xdr:row>
      <xdr:rowOff>177800</xdr:rowOff>
    </xdr:from>
    <xdr:to>
      <xdr:col>59</xdr:col>
      <xdr:colOff>142091</xdr:colOff>
      <xdr:row>57</xdr:row>
      <xdr:rowOff>154591</xdr:rowOff>
    </xdr:to>
    <xdr:pic>
      <xdr:nvPicPr>
        <xdr:cNvPr id="12" name="Obraz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35601" y="6235700"/>
          <a:ext cx="7190590" cy="5767991"/>
        </a:xfrm>
        <a:prstGeom prst="rect">
          <a:avLst/>
        </a:prstGeom>
      </xdr:spPr>
    </xdr:pic>
    <xdr:clientData/>
  </xdr:twoCellAnchor>
  <xdr:twoCellAnchor>
    <xdr:from>
      <xdr:col>52</xdr:col>
      <xdr:colOff>762000</xdr:colOff>
      <xdr:row>60</xdr:row>
      <xdr:rowOff>88900</xdr:rowOff>
    </xdr:from>
    <xdr:to>
      <xdr:col>60</xdr:col>
      <xdr:colOff>282574</xdr:colOff>
      <xdr:row>83</xdr:row>
      <xdr:rowOff>127000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59</xdr:col>
      <xdr:colOff>571501</xdr:colOff>
      <xdr:row>27</xdr:row>
      <xdr:rowOff>149070</xdr:rowOff>
    </xdr:from>
    <xdr:to>
      <xdr:col>67</xdr:col>
      <xdr:colOff>533401</xdr:colOff>
      <xdr:row>59</xdr:row>
      <xdr:rowOff>70741</xdr:rowOff>
    </xdr:to>
    <xdr:pic>
      <xdr:nvPicPr>
        <xdr:cNvPr id="14" name="Obraz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55601" y="6206970"/>
          <a:ext cx="7594600" cy="6093871"/>
        </a:xfrm>
        <a:prstGeom prst="rect">
          <a:avLst/>
        </a:prstGeom>
      </xdr:spPr>
    </xdr:pic>
    <xdr:clientData/>
  </xdr:twoCellAnchor>
  <xdr:twoCellAnchor>
    <xdr:from>
      <xdr:col>61</xdr:col>
      <xdr:colOff>0</xdr:colOff>
      <xdr:row>63</xdr:row>
      <xdr:rowOff>0</xdr:rowOff>
    </xdr:from>
    <xdr:to>
      <xdr:col>68</xdr:col>
      <xdr:colOff>1120774</xdr:colOff>
      <xdr:row>84</xdr:row>
      <xdr:rowOff>152400</xdr:rowOff>
    </xdr:to>
    <xdr:graphicFrame macro="">
      <xdr:nvGraphicFramePr>
        <xdr:cNvPr id="16" name="Wykres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68</xdr:col>
      <xdr:colOff>381000</xdr:colOff>
      <xdr:row>28</xdr:row>
      <xdr:rowOff>12700</xdr:rowOff>
    </xdr:from>
    <xdr:to>
      <xdr:col>75</xdr:col>
      <xdr:colOff>369406</xdr:colOff>
      <xdr:row>61</xdr:row>
      <xdr:rowOff>4062</xdr:rowOff>
    </xdr:to>
    <xdr:pic>
      <xdr:nvPicPr>
        <xdr:cNvPr id="15" name="Obraz 14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07400" y="6261100"/>
          <a:ext cx="7925906" cy="6354062"/>
        </a:xfrm>
        <a:prstGeom prst="rect">
          <a:avLst/>
        </a:prstGeom>
      </xdr:spPr>
    </xdr:pic>
    <xdr:clientData/>
  </xdr:twoCellAnchor>
  <xdr:twoCellAnchor>
    <xdr:from>
      <xdr:col>69</xdr:col>
      <xdr:colOff>381000</xdr:colOff>
      <xdr:row>63</xdr:row>
      <xdr:rowOff>25400</xdr:rowOff>
    </xdr:from>
    <xdr:to>
      <xdr:col>76</xdr:col>
      <xdr:colOff>815974</xdr:colOff>
      <xdr:row>84</xdr:row>
      <xdr:rowOff>177800</xdr:rowOff>
    </xdr:to>
    <xdr:graphicFrame macro="">
      <xdr:nvGraphicFramePr>
        <xdr:cNvPr id="17" name="Wykres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76</xdr:col>
      <xdr:colOff>977900</xdr:colOff>
      <xdr:row>28</xdr:row>
      <xdr:rowOff>12700</xdr:rowOff>
    </xdr:from>
    <xdr:to>
      <xdr:col>84</xdr:col>
      <xdr:colOff>48727</xdr:colOff>
      <xdr:row>61</xdr:row>
      <xdr:rowOff>89799</xdr:rowOff>
    </xdr:to>
    <xdr:pic>
      <xdr:nvPicPr>
        <xdr:cNvPr id="18" name="Obraz 1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1400" y="6273800"/>
          <a:ext cx="7897327" cy="6439799"/>
        </a:xfrm>
        <a:prstGeom prst="rect">
          <a:avLst/>
        </a:prstGeom>
      </xdr:spPr>
    </xdr:pic>
    <xdr:clientData/>
  </xdr:twoCellAnchor>
  <xdr:twoCellAnchor>
    <xdr:from>
      <xdr:col>78</xdr:col>
      <xdr:colOff>0</xdr:colOff>
      <xdr:row>63</xdr:row>
      <xdr:rowOff>0</xdr:rowOff>
    </xdr:from>
    <xdr:to>
      <xdr:col>85</xdr:col>
      <xdr:colOff>485774</xdr:colOff>
      <xdr:row>84</xdr:row>
      <xdr:rowOff>152400</xdr:rowOff>
    </xdr:to>
    <xdr:graphicFrame macro="">
      <xdr:nvGraphicFramePr>
        <xdr:cNvPr id="19" name="Wykres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698500</xdr:colOff>
      <xdr:row>48</xdr:row>
      <xdr:rowOff>63500</xdr:rowOff>
    </xdr:from>
    <xdr:to>
      <xdr:col>5</xdr:col>
      <xdr:colOff>508000</xdr:colOff>
      <xdr:row>64</xdr:row>
      <xdr:rowOff>114300</xdr:rowOff>
    </xdr:to>
    <xdr:graphicFrame macro="">
      <xdr:nvGraphicFramePr>
        <xdr:cNvPr id="23" name="Wykres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127000</xdr:colOff>
      <xdr:row>67</xdr:row>
      <xdr:rowOff>38100</xdr:rowOff>
    </xdr:from>
    <xdr:to>
      <xdr:col>5</xdr:col>
      <xdr:colOff>1104900</xdr:colOff>
      <xdr:row>84</xdr:row>
      <xdr:rowOff>114300</xdr:rowOff>
    </xdr:to>
    <xdr:graphicFrame macro="">
      <xdr:nvGraphicFramePr>
        <xdr:cNvPr id="25" name="Wykres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3</xdr:col>
      <xdr:colOff>1282700</xdr:colOff>
      <xdr:row>122</xdr:row>
      <xdr:rowOff>76200</xdr:rowOff>
    </xdr:to>
    <xdr:graphicFrame macro="">
      <xdr:nvGraphicFramePr>
        <xdr:cNvPr id="26" name="Wykres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108</xdr:row>
      <xdr:rowOff>0</xdr:rowOff>
    </xdr:from>
    <xdr:to>
      <xdr:col>8</xdr:col>
      <xdr:colOff>660400</xdr:colOff>
      <xdr:row>122</xdr:row>
      <xdr:rowOff>76200</xdr:rowOff>
    </xdr:to>
    <xdr:graphicFrame macro="">
      <xdr:nvGraphicFramePr>
        <xdr:cNvPr id="27" name="Wykres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6"/>
  <sheetViews>
    <sheetView tabSelected="1" zoomScale="75" zoomScaleNormal="75" workbookViewId="0">
      <selection activeCell="B44" sqref="B44"/>
    </sheetView>
  </sheetViews>
  <sheetFormatPr defaultRowHeight="15" x14ac:dyDescent="0.25"/>
  <cols>
    <col min="1" max="1" width="11.140625" customWidth="1"/>
    <col min="2" max="2" width="29.5703125" customWidth="1"/>
    <col min="3" max="3" width="19.85546875" customWidth="1"/>
    <col min="4" max="4" width="22.28515625" customWidth="1"/>
    <col min="6" max="6" width="25.28515625" customWidth="1"/>
    <col min="7" max="7" width="17.42578125" customWidth="1"/>
    <col min="8" max="8" width="15.7109375" customWidth="1"/>
    <col min="9" max="9" width="15.42578125" customWidth="1"/>
    <col min="11" max="11" width="18.28515625" customWidth="1"/>
    <col min="13" max="13" width="18.42578125" customWidth="1"/>
    <col min="15" max="15" width="16.140625" customWidth="1"/>
    <col min="16" max="16" width="20" customWidth="1"/>
    <col min="17" max="17" width="24.42578125" customWidth="1"/>
    <col min="18" max="18" width="19.28515625" customWidth="1"/>
    <col min="20" max="20" width="38.7109375" customWidth="1"/>
    <col min="22" max="22" width="14.140625" customWidth="1"/>
    <col min="23" max="23" width="21.7109375" customWidth="1"/>
    <col min="24" max="24" width="24.42578125" customWidth="1"/>
    <col min="25" max="25" width="17.5703125" customWidth="1"/>
    <col min="27" max="27" width="37.7109375" customWidth="1"/>
    <col min="28" max="28" width="15.28515625" customWidth="1"/>
    <col min="29" max="29" width="15.85546875" customWidth="1"/>
    <col min="30" max="30" width="21.85546875" customWidth="1"/>
    <col min="31" max="31" width="24.5703125" customWidth="1"/>
    <col min="32" max="32" width="16" customWidth="1"/>
    <col min="37" max="37" width="22.28515625" customWidth="1"/>
    <col min="39" max="39" width="18.5703125" customWidth="1"/>
    <col min="40" max="40" width="20.85546875" customWidth="1"/>
    <col min="41" max="41" width="24.42578125" customWidth="1"/>
    <col min="42" max="42" width="15.42578125" customWidth="1"/>
    <col min="45" max="45" width="15.85546875" customWidth="1"/>
    <col min="47" max="47" width="14.85546875" customWidth="1"/>
    <col min="48" max="48" width="18.42578125" customWidth="1"/>
    <col min="49" max="49" width="24" customWidth="1"/>
    <col min="50" max="50" width="13.85546875" customWidth="1"/>
    <col min="53" max="53" width="17.140625" customWidth="1"/>
    <col min="55" max="55" width="16.7109375" customWidth="1"/>
    <col min="56" max="56" width="20" customWidth="1"/>
    <col min="57" max="57" width="26.85546875" customWidth="1"/>
    <col min="58" max="58" width="16.140625" customWidth="1"/>
    <col min="61" max="61" width="14.140625" customWidth="1"/>
    <col min="63" max="63" width="14.42578125" customWidth="1"/>
    <col min="64" max="64" width="18.28515625" customWidth="1"/>
    <col min="65" max="65" width="25.28515625" customWidth="1"/>
    <col min="66" max="66" width="14.85546875" customWidth="1"/>
    <col min="69" max="69" width="17.5703125" customWidth="1"/>
    <col min="71" max="71" width="16.42578125" customWidth="1"/>
    <col min="72" max="72" width="24.42578125" customWidth="1"/>
    <col min="73" max="73" width="25.28515625" customWidth="1"/>
    <col min="74" max="74" width="17.140625" customWidth="1"/>
    <col min="77" max="77" width="22.42578125" customWidth="1"/>
    <col min="79" max="79" width="14.7109375" customWidth="1"/>
    <col min="80" max="80" width="17.7109375" customWidth="1"/>
    <col min="81" max="81" width="26.42578125" customWidth="1"/>
    <col min="82" max="82" width="23.5703125" customWidth="1"/>
  </cols>
  <sheetData>
    <row r="1" spans="1:82" ht="34.5" customHeight="1" thickBot="1" x14ac:dyDescent="0.3">
      <c r="C1" s="40" t="s">
        <v>7</v>
      </c>
      <c r="D1" s="40"/>
      <c r="F1" s="40" t="s">
        <v>23</v>
      </c>
      <c r="G1" s="40"/>
      <c r="I1" s="1" t="s">
        <v>12</v>
      </c>
      <c r="M1" t="s">
        <v>56</v>
      </c>
      <c r="O1" t="s">
        <v>19</v>
      </c>
      <c r="T1" t="s">
        <v>62</v>
      </c>
      <c r="V1" t="s">
        <v>29</v>
      </c>
      <c r="AA1" t="s">
        <v>63</v>
      </c>
      <c r="AC1" t="s">
        <v>43</v>
      </c>
      <c r="AK1" t="s">
        <v>56</v>
      </c>
      <c r="AM1" t="s">
        <v>44</v>
      </c>
      <c r="AS1" t="s">
        <v>56</v>
      </c>
      <c r="AU1" t="s">
        <v>45</v>
      </c>
      <c r="BA1" t="s">
        <v>62</v>
      </c>
      <c r="BC1" t="s">
        <v>46</v>
      </c>
      <c r="BI1" t="s">
        <v>62</v>
      </c>
      <c r="BK1" t="s">
        <v>47</v>
      </c>
      <c r="BQ1" t="s">
        <v>63</v>
      </c>
      <c r="BS1" t="s">
        <v>48</v>
      </c>
      <c r="BY1" t="s">
        <v>63</v>
      </c>
      <c r="CA1" t="s">
        <v>49</v>
      </c>
    </row>
    <row r="2" spans="1:82" ht="45.75" thickBot="1" x14ac:dyDescent="0.3">
      <c r="A2" s="16" t="s">
        <v>13</v>
      </c>
      <c r="B2" s="16" t="s">
        <v>14</v>
      </c>
      <c r="C2" s="16" t="s">
        <v>0</v>
      </c>
      <c r="D2" s="16" t="s">
        <v>1</v>
      </c>
      <c r="E2" s="16"/>
      <c r="F2" s="17" t="s">
        <v>2</v>
      </c>
      <c r="G2" s="17" t="s">
        <v>3</v>
      </c>
      <c r="H2" s="16"/>
      <c r="I2" s="16" t="s">
        <v>6</v>
      </c>
      <c r="J2" s="16" t="s">
        <v>10</v>
      </c>
      <c r="K2" s="18" t="s">
        <v>11</v>
      </c>
      <c r="L2" s="21"/>
      <c r="M2" s="25" t="s">
        <v>15</v>
      </c>
      <c r="N2" s="26">
        <v>0.1</v>
      </c>
      <c r="O2" s="2"/>
      <c r="P2" s="16" t="s">
        <v>22</v>
      </c>
      <c r="Q2" s="16" t="s">
        <v>20</v>
      </c>
      <c r="R2" s="29" t="s">
        <v>21</v>
      </c>
      <c r="T2" s="25" t="s">
        <v>15</v>
      </c>
      <c r="U2" s="26">
        <v>0.5</v>
      </c>
      <c r="V2" s="2"/>
      <c r="W2" s="16" t="s">
        <v>22</v>
      </c>
      <c r="X2" s="16" t="s">
        <v>20</v>
      </c>
      <c r="Y2" s="29" t="s">
        <v>21</v>
      </c>
      <c r="AA2" s="25" t="s">
        <v>15</v>
      </c>
      <c r="AB2" s="26">
        <v>1E-3</v>
      </c>
      <c r="AC2" s="2"/>
      <c r="AD2" s="16" t="s">
        <v>22</v>
      </c>
      <c r="AE2" s="16" t="s">
        <v>20</v>
      </c>
      <c r="AF2" s="29" t="s">
        <v>21</v>
      </c>
      <c r="AK2" s="25" t="s">
        <v>15</v>
      </c>
      <c r="AL2" s="26">
        <v>0.5</v>
      </c>
      <c r="AM2" s="2"/>
      <c r="AN2" s="16" t="s">
        <v>22</v>
      </c>
      <c r="AO2" s="16" t="s">
        <v>20</v>
      </c>
      <c r="AP2" s="29" t="s">
        <v>21</v>
      </c>
      <c r="AS2" s="25" t="s">
        <v>15</v>
      </c>
      <c r="AT2" s="26">
        <v>1E-3</v>
      </c>
      <c r="AU2" s="2"/>
      <c r="AV2" s="16" t="s">
        <v>22</v>
      </c>
      <c r="AW2" s="16" t="s">
        <v>20</v>
      </c>
      <c r="AX2" s="29" t="s">
        <v>21</v>
      </c>
      <c r="BA2" s="25" t="s">
        <v>15</v>
      </c>
      <c r="BB2" s="26">
        <v>0.1</v>
      </c>
      <c r="BC2" s="2"/>
      <c r="BD2" s="16" t="s">
        <v>22</v>
      </c>
      <c r="BE2" s="16" t="s">
        <v>20</v>
      </c>
      <c r="BF2" s="29" t="s">
        <v>21</v>
      </c>
      <c r="BI2" s="25" t="s">
        <v>15</v>
      </c>
      <c r="BJ2" s="26">
        <v>1E-3</v>
      </c>
      <c r="BK2" s="2"/>
      <c r="BL2" s="16" t="s">
        <v>22</v>
      </c>
      <c r="BM2" s="16" t="s">
        <v>20</v>
      </c>
      <c r="BN2" s="29" t="s">
        <v>21</v>
      </c>
      <c r="BQ2" s="25" t="s">
        <v>15</v>
      </c>
      <c r="BR2" s="26">
        <v>0.5</v>
      </c>
      <c r="BS2" s="2"/>
      <c r="BT2" s="16" t="s">
        <v>22</v>
      </c>
      <c r="BU2" s="16" t="s">
        <v>20</v>
      </c>
      <c r="BV2" s="29" t="s">
        <v>21</v>
      </c>
      <c r="BY2" s="25" t="s">
        <v>15</v>
      </c>
      <c r="BZ2" s="26">
        <v>0.1</v>
      </c>
      <c r="CA2" s="2"/>
      <c r="CB2" s="16" t="s">
        <v>22</v>
      </c>
      <c r="CC2" s="16" t="s">
        <v>20</v>
      </c>
      <c r="CD2" s="29" t="s">
        <v>21</v>
      </c>
    </row>
    <row r="3" spans="1:82" ht="15.75" thickBot="1" x14ac:dyDescent="0.3">
      <c r="A3" s="4">
        <v>2</v>
      </c>
      <c r="B3" s="23">
        <v>1</v>
      </c>
      <c r="C3" s="4">
        <v>-1.7036060494519201</v>
      </c>
      <c r="D3" s="4">
        <v>1.36100205074972</v>
      </c>
      <c r="E3" s="14"/>
      <c r="F3" s="4">
        <f t="shared" ref="F3:F22" si="0">((C3-$A$8)/($A$5-$A$8))*(0-1)+1</f>
        <v>0.92590151236298002</v>
      </c>
      <c r="G3" s="4">
        <f t="shared" ref="G3:G22" si="1">((D3-$A$8)/($A$5-$A$8))*(0-1)+1</f>
        <v>0.15974948731256999</v>
      </c>
      <c r="H3" s="14"/>
      <c r="I3" s="4">
        <f t="shared" ref="I3:I22" si="2">10*$A$3+(C3*C3-10*COS(2*PI())*C3)+(D3*D3-10*COS(2*PI())*D3)</f>
        <v>28.180640140896124</v>
      </c>
      <c r="J3" s="4">
        <f t="shared" ref="J3:J22" si="3">(I3-$J$24)*(I3-$J$24)</f>
        <v>116.04269704674908</v>
      </c>
      <c r="K3" s="19">
        <f t="shared" ref="K3:K22" si="4">(I3-$J$24)/$J$26</f>
        <v>0.14815980343144383</v>
      </c>
      <c r="L3" s="22"/>
      <c r="M3" s="10" t="s">
        <v>24</v>
      </c>
      <c r="N3" s="11">
        <v>0.7</v>
      </c>
      <c r="O3" s="3"/>
      <c r="P3" s="7">
        <v>8.7800000000000003E-2</v>
      </c>
      <c r="Q3" s="32">
        <v>-6.0400000000000002E-2</v>
      </c>
      <c r="R3" s="7">
        <f>$J$26*P3+$J$24</f>
        <v>23.792036787161379</v>
      </c>
      <c r="T3" s="10" t="s">
        <v>24</v>
      </c>
      <c r="U3" s="11">
        <v>0.5</v>
      </c>
      <c r="V3" s="3"/>
      <c r="W3" s="7">
        <v>8.0199999999999994E-2</v>
      </c>
      <c r="X3" s="32">
        <v>-6.8000000000000005E-2</v>
      </c>
      <c r="Y3" s="7">
        <f>$J$26*W3+$J$24</f>
        <v>23.239460675374225</v>
      </c>
      <c r="AA3" s="10" t="s">
        <v>24</v>
      </c>
      <c r="AB3" s="11">
        <v>0.8</v>
      </c>
      <c r="AC3" s="3"/>
      <c r="AD3" s="7">
        <v>8.7999999999999995E-2</v>
      </c>
      <c r="AE3" s="32">
        <v>-6.0100000000000001E-2</v>
      </c>
      <c r="AF3" s="7">
        <f>$J$26*AD3+$J$24</f>
        <v>23.806578263787358</v>
      </c>
      <c r="AK3" s="10" t="s">
        <v>24</v>
      </c>
      <c r="AL3" s="11">
        <v>0.5</v>
      </c>
      <c r="AM3" s="3"/>
      <c r="AN3" s="35">
        <v>0.12709999999999999</v>
      </c>
      <c r="AO3" s="35">
        <v>-2.1000000000000001E-2</v>
      </c>
      <c r="AP3" s="7">
        <f>$J$26*AN3+$J$24</f>
        <v>26.649436944165998</v>
      </c>
      <c r="AS3" s="10" t="s">
        <v>24</v>
      </c>
      <c r="AT3" s="11">
        <v>0.8</v>
      </c>
      <c r="AU3" s="3"/>
      <c r="AV3" s="35">
        <v>8.8400000000000006E-2</v>
      </c>
      <c r="AW3" s="35">
        <v>-5.9799999999999999E-2</v>
      </c>
      <c r="AX3" s="7">
        <f>$J$26*AV3+$J$24</f>
        <v>23.835661217039313</v>
      </c>
      <c r="BA3" s="10" t="s">
        <v>24</v>
      </c>
      <c r="BB3" s="11">
        <v>0.7</v>
      </c>
      <c r="BC3" s="3"/>
      <c r="BD3" s="35">
        <v>0.10349999999999999</v>
      </c>
      <c r="BE3" s="35">
        <v>-4.4600000000000001E-2</v>
      </c>
      <c r="BF3" s="7">
        <f>$J$26*BD3+$J$24</f>
        <v>24.933542702300628</v>
      </c>
      <c r="BI3" s="10" t="s">
        <v>24</v>
      </c>
      <c r="BJ3" s="11">
        <v>0.8</v>
      </c>
      <c r="BK3" s="3"/>
      <c r="BL3" s="35">
        <v>7.9200000000000007E-2</v>
      </c>
      <c r="BM3" s="35">
        <v>-6.8900000000000003E-2</v>
      </c>
      <c r="BN3" s="7">
        <f>$J$26*BL3+$J$24</f>
        <v>23.166753292244341</v>
      </c>
      <c r="BQ3" s="10" t="s">
        <v>24</v>
      </c>
      <c r="BR3" s="11">
        <v>0.5</v>
      </c>
      <c r="BS3" s="3"/>
      <c r="BT3" s="35">
        <v>9.8199999999999996E-2</v>
      </c>
      <c r="BU3" s="37">
        <v>-0.05</v>
      </c>
      <c r="BV3" s="4">
        <f>$J$26*BT3+$J$24</f>
        <v>24.548193571712218</v>
      </c>
      <c r="BY3" s="10" t="s">
        <v>24</v>
      </c>
      <c r="BZ3" s="11">
        <v>0.7</v>
      </c>
      <c r="CA3" s="3"/>
      <c r="CB3" s="35">
        <v>7.4700000000000003E-2</v>
      </c>
      <c r="CC3" s="35">
        <v>-7.3499999999999996E-2</v>
      </c>
      <c r="CD3" s="7">
        <f>$J$26*CB3+$J$24</f>
        <v>22.839570068159841</v>
      </c>
    </row>
    <row r="4" spans="1:82" ht="15.75" thickBot="1" x14ac:dyDescent="0.3">
      <c r="A4" s="6" t="s">
        <v>4</v>
      </c>
      <c r="B4" s="24">
        <v>2</v>
      </c>
      <c r="C4" s="5">
        <v>0.17469501771005599</v>
      </c>
      <c r="D4" s="5">
        <v>-1.5612372574715001</v>
      </c>
      <c r="E4" s="15"/>
      <c r="F4" s="5">
        <f t="shared" si="0"/>
        <v>0.45632624557248602</v>
      </c>
      <c r="G4" s="5">
        <f t="shared" si="1"/>
        <v>0.89030931436787508</v>
      </c>
      <c r="H4" s="15"/>
      <c r="I4" s="5">
        <f t="shared" si="2"/>
        <v>36.33340252094429</v>
      </c>
      <c r="J4" s="4">
        <f t="shared" si="3"/>
        <v>358.15842486789433</v>
      </c>
      <c r="K4" s="20">
        <f t="shared" si="4"/>
        <v>0.26029095200384705</v>
      </c>
      <c r="L4" s="22"/>
      <c r="M4" s="10" t="s">
        <v>16</v>
      </c>
      <c r="N4" s="11">
        <v>2</v>
      </c>
      <c r="O4" s="3"/>
      <c r="P4" s="5">
        <v>0.25430000000000003</v>
      </c>
      <c r="Q4" s="5">
        <v>-6.0000000000000001E-3</v>
      </c>
      <c r="R4" s="7">
        <f t="shared" ref="R4:R22" si="5">$J$26*P4+$J$24</f>
        <v>35.897816078287811</v>
      </c>
      <c r="T4" s="10" t="s">
        <v>16</v>
      </c>
      <c r="U4" s="11">
        <v>2</v>
      </c>
      <c r="V4" s="3"/>
      <c r="W4" s="5">
        <v>0.24540000000000001</v>
      </c>
      <c r="X4" s="5">
        <v>-1.49E-2</v>
      </c>
      <c r="Y4" s="7">
        <f t="shared" ref="Y4:Y22" si="6">$J$26*W4+$J$24</f>
        <v>35.2507203684318</v>
      </c>
      <c r="AA4" s="10" t="s">
        <v>16</v>
      </c>
      <c r="AB4" s="11">
        <v>2</v>
      </c>
      <c r="AC4" s="3"/>
      <c r="AD4" s="5">
        <v>0.2399</v>
      </c>
      <c r="AE4" s="5">
        <v>-2.0400000000000001E-2</v>
      </c>
      <c r="AF4" s="7">
        <f t="shared" ref="AF4:AF22" si="7">$J$26*AD4+$J$24</f>
        <v>34.850829761217412</v>
      </c>
      <c r="AK4" s="10" t="s">
        <v>16</v>
      </c>
      <c r="AL4" s="11">
        <v>2</v>
      </c>
      <c r="AM4" s="3"/>
      <c r="AN4" s="36">
        <v>0.2379</v>
      </c>
      <c r="AO4" s="36">
        <v>-2.24E-2</v>
      </c>
      <c r="AP4" s="7">
        <f t="shared" ref="AP4:AP22" si="8">$J$26*AN4+$J$24</f>
        <v>34.705414994957636</v>
      </c>
      <c r="AS4" s="10" t="s">
        <v>16</v>
      </c>
      <c r="AT4" s="11">
        <v>2</v>
      </c>
      <c r="AU4" s="3"/>
      <c r="AV4" s="36">
        <v>0.25490000000000002</v>
      </c>
      <c r="AW4" s="36">
        <v>-5.4000000000000003E-3</v>
      </c>
      <c r="AX4" s="7">
        <f t="shared" ref="AX4:AX22" si="9">$J$26*AV4+$J$24</f>
        <v>35.941440508165741</v>
      </c>
      <c r="BA4" s="10" t="s">
        <v>16</v>
      </c>
      <c r="BB4" s="11">
        <v>2</v>
      </c>
      <c r="BC4" s="3"/>
      <c r="BD4" s="36">
        <v>0.21940000000000001</v>
      </c>
      <c r="BE4" s="36">
        <v>-4.0899999999999999E-2</v>
      </c>
      <c r="BF4" s="7">
        <f t="shared" ref="BF4:BF22" si="10">$J$26*BD4+$J$24</f>
        <v>33.360328407054702</v>
      </c>
      <c r="BI4" s="10" t="s">
        <v>16</v>
      </c>
      <c r="BJ4" s="11">
        <v>2</v>
      </c>
      <c r="BK4" s="3"/>
      <c r="BL4" s="36">
        <v>0.2465</v>
      </c>
      <c r="BM4" s="36">
        <v>-1.38E-2</v>
      </c>
      <c r="BN4" s="7">
        <f t="shared" ref="BN4:BN22" si="11">$J$26*BL4+$J$24</f>
        <v>35.330698489874678</v>
      </c>
      <c r="BQ4" s="10" t="s">
        <v>16</v>
      </c>
      <c r="BR4" s="11">
        <v>2</v>
      </c>
      <c r="BS4" s="3"/>
      <c r="BT4" s="36">
        <v>0.1951</v>
      </c>
      <c r="BU4" s="5">
        <v>-6.5199999999999994E-2</v>
      </c>
      <c r="BV4" s="7">
        <f t="shared" ref="BV4:BV22" si="12">$J$26*BT4+$J$24</f>
        <v>31.593538996998412</v>
      </c>
      <c r="BY4" s="10" t="s">
        <v>16</v>
      </c>
      <c r="BZ4" s="11">
        <v>2</v>
      </c>
      <c r="CA4" s="3"/>
      <c r="CB4" s="36">
        <v>0.2631</v>
      </c>
      <c r="CC4" s="36">
        <v>2.8E-3</v>
      </c>
      <c r="CD4" s="7">
        <f t="shared" ref="CD4:CD22" si="13">$J$26*CB4+$J$24</f>
        <v>36.537641049830825</v>
      </c>
    </row>
    <row r="5" spans="1:82" ht="15.75" thickBot="1" x14ac:dyDescent="0.3">
      <c r="A5" s="7">
        <v>2</v>
      </c>
      <c r="B5" s="24">
        <v>3</v>
      </c>
      <c r="C5" s="5">
        <v>-0.47742235787264597</v>
      </c>
      <c r="D5" s="5">
        <v>-0.95011645028450598</v>
      </c>
      <c r="E5" s="15"/>
      <c r="F5" s="5">
        <f t="shared" si="0"/>
        <v>0.61935558946816149</v>
      </c>
      <c r="G5" s="5">
        <f t="shared" si="1"/>
        <v>0.73752911257112652</v>
      </c>
      <c r="H5" s="15"/>
      <c r="I5" s="5">
        <f t="shared" si="2"/>
        <v>35.406041458469424</v>
      </c>
      <c r="J5" s="4">
        <f t="shared" si="3"/>
        <v>323.91766999482121</v>
      </c>
      <c r="K5" s="20">
        <f t="shared" si="4"/>
        <v>0.24753624921364792</v>
      </c>
      <c r="L5" s="22"/>
      <c r="M5" s="27" t="s">
        <v>17</v>
      </c>
      <c r="N5" s="11">
        <v>1</v>
      </c>
      <c r="P5" s="5">
        <v>0.24890000000000001</v>
      </c>
      <c r="Q5" s="5">
        <v>1.4E-3</v>
      </c>
      <c r="R5" s="7">
        <f t="shared" si="5"/>
        <v>35.505196209386412</v>
      </c>
      <c r="T5" s="27" t="s">
        <v>17</v>
      </c>
      <c r="U5" s="11">
        <v>3</v>
      </c>
      <c r="W5" s="5">
        <v>0.25779999999999997</v>
      </c>
      <c r="X5" s="5">
        <v>1.03E-2</v>
      </c>
      <c r="Y5" s="7">
        <f t="shared" si="6"/>
        <v>36.152291919242415</v>
      </c>
      <c r="AA5" s="27" t="s">
        <v>17</v>
      </c>
      <c r="AB5" s="11">
        <v>8</v>
      </c>
      <c r="AD5" s="5">
        <v>0.247</v>
      </c>
      <c r="AE5" s="5">
        <v>-5.0000000000000001E-4</v>
      </c>
      <c r="AF5" s="7">
        <f t="shared" si="7"/>
        <v>35.367052181439625</v>
      </c>
      <c r="AK5" s="27" t="s">
        <v>17</v>
      </c>
      <c r="AL5" s="11">
        <v>1</v>
      </c>
      <c r="AN5" s="36">
        <v>0.2477</v>
      </c>
      <c r="AO5" s="36">
        <v>1E-4</v>
      </c>
      <c r="AP5" s="7">
        <f t="shared" si="8"/>
        <v>35.417947349630545</v>
      </c>
      <c r="AS5" s="27" t="s">
        <v>17</v>
      </c>
      <c r="AT5" s="11">
        <v>1</v>
      </c>
      <c r="AV5" s="36">
        <v>0.2495</v>
      </c>
      <c r="AW5" s="36">
        <v>2E-3</v>
      </c>
      <c r="AX5" s="7">
        <f t="shared" si="9"/>
        <v>35.548820639264349</v>
      </c>
      <c r="BA5" s="27" t="s">
        <v>17</v>
      </c>
      <c r="BB5" s="11">
        <v>3</v>
      </c>
      <c r="BD5" s="36">
        <v>0.22309999999999999</v>
      </c>
      <c r="BE5" s="36">
        <v>-2.4500000000000001E-2</v>
      </c>
      <c r="BF5" s="7">
        <f t="shared" si="10"/>
        <v>33.629345724635286</v>
      </c>
      <c r="BI5" s="27" t="s">
        <v>17</v>
      </c>
      <c r="BJ5" s="11">
        <v>3</v>
      </c>
      <c r="BL5" s="36">
        <v>0.24099999999999999</v>
      </c>
      <c r="BM5" s="36">
        <v>-6.4999999999999997E-3</v>
      </c>
      <c r="BN5" s="7">
        <f t="shared" si="11"/>
        <v>34.930807882660289</v>
      </c>
      <c r="BQ5" s="27" t="s">
        <v>17</v>
      </c>
      <c r="BR5" s="11">
        <v>8</v>
      </c>
      <c r="BT5" s="36">
        <v>0.24199999999999999</v>
      </c>
      <c r="BU5" s="5">
        <v>-5.4999999999999997E-3</v>
      </c>
      <c r="BV5" s="7">
        <f t="shared" si="12"/>
        <v>35.003515265790185</v>
      </c>
      <c r="BY5" s="27" t="s">
        <v>17</v>
      </c>
      <c r="BZ5" s="11">
        <v>8</v>
      </c>
      <c r="CB5" s="36">
        <v>0.25869999999999999</v>
      </c>
      <c r="CC5" s="36">
        <v>1.12E-2</v>
      </c>
      <c r="CD5" s="7">
        <f t="shared" si="13"/>
        <v>36.217728564059314</v>
      </c>
    </row>
    <row r="6" spans="1:82" ht="15.75" thickBot="1" x14ac:dyDescent="0.3">
      <c r="A6" s="5"/>
      <c r="B6" s="24">
        <v>4</v>
      </c>
      <c r="C6" s="5">
        <v>-0.24057307865500299</v>
      </c>
      <c r="D6" s="5">
        <v>-1.2043789849187401</v>
      </c>
      <c r="E6" s="15"/>
      <c r="F6" s="5">
        <f t="shared" si="0"/>
        <v>0.56014326966375072</v>
      </c>
      <c r="G6" s="5">
        <f t="shared" si="1"/>
        <v>0.80109474622968502</v>
      </c>
      <c r="H6" s="15"/>
      <c r="I6" s="5">
        <f t="shared" si="2"/>
        <v>35.957924781224875</v>
      </c>
      <c r="J6" s="4">
        <f t="shared" si="3"/>
        <v>344.08752040241967</v>
      </c>
      <c r="K6" s="20">
        <f t="shared" si="4"/>
        <v>0.25512672075860143</v>
      </c>
      <c r="L6" s="22"/>
      <c r="M6" s="30" t="s">
        <v>18</v>
      </c>
      <c r="N6" s="31">
        <v>5</v>
      </c>
      <c r="P6" s="5">
        <v>0.25480000000000003</v>
      </c>
      <c r="Q6" s="5">
        <v>-2.9999999999999997E-4</v>
      </c>
      <c r="R6" s="7">
        <f t="shared" si="5"/>
        <v>35.934169769852758</v>
      </c>
      <c r="T6" s="30" t="s">
        <v>30</v>
      </c>
      <c r="U6" s="31">
        <v>5</v>
      </c>
      <c r="W6" s="5">
        <v>0.25819999999999999</v>
      </c>
      <c r="X6" s="5">
        <v>3.0999999999999999E-3</v>
      </c>
      <c r="Y6" s="7">
        <f t="shared" si="6"/>
        <v>36.181374872494374</v>
      </c>
      <c r="AA6" s="30" t="s">
        <v>37</v>
      </c>
      <c r="AB6" s="11">
        <v>5</v>
      </c>
      <c r="AD6" s="5">
        <v>0.2482</v>
      </c>
      <c r="AE6" s="5">
        <v>-6.8999999999999999E-3</v>
      </c>
      <c r="AF6" s="7">
        <f t="shared" si="7"/>
        <v>35.454301041195492</v>
      </c>
      <c r="AK6" s="30" t="s">
        <v>18</v>
      </c>
      <c r="AL6" s="31">
        <v>5</v>
      </c>
      <c r="AN6" s="36">
        <v>0.24790000000000001</v>
      </c>
      <c r="AO6" s="36">
        <v>-7.1999999999999998E-3</v>
      </c>
      <c r="AP6" s="7">
        <f t="shared" si="8"/>
        <v>35.432488826256524</v>
      </c>
      <c r="AS6" s="30" t="s">
        <v>18</v>
      </c>
      <c r="AT6" s="31">
        <v>5</v>
      </c>
      <c r="AV6" s="36">
        <v>0.25540000000000002</v>
      </c>
      <c r="AW6" s="36">
        <v>2.9999999999999997E-4</v>
      </c>
      <c r="AX6" s="7">
        <f t="shared" si="9"/>
        <v>35.977794199730688</v>
      </c>
      <c r="BA6" s="30" t="s">
        <v>30</v>
      </c>
      <c r="BB6" s="31">
        <v>5</v>
      </c>
      <c r="BD6" s="36">
        <v>0.2248</v>
      </c>
      <c r="BE6" s="36">
        <v>-3.0300000000000001E-2</v>
      </c>
      <c r="BF6" s="7">
        <f t="shared" si="10"/>
        <v>33.752948275956101</v>
      </c>
      <c r="BI6" s="30" t="s">
        <v>30</v>
      </c>
      <c r="BJ6" s="31">
        <v>5</v>
      </c>
      <c r="BL6" s="36">
        <v>0.2467</v>
      </c>
      <c r="BM6" s="36">
        <v>-8.3999999999999995E-3</v>
      </c>
      <c r="BN6" s="7">
        <f t="shared" si="11"/>
        <v>35.345239966500657</v>
      </c>
      <c r="BQ6" s="30" t="s">
        <v>37</v>
      </c>
      <c r="BR6" s="11">
        <v>5</v>
      </c>
      <c r="BT6" s="36">
        <v>0.2301</v>
      </c>
      <c r="BU6" s="5">
        <v>-2.5000000000000001E-2</v>
      </c>
      <c r="BV6" s="7">
        <f t="shared" si="12"/>
        <v>34.13829740654451</v>
      </c>
      <c r="BY6" s="30" t="s">
        <v>37</v>
      </c>
      <c r="BZ6" s="11">
        <v>5</v>
      </c>
      <c r="CB6" s="36">
        <v>0.2641</v>
      </c>
      <c r="CC6" s="36">
        <v>8.9999999999999993E-3</v>
      </c>
      <c r="CD6" s="7">
        <f t="shared" si="13"/>
        <v>36.61034843296072</v>
      </c>
    </row>
    <row r="7" spans="1:82" ht="15.75" thickBot="1" x14ac:dyDescent="0.3">
      <c r="A7" s="6" t="s">
        <v>5</v>
      </c>
      <c r="B7" s="24">
        <v>5</v>
      </c>
      <c r="C7" s="5">
        <v>-0.98269903172030004</v>
      </c>
      <c r="D7" s="5">
        <v>-1.90984102251806</v>
      </c>
      <c r="E7" s="15"/>
      <c r="F7" s="5">
        <f t="shared" si="0"/>
        <v>0.74567475793007498</v>
      </c>
      <c r="G7" s="5">
        <f t="shared" si="1"/>
        <v>0.977460255629515</v>
      </c>
      <c r="H7" s="15"/>
      <c r="I7" s="5">
        <f t="shared" si="2"/>
        <v>53.538590660620443</v>
      </c>
      <c r="J7" s="4">
        <f t="shared" si="3"/>
        <v>1305.3958403008464</v>
      </c>
      <c r="K7" s="20">
        <f t="shared" si="4"/>
        <v>0.49692700461682382</v>
      </c>
      <c r="L7" s="22"/>
      <c r="M7" s="28" t="s">
        <v>25</v>
      </c>
      <c r="N7" s="13" t="s">
        <v>26</v>
      </c>
      <c r="P7" s="5">
        <v>0.3972</v>
      </c>
      <c r="Q7" s="5">
        <v>-9.9699999999999997E-2</v>
      </c>
      <c r="R7" s="7">
        <f t="shared" si="5"/>
        <v>46.287701127548871</v>
      </c>
      <c r="T7" s="30" t="s">
        <v>31</v>
      </c>
      <c r="U7" s="33">
        <v>3</v>
      </c>
      <c r="W7" s="5">
        <v>0.43519999999999998</v>
      </c>
      <c r="X7" s="5">
        <v>-6.1699999999999998E-2</v>
      </c>
      <c r="Y7" s="7">
        <f t="shared" si="6"/>
        <v>49.050581686484634</v>
      </c>
      <c r="AA7" s="30" t="s">
        <v>36</v>
      </c>
      <c r="AB7" s="34">
        <v>3</v>
      </c>
      <c r="AD7" s="5">
        <v>0.3488</v>
      </c>
      <c r="AE7" s="5">
        <v>-0.14810000000000001</v>
      </c>
      <c r="AF7" s="7">
        <f t="shared" si="7"/>
        <v>42.768663784062269</v>
      </c>
      <c r="AK7" s="28" t="s">
        <v>25</v>
      </c>
      <c r="AL7" s="13" t="s">
        <v>26</v>
      </c>
      <c r="AN7" s="36">
        <v>0.40310000000000001</v>
      </c>
      <c r="AO7" s="36">
        <v>-9.3899999999999997E-2</v>
      </c>
      <c r="AP7" s="7">
        <f t="shared" si="8"/>
        <v>46.716674688015217</v>
      </c>
      <c r="AS7" s="28" t="s">
        <v>25</v>
      </c>
      <c r="AT7" s="13" t="s">
        <v>26</v>
      </c>
      <c r="AV7" s="36">
        <v>0.39779999999999999</v>
      </c>
      <c r="AW7" s="36">
        <v>-9.9199999999999997E-2</v>
      </c>
      <c r="AX7" s="7">
        <f t="shared" si="9"/>
        <v>46.331325557426808</v>
      </c>
      <c r="BA7" s="30" t="s">
        <v>31</v>
      </c>
      <c r="BB7" s="33">
        <v>3</v>
      </c>
      <c r="BD7" s="36">
        <v>0.33779999999999999</v>
      </c>
      <c r="BE7" s="36">
        <v>-0.15909999999999999</v>
      </c>
      <c r="BF7" s="7">
        <f t="shared" si="10"/>
        <v>41.968882569633493</v>
      </c>
      <c r="BI7" s="30" t="s">
        <v>31</v>
      </c>
      <c r="BJ7" s="33">
        <v>3</v>
      </c>
      <c r="BL7" s="36">
        <v>0.35299999999999998</v>
      </c>
      <c r="BM7" s="36">
        <v>-0.1439</v>
      </c>
      <c r="BN7" s="7">
        <f t="shared" si="11"/>
        <v>43.074034793207801</v>
      </c>
      <c r="BQ7" s="30" t="s">
        <v>36</v>
      </c>
      <c r="BR7" s="34">
        <v>3</v>
      </c>
      <c r="BT7" s="36">
        <v>0.4531</v>
      </c>
      <c r="BU7" s="5">
        <v>-4.3900000000000002E-2</v>
      </c>
      <c r="BV7" s="7">
        <f t="shared" si="12"/>
        <v>50.352043844509637</v>
      </c>
      <c r="BY7" s="30" t="s">
        <v>36</v>
      </c>
      <c r="BZ7" s="34">
        <v>3</v>
      </c>
      <c r="CB7" s="36">
        <v>0.37740000000000001</v>
      </c>
      <c r="CC7" s="36">
        <v>-0.1196</v>
      </c>
      <c r="CD7" s="7">
        <f t="shared" si="13"/>
        <v>44.848094941577081</v>
      </c>
    </row>
    <row r="8" spans="1:82" ht="15.75" thickBot="1" x14ac:dyDescent="0.3">
      <c r="A8" s="7">
        <v>-2</v>
      </c>
      <c r="B8" s="24">
        <v>6</v>
      </c>
      <c r="C8" s="5">
        <v>-0.28036111719221701</v>
      </c>
      <c r="D8" s="5">
        <v>1.8181371701370801</v>
      </c>
      <c r="E8" s="15"/>
      <c r="F8" s="5">
        <f t="shared" si="0"/>
        <v>0.57009027929805423</v>
      </c>
      <c r="G8" s="5">
        <f t="shared" si="1"/>
        <v>4.5465707465729976E-2</v>
      </c>
      <c r="H8" s="15"/>
      <c r="I8" s="5">
        <f t="shared" si="2"/>
        <v>8.0064645960187057</v>
      </c>
      <c r="J8" s="4">
        <f t="shared" si="3"/>
        <v>88.395045778281485</v>
      </c>
      <c r="K8" s="20">
        <f t="shared" si="4"/>
        <v>-0.12931099356914633</v>
      </c>
      <c r="L8" s="22"/>
      <c r="M8" s="3"/>
      <c r="P8" s="5">
        <v>-0.158</v>
      </c>
      <c r="Q8" s="5">
        <v>-2.87E-2</v>
      </c>
      <c r="R8" s="7">
        <f t="shared" si="5"/>
        <v>5.9205620138347932</v>
      </c>
      <c r="T8" s="30" t="s">
        <v>32</v>
      </c>
      <c r="U8" s="33">
        <v>2</v>
      </c>
      <c r="W8" s="5">
        <v>-0.2094</v>
      </c>
      <c r="X8" s="5">
        <v>-0.08</v>
      </c>
      <c r="Y8" s="7">
        <f t="shared" si="6"/>
        <v>2.183402520958527</v>
      </c>
      <c r="AA8" s="30" t="s">
        <v>35</v>
      </c>
      <c r="AB8" s="34">
        <v>10</v>
      </c>
      <c r="AD8" s="5">
        <v>-0.1409</v>
      </c>
      <c r="AE8" s="5">
        <v>-1.1599999999999999E-2</v>
      </c>
      <c r="AF8" s="7">
        <f t="shared" si="7"/>
        <v>7.1638582653558878</v>
      </c>
      <c r="AK8" s="3"/>
      <c r="AN8" s="36">
        <v>-0.1235</v>
      </c>
      <c r="AO8" s="36">
        <v>5.7999999999999996E-3</v>
      </c>
      <c r="AP8" s="7">
        <f t="shared" si="8"/>
        <v>8.4289667318159456</v>
      </c>
      <c r="AS8" s="3"/>
      <c r="AV8" s="36">
        <v>-0.15740000000000001</v>
      </c>
      <c r="AW8" s="36">
        <v>-2.81E-2</v>
      </c>
      <c r="AX8" s="7">
        <f t="shared" si="9"/>
        <v>5.9641864437127268</v>
      </c>
      <c r="BA8" s="30" t="s">
        <v>32</v>
      </c>
      <c r="BB8" s="33">
        <v>2</v>
      </c>
      <c r="BD8" s="36">
        <v>-0.14979999999999999</v>
      </c>
      <c r="BE8" s="36">
        <v>-2.0500000000000001E-2</v>
      </c>
      <c r="BF8" s="7">
        <f t="shared" si="10"/>
        <v>6.5167625554998807</v>
      </c>
      <c r="BI8" s="30" t="s">
        <v>32</v>
      </c>
      <c r="BJ8" s="33">
        <v>2</v>
      </c>
      <c r="BL8" s="36">
        <v>-0.13689999999999999</v>
      </c>
      <c r="BM8" s="36">
        <v>-7.6E-3</v>
      </c>
      <c r="BN8" s="7">
        <f t="shared" si="11"/>
        <v>7.4546877978754402</v>
      </c>
      <c r="BQ8" s="30" t="s">
        <v>35</v>
      </c>
      <c r="BR8" s="34">
        <v>10</v>
      </c>
      <c r="BT8" s="36">
        <v>-0.2384</v>
      </c>
      <c r="BU8" s="5">
        <v>-0.1091</v>
      </c>
      <c r="BV8" s="7">
        <f t="shared" si="12"/>
        <v>7.4888410191761068E-2</v>
      </c>
      <c r="BY8" s="30" t="s">
        <v>35</v>
      </c>
      <c r="BZ8" s="34">
        <v>10</v>
      </c>
      <c r="CB8" s="36">
        <v>-0.2029</v>
      </c>
      <c r="CC8" s="36">
        <v>-7.3499999999999996E-2</v>
      </c>
      <c r="CD8" s="7">
        <f t="shared" si="13"/>
        <v>2.6560005113028016</v>
      </c>
    </row>
    <row r="9" spans="1:82" ht="15.75" thickBot="1" x14ac:dyDescent="0.3">
      <c r="A9" s="5"/>
      <c r="B9" s="24">
        <v>7</v>
      </c>
      <c r="C9" s="5">
        <v>-0.33353001954867501</v>
      </c>
      <c r="D9" s="5">
        <v>1.48657897954275</v>
      </c>
      <c r="E9" s="15"/>
      <c r="F9" s="5">
        <f t="shared" si="0"/>
        <v>0.58338250488716881</v>
      </c>
      <c r="G9" s="5">
        <f t="shared" si="1"/>
        <v>0.12835525511431256</v>
      </c>
      <c r="H9" s="15"/>
      <c r="I9" s="5">
        <f t="shared" si="2"/>
        <v>10.790669736417751</v>
      </c>
      <c r="J9" s="4">
        <f t="shared" si="3"/>
        <v>43.793408151239468</v>
      </c>
      <c r="K9" s="20">
        <f t="shared" si="4"/>
        <v>-9.1017700363624304E-2</v>
      </c>
      <c r="L9" s="22"/>
      <c r="M9" s="3"/>
      <c r="P9" s="5">
        <v>-0.1033</v>
      </c>
      <c r="Q9" s="5">
        <v>-1.23E-2</v>
      </c>
      <c r="R9" s="7">
        <f t="shared" si="5"/>
        <v>9.8976558710396922</v>
      </c>
      <c r="T9" s="28" t="s">
        <v>25</v>
      </c>
      <c r="U9" s="13" t="s">
        <v>26</v>
      </c>
      <c r="W9" s="5">
        <v>-0.16600000000000001</v>
      </c>
      <c r="X9" s="5">
        <v>-7.4999999999999997E-2</v>
      </c>
      <c r="Y9" s="7">
        <f t="shared" si="6"/>
        <v>5.3389029487956847</v>
      </c>
      <c r="AA9" s="30" t="s">
        <v>34</v>
      </c>
      <c r="AB9" s="34">
        <v>3</v>
      </c>
      <c r="AD9" s="5">
        <v>-9.5200000000000007E-2</v>
      </c>
      <c r="AE9" s="5">
        <v>-4.1000000000000003E-3</v>
      </c>
      <c r="AF9" s="7">
        <f t="shared" si="7"/>
        <v>10.48658567439179</v>
      </c>
      <c r="AK9" s="3"/>
      <c r="AN9" s="36">
        <v>-7.3400000000000007E-2</v>
      </c>
      <c r="AO9" s="36">
        <v>1.7600000000000001E-2</v>
      </c>
      <c r="AP9" s="7">
        <f t="shared" si="8"/>
        <v>12.071606626623357</v>
      </c>
      <c r="AS9" s="3"/>
      <c r="AV9" s="36">
        <v>-0.1027</v>
      </c>
      <c r="AW9" s="36">
        <v>-1.17E-2</v>
      </c>
      <c r="AX9" s="7">
        <f t="shared" si="9"/>
        <v>9.9412803009176258</v>
      </c>
      <c r="BA9" s="28" t="s">
        <v>25</v>
      </c>
      <c r="BB9" s="13" t="s">
        <v>26</v>
      </c>
      <c r="BD9" s="36">
        <v>-9.5799999999999996E-2</v>
      </c>
      <c r="BE9" s="36">
        <v>-4.7999999999999996E-3</v>
      </c>
      <c r="BF9" s="7">
        <f t="shared" si="10"/>
        <v>10.442961244513857</v>
      </c>
      <c r="BI9" s="28" t="s">
        <v>25</v>
      </c>
      <c r="BJ9" s="13" t="s">
        <v>26</v>
      </c>
      <c r="BL9" s="36">
        <v>-8.4900000000000003E-2</v>
      </c>
      <c r="BM9" s="36">
        <v>6.1000000000000004E-3</v>
      </c>
      <c r="BN9" s="7">
        <f t="shared" si="11"/>
        <v>11.23547172062964</v>
      </c>
      <c r="BQ9" s="30" t="s">
        <v>34</v>
      </c>
      <c r="BR9" s="34">
        <v>3</v>
      </c>
      <c r="BT9" s="36">
        <v>-0.19209999999999999</v>
      </c>
      <c r="BU9" s="5">
        <v>-0.10100000000000001</v>
      </c>
      <c r="BV9" s="7">
        <f t="shared" si="12"/>
        <v>3.4412402491055971</v>
      </c>
      <c r="BY9" s="30" t="s">
        <v>34</v>
      </c>
      <c r="BZ9" s="34">
        <v>3</v>
      </c>
      <c r="CB9" s="36">
        <v>-0.15010000000000001</v>
      </c>
      <c r="CC9" s="36">
        <v>-5.8999999999999997E-2</v>
      </c>
      <c r="CD9" s="7">
        <f t="shared" si="13"/>
        <v>6.4949503405609121</v>
      </c>
    </row>
    <row r="10" spans="1:82" ht="15.75" thickBot="1" x14ac:dyDescent="0.3">
      <c r="A10" s="5"/>
      <c r="B10" s="24">
        <v>8</v>
      </c>
      <c r="C10" s="5">
        <v>0.67319917070931201</v>
      </c>
      <c r="D10" s="5">
        <v>1.0616027661835501</v>
      </c>
      <c r="E10" s="15"/>
      <c r="F10" s="5">
        <f t="shared" si="0"/>
        <v>0.33170020732267202</v>
      </c>
      <c r="G10" s="5">
        <f t="shared" si="1"/>
        <v>0.23459930845411248</v>
      </c>
      <c r="H10" s="15"/>
      <c r="I10" s="5">
        <f t="shared" si="2"/>
        <v>4.2321781876836493</v>
      </c>
      <c r="J10" s="4">
        <f t="shared" si="3"/>
        <v>173.61093832707701</v>
      </c>
      <c r="K10" s="20">
        <f t="shared" si="4"/>
        <v>-0.18122162830609545</v>
      </c>
      <c r="L10" s="22"/>
      <c r="M10" s="3"/>
      <c r="P10" s="5">
        <v>-0.17249999999999999</v>
      </c>
      <c r="Q10" s="5">
        <v>8.6999999999999994E-3</v>
      </c>
      <c r="R10" s="7">
        <f t="shared" si="5"/>
        <v>4.866304958451412</v>
      </c>
      <c r="T10" s="3"/>
      <c r="W10" s="5">
        <v>-0.2281</v>
      </c>
      <c r="X10" s="5">
        <v>-4.6899999999999997E-2</v>
      </c>
      <c r="Y10" s="7">
        <f t="shared" si="6"/>
        <v>0.82377445642961078</v>
      </c>
      <c r="AA10" s="30" t="s">
        <v>39</v>
      </c>
      <c r="AB10" s="34">
        <v>2</v>
      </c>
      <c r="AD10" s="5">
        <v>-0.15340000000000001</v>
      </c>
      <c r="AE10" s="5">
        <v>2.7799999999999998E-2</v>
      </c>
      <c r="AF10" s="7">
        <f t="shared" si="7"/>
        <v>6.255015976232281</v>
      </c>
      <c r="AK10" s="3"/>
      <c r="AN10" s="36">
        <v>-0.15820000000000001</v>
      </c>
      <c r="AO10" s="36">
        <v>-2.3099999999999999E-2</v>
      </c>
      <c r="AP10" s="7">
        <f t="shared" si="8"/>
        <v>5.9060205372088159</v>
      </c>
      <c r="AS10" s="3"/>
      <c r="AV10" s="36">
        <v>-0.17199999999999999</v>
      </c>
      <c r="AW10" s="36">
        <v>9.1999999999999998E-3</v>
      </c>
      <c r="AX10" s="7">
        <f t="shared" si="9"/>
        <v>4.902658650016356</v>
      </c>
      <c r="BA10" s="3"/>
      <c r="BD10" s="36">
        <v>-0.1731</v>
      </c>
      <c r="BE10" s="36">
        <v>-8.0999999999999996E-3</v>
      </c>
      <c r="BF10" s="7">
        <f t="shared" si="10"/>
        <v>4.8226805285734784</v>
      </c>
      <c r="BI10" s="3"/>
      <c r="BL10" s="36">
        <v>-0.14460000000000001</v>
      </c>
      <c r="BM10" s="36">
        <v>3.6700000000000003E-2</v>
      </c>
      <c r="BN10" s="7">
        <f t="shared" si="11"/>
        <v>6.8948409477752985</v>
      </c>
      <c r="BQ10" s="30" t="s">
        <v>39</v>
      </c>
      <c r="BR10" s="34">
        <v>2</v>
      </c>
      <c r="BT10" s="36">
        <v>-0.24679999999999999</v>
      </c>
      <c r="BU10" s="5">
        <v>-6.5600000000000006E-2</v>
      </c>
      <c r="BV10" s="7">
        <f t="shared" si="12"/>
        <v>-0.53585360809930194</v>
      </c>
      <c r="BY10" s="30" t="s">
        <v>39</v>
      </c>
      <c r="BZ10" s="34">
        <v>2</v>
      </c>
      <c r="CB10" s="36">
        <v>-0.21360000000000001</v>
      </c>
      <c r="CC10" s="36">
        <v>-3.2399999999999998E-2</v>
      </c>
      <c r="CD10" s="7">
        <f t="shared" si="13"/>
        <v>1.8780315118129938</v>
      </c>
    </row>
    <row r="11" spans="1:82" ht="15.75" thickBot="1" x14ac:dyDescent="0.3">
      <c r="A11" s="5"/>
      <c r="B11" s="24">
        <v>9</v>
      </c>
      <c r="C11" s="5">
        <v>1.6427465909407799</v>
      </c>
      <c r="D11" s="5">
        <v>0.44700504137437203</v>
      </c>
      <c r="E11" s="15"/>
      <c r="F11" s="5">
        <f t="shared" si="0"/>
        <v>8.9313352264805079E-2</v>
      </c>
      <c r="G11" s="5">
        <f t="shared" si="1"/>
        <v>0.38824873965640694</v>
      </c>
      <c r="H11" s="15"/>
      <c r="I11" s="5">
        <f t="shared" si="2"/>
        <v>2.0009135459101373</v>
      </c>
      <c r="J11" s="4">
        <f t="shared" si="3"/>
        <v>237.38843705762997</v>
      </c>
      <c r="K11" s="20">
        <f t="shared" si="4"/>
        <v>-0.21190990982198302</v>
      </c>
      <c r="L11" s="22"/>
      <c r="M11" s="3"/>
      <c r="P11" s="5">
        <v>-0.2089</v>
      </c>
      <c r="Q11" s="5">
        <v>2.0999999999999999E-3</v>
      </c>
      <c r="R11" s="7">
        <f t="shared" si="5"/>
        <v>2.2197562125234711</v>
      </c>
      <c r="T11" s="3"/>
      <c r="W11" s="5">
        <v>-0.25209999999999999</v>
      </c>
      <c r="X11" s="5">
        <v>-4.02E-2</v>
      </c>
      <c r="Y11" s="7">
        <f t="shared" si="6"/>
        <v>-0.92120273868771108</v>
      </c>
      <c r="AA11" s="30" t="s">
        <v>41</v>
      </c>
      <c r="AB11" s="11">
        <v>12</v>
      </c>
      <c r="AD11" s="5">
        <v>-0.183</v>
      </c>
      <c r="AE11" s="5">
        <v>2.8899999999999999E-2</v>
      </c>
      <c r="AF11" s="7">
        <f t="shared" si="7"/>
        <v>4.1028774355875832</v>
      </c>
      <c r="AK11" s="3"/>
      <c r="AN11" s="36">
        <v>-0.2135</v>
      </c>
      <c r="AO11" s="36">
        <v>-1.6000000000000001E-3</v>
      </c>
      <c r="AP11" s="7">
        <f t="shared" si="8"/>
        <v>1.8853022501259833</v>
      </c>
      <c r="AS11" s="3"/>
      <c r="AV11" s="36">
        <v>-0.20930000000000001</v>
      </c>
      <c r="AW11" s="36">
        <v>2.5999999999999999E-3</v>
      </c>
      <c r="AX11" s="7">
        <f t="shared" si="9"/>
        <v>2.1906732592715148</v>
      </c>
      <c r="BA11" s="3"/>
      <c r="BD11" s="36">
        <v>-0.21479999999999999</v>
      </c>
      <c r="BE11" s="36">
        <v>-2.8999999999999998E-3</v>
      </c>
      <c r="BF11" s="7">
        <f t="shared" si="10"/>
        <v>1.7907826520571302</v>
      </c>
      <c r="BI11" s="3"/>
      <c r="BL11" s="36">
        <v>-0.1764</v>
      </c>
      <c r="BM11" s="36">
        <v>3.5499999999999997E-2</v>
      </c>
      <c r="BN11" s="7">
        <f t="shared" si="11"/>
        <v>4.5827461642448455</v>
      </c>
      <c r="BQ11" s="30" t="s">
        <v>41</v>
      </c>
      <c r="BR11" s="11">
        <v>12</v>
      </c>
      <c r="BT11" s="36">
        <v>-0.25850000000000001</v>
      </c>
      <c r="BU11" s="5">
        <v>-4.6600000000000003E-2</v>
      </c>
      <c r="BV11" s="7">
        <f t="shared" si="12"/>
        <v>-1.3865299907189979</v>
      </c>
      <c r="BY11" s="30" t="s">
        <v>41</v>
      </c>
      <c r="BZ11" s="11">
        <v>12</v>
      </c>
      <c r="CB11" s="36">
        <v>-0.24129999999999999</v>
      </c>
      <c r="CC11" s="36">
        <v>-2.9399999999999999E-2</v>
      </c>
      <c r="CD11" s="7">
        <f t="shared" si="13"/>
        <v>-0.13596300088491375</v>
      </c>
    </row>
    <row r="12" spans="1:82" ht="15.75" thickBot="1" x14ac:dyDescent="0.3">
      <c r="A12" s="5"/>
      <c r="B12" s="24">
        <v>10</v>
      </c>
      <c r="C12" s="5">
        <v>-1.4695685422425699</v>
      </c>
      <c r="D12" s="5">
        <v>1.1244687850474999</v>
      </c>
      <c r="E12" s="15"/>
      <c r="F12" s="5">
        <f t="shared" si="0"/>
        <v>0.86739213556064243</v>
      </c>
      <c r="G12" s="5">
        <f t="shared" si="1"/>
        <v>0.21888280373812496</v>
      </c>
      <c r="H12" s="15"/>
      <c r="I12" s="5">
        <f t="shared" si="2"/>
        <v>26.87505932084585</v>
      </c>
      <c r="J12" s="4">
        <f t="shared" si="3"/>
        <v>89.618991518784071</v>
      </c>
      <c r="K12" s="20">
        <f t="shared" si="4"/>
        <v>0.13020315633663762</v>
      </c>
      <c r="L12" s="22"/>
      <c r="M12" s="3"/>
      <c r="P12" s="5">
        <v>9.1999999999999998E-2</v>
      </c>
      <c r="Q12" s="5">
        <v>-3.8199999999999998E-2</v>
      </c>
      <c r="R12" s="7">
        <f t="shared" si="5"/>
        <v>24.097407796306911</v>
      </c>
      <c r="T12" s="3"/>
      <c r="W12" s="5">
        <v>7.85E-2</v>
      </c>
      <c r="X12" s="5">
        <v>-5.1700000000000003E-2</v>
      </c>
      <c r="Y12" s="7">
        <f t="shared" si="6"/>
        <v>23.115858124053418</v>
      </c>
      <c r="AA12" s="30" t="s">
        <v>40</v>
      </c>
      <c r="AB12" s="34">
        <v>6</v>
      </c>
      <c r="AD12" s="5">
        <v>9.5600000000000004E-2</v>
      </c>
      <c r="AE12" s="5">
        <v>-3.4599999999999999E-2</v>
      </c>
      <c r="AF12" s="7">
        <f t="shared" si="7"/>
        <v>24.359154375574512</v>
      </c>
      <c r="AK12" s="3"/>
      <c r="AN12" s="36">
        <v>0.126</v>
      </c>
      <c r="AO12" s="36">
        <v>-4.1999999999999997E-3</v>
      </c>
      <c r="AP12" s="7">
        <f t="shared" si="8"/>
        <v>26.569458822723121</v>
      </c>
      <c r="AS12" s="3"/>
      <c r="AV12" s="36">
        <v>9.2600000000000002E-2</v>
      </c>
      <c r="AW12" s="36">
        <v>-3.7600000000000001E-2</v>
      </c>
      <c r="AX12" s="7">
        <f t="shared" si="9"/>
        <v>24.141032226184844</v>
      </c>
      <c r="BA12" s="3"/>
      <c r="BD12" s="36">
        <v>0.1038</v>
      </c>
      <c r="BE12" s="36">
        <v>-2.64E-2</v>
      </c>
      <c r="BF12" s="7">
        <f t="shared" si="10"/>
        <v>24.955354917239596</v>
      </c>
      <c r="BI12" s="3"/>
      <c r="BL12" s="36">
        <v>8.7300000000000003E-2</v>
      </c>
      <c r="BM12" s="36">
        <v>-4.2900000000000001E-2</v>
      </c>
      <c r="BN12" s="7">
        <f t="shared" si="11"/>
        <v>23.755683095596435</v>
      </c>
      <c r="BQ12" s="30" t="s">
        <v>40</v>
      </c>
      <c r="BR12" s="34">
        <v>6</v>
      </c>
      <c r="BT12" s="36">
        <v>8.7999999999999995E-2</v>
      </c>
      <c r="BU12" s="5">
        <v>-4.2200000000000001E-2</v>
      </c>
      <c r="BV12" s="7">
        <f t="shared" si="12"/>
        <v>23.806578263787358</v>
      </c>
      <c r="BY12" s="30" t="s">
        <v>40</v>
      </c>
      <c r="BZ12" s="34">
        <v>6</v>
      </c>
      <c r="CB12" s="36">
        <v>8.0399999999999999E-2</v>
      </c>
      <c r="CC12" s="36">
        <v>-4.9799999999999997E-2</v>
      </c>
      <c r="CD12" s="7">
        <f t="shared" si="13"/>
        <v>23.254002152000204</v>
      </c>
    </row>
    <row r="13" spans="1:82" ht="15.75" thickBot="1" x14ac:dyDescent="0.3">
      <c r="A13" s="5"/>
      <c r="B13" s="24">
        <v>11</v>
      </c>
      <c r="C13" s="5">
        <v>0.42112838631935501</v>
      </c>
      <c r="D13" s="5">
        <v>1.1807039737664</v>
      </c>
      <c r="E13" s="15"/>
      <c r="F13" s="5">
        <f t="shared" si="0"/>
        <v>0.39471790342016122</v>
      </c>
      <c r="G13" s="5">
        <f t="shared" si="1"/>
        <v>0.20482400655839994</v>
      </c>
      <c r="H13" s="15"/>
      <c r="I13" s="5">
        <f t="shared" si="2"/>
        <v>5.5530873905741611</v>
      </c>
      <c r="J13" s="4">
        <f t="shared" si="3"/>
        <v>140.54674290919226</v>
      </c>
      <c r="K13" s="20">
        <f t="shared" si="4"/>
        <v>-0.16305415829096964</v>
      </c>
      <c r="L13" s="22"/>
      <c r="M13" s="3"/>
      <c r="P13" s="5">
        <v>-0.157</v>
      </c>
      <c r="Q13" s="5">
        <v>6.1000000000000004E-3</v>
      </c>
      <c r="R13" s="7">
        <f t="shared" si="5"/>
        <v>5.9932693969646831</v>
      </c>
      <c r="T13" s="3"/>
      <c r="W13" s="5">
        <v>-0.216</v>
      </c>
      <c r="X13" s="5">
        <v>-5.2900000000000003E-2</v>
      </c>
      <c r="Y13" s="7">
        <f t="shared" si="6"/>
        <v>1.703533792301263</v>
      </c>
      <c r="AA13" s="30" t="s">
        <v>38</v>
      </c>
      <c r="AB13" s="34">
        <v>3</v>
      </c>
      <c r="AD13" s="5">
        <v>-0.14080000000000001</v>
      </c>
      <c r="AE13" s="5">
        <v>2.23E-2</v>
      </c>
      <c r="AF13" s="7">
        <f t="shared" si="7"/>
        <v>7.1711290036688755</v>
      </c>
      <c r="AK13" s="3"/>
      <c r="AN13" s="36">
        <v>-0.1386</v>
      </c>
      <c r="AO13" s="36">
        <v>2.4500000000000001E-2</v>
      </c>
      <c r="AP13" s="7">
        <f t="shared" si="8"/>
        <v>7.3310852465546308</v>
      </c>
      <c r="AS13" s="3"/>
      <c r="AV13" s="36">
        <v>-0.15640000000000001</v>
      </c>
      <c r="AW13" s="36">
        <v>6.6E-3</v>
      </c>
      <c r="AX13" s="7">
        <f t="shared" si="9"/>
        <v>6.0368938268426149</v>
      </c>
      <c r="BA13" s="3"/>
      <c r="BD13" s="36">
        <v>-0.156</v>
      </c>
      <c r="BE13" s="36">
        <v>7.1000000000000004E-3</v>
      </c>
      <c r="BF13" s="7">
        <f t="shared" si="10"/>
        <v>6.0659767800945712</v>
      </c>
      <c r="BI13" s="3"/>
      <c r="BL13" s="36">
        <v>-0.13100000000000001</v>
      </c>
      <c r="BM13" s="36">
        <v>3.2099999999999997E-2</v>
      </c>
      <c r="BN13" s="7">
        <f t="shared" si="11"/>
        <v>7.8836613583417829</v>
      </c>
      <c r="BQ13" s="30" t="s">
        <v>38</v>
      </c>
      <c r="BR13" s="34">
        <v>3</v>
      </c>
      <c r="BT13" s="36">
        <v>-0.2374</v>
      </c>
      <c r="BU13" s="5">
        <v>-7.4300000000000005E-2</v>
      </c>
      <c r="BV13" s="7">
        <f t="shared" si="12"/>
        <v>0.14759579332164918</v>
      </c>
      <c r="BY13" s="30" t="s">
        <v>38</v>
      </c>
      <c r="BZ13" s="34">
        <v>3</v>
      </c>
      <c r="CB13" s="36">
        <v>-0.20050000000000001</v>
      </c>
      <c r="CC13" s="36">
        <v>-3.7400000000000003E-2</v>
      </c>
      <c r="CD13" s="7">
        <f t="shared" si="13"/>
        <v>2.8304982308145323</v>
      </c>
    </row>
    <row r="14" spans="1:82" ht="15.75" thickBot="1" x14ac:dyDescent="0.3">
      <c r="A14" s="5"/>
      <c r="B14" s="24">
        <v>12</v>
      </c>
      <c r="C14" s="5">
        <v>0.83443111404773196</v>
      </c>
      <c r="D14" s="5">
        <v>1.9282662100929999</v>
      </c>
      <c r="E14" s="15"/>
      <c r="F14" s="5">
        <f t="shared" si="0"/>
        <v>0.29139222148806698</v>
      </c>
      <c r="G14" s="5">
        <f t="shared" si="1"/>
        <v>1.7933447476750075E-2</v>
      </c>
      <c r="H14" s="15"/>
      <c r="I14" s="5">
        <f t="shared" si="2"/>
        <v>-3.212487380329959</v>
      </c>
      <c r="J14" s="4">
        <f t="shared" si="3"/>
        <v>425.21804956479684</v>
      </c>
      <c r="K14" s="20">
        <f t="shared" si="4"/>
        <v>-0.28361378227365119</v>
      </c>
      <c r="L14" s="22"/>
      <c r="M14" s="3"/>
      <c r="P14" s="5">
        <v>-0.31340000000000001</v>
      </c>
      <c r="Q14" s="5">
        <v>-2.98E-2</v>
      </c>
      <c r="R14" s="7">
        <f t="shared" si="5"/>
        <v>-5.3781653245498759</v>
      </c>
      <c r="T14" s="3"/>
      <c r="W14" s="5">
        <v>-0.3014</v>
      </c>
      <c r="X14" s="5">
        <v>-1.78E-2</v>
      </c>
      <c r="Y14" s="7">
        <f t="shared" si="6"/>
        <v>-4.5056767269912115</v>
      </c>
      <c r="AA14" s="28" t="s">
        <v>25</v>
      </c>
      <c r="AB14" s="13" t="s">
        <v>26</v>
      </c>
      <c r="AD14" s="5">
        <v>-0.24349999999999999</v>
      </c>
      <c r="AE14" s="5">
        <v>4.0099999999999997E-2</v>
      </c>
      <c r="AF14" s="7">
        <f t="shared" si="7"/>
        <v>-0.29591924377066903</v>
      </c>
      <c r="AK14" s="3"/>
      <c r="AN14" s="36">
        <v>-0.28770000000000001</v>
      </c>
      <c r="AO14" s="36">
        <v>-4.1000000000000003E-3</v>
      </c>
      <c r="AP14" s="7">
        <f t="shared" si="8"/>
        <v>-3.5095855781117429</v>
      </c>
      <c r="AS14" s="3"/>
      <c r="AV14" s="36">
        <v>-0.31290000000000001</v>
      </c>
      <c r="AW14" s="36">
        <v>-2.93E-2</v>
      </c>
      <c r="AX14" s="7">
        <f t="shared" si="9"/>
        <v>-5.3418116329849319</v>
      </c>
      <c r="BA14" s="3"/>
      <c r="BD14" s="36">
        <v>-0.30759999999999998</v>
      </c>
      <c r="BE14" s="36">
        <v>-2.4E-2</v>
      </c>
      <c r="BF14" s="7">
        <f t="shared" si="10"/>
        <v>-4.9564625023965192</v>
      </c>
      <c r="BI14" s="3"/>
      <c r="BL14" s="36">
        <v>-0.27800000000000002</v>
      </c>
      <c r="BM14" s="36">
        <v>5.5999999999999999E-3</v>
      </c>
      <c r="BN14" s="7">
        <f t="shared" si="11"/>
        <v>-2.8043239617518232</v>
      </c>
      <c r="BQ14" s="28" t="s">
        <v>25</v>
      </c>
      <c r="BR14" s="13" t="s">
        <v>26</v>
      </c>
      <c r="BT14" s="36">
        <v>-0.32169999999999999</v>
      </c>
      <c r="BU14" s="5">
        <v>-3.8100000000000002E-2</v>
      </c>
      <c r="BV14" s="7">
        <f t="shared" si="12"/>
        <v>-5.9816366045279459</v>
      </c>
      <c r="BY14" s="28" t="s">
        <v>25</v>
      </c>
      <c r="BZ14" s="13" t="s">
        <v>26</v>
      </c>
      <c r="CB14" s="36">
        <v>-0.31209999999999999</v>
      </c>
      <c r="CC14" s="36">
        <v>-2.8500000000000001E-2</v>
      </c>
      <c r="CD14" s="7">
        <f t="shared" si="13"/>
        <v>-5.2836457264810193</v>
      </c>
    </row>
    <row r="15" spans="1:82" ht="15.75" thickBot="1" x14ac:dyDescent="0.3">
      <c r="A15" s="5"/>
      <c r="B15" s="24">
        <v>13</v>
      </c>
      <c r="C15" s="5">
        <v>0.92745183094491301</v>
      </c>
      <c r="D15" s="5">
        <v>1.4910653034583099</v>
      </c>
      <c r="E15" s="15"/>
      <c r="F15" s="5">
        <f t="shared" si="0"/>
        <v>0.26813704226377177</v>
      </c>
      <c r="G15" s="5">
        <f t="shared" si="1"/>
        <v>0.12723367413542253</v>
      </c>
      <c r="H15" s="15"/>
      <c r="I15" s="5">
        <f t="shared" si="2"/>
        <v>-1.1017287061319365</v>
      </c>
      <c r="J15" s="4">
        <f t="shared" si="3"/>
        <v>342.6222195644649</v>
      </c>
      <c r="K15" s="20">
        <f t="shared" si="4"/>
        <v>-0.2545829110837578</v>
      </c>
      <c r="L15" s="22"/>
      <c r="M15" s="3"/>
      <c r="P15" s="5">
        <v>-0.26569999999999999</v>
      </c>
      <c r="Q15" s="5">
        <v>-1.11E-2</v>
      </c>
      <c r="R15" s="7">
        <f t="shared" si="5"/>
        <v>-1.9100231492541937</v>
      </c>
      <c r="T15" s="3"/>
      <c r="W15" s="5">
        <v>-0.28110000000000002</v>
      </c>
      <c r="X15" s="5">
        <v>-2.6499999999999999E-2</v>
      </c>
      <c r="Y15" s="7">
        <f t="shared" si="6"/>
        <v>-3.0297168494544771</v>
      </c>
      <c r="AA15" s="3"/>
      <c r="AD15" s="5">
        <v>-0.21709999999999999</v>
      </c>
      <c r="AE15" s="5">
        <v>3.7400000000000003E-2</v>
      </c>
      <c r="AF15" s="7">
        <f t="shared" si="7"/>
        <v>1.6235556708583854</v>
      </c>
      <c r="AK15" s="3"/>
      <c r="AN15" s="36">
        <v>-0.24679999999999999</v>
      </c>
      <c r="AO15" s="36">
        <v>7.7999999999999996E-3</v>
      </c>
      <c r="AP15" s="7">
        <f t="shared" si="8"/>
        <v>-0.53585360809930194</v>
      </c>
      <c r="AS15" s="3"/>
      <c r="AV15" s="36">
        <v>-0.26519999999999999</v>
      </c>
      <c r="AW15" s="36">
        <v>-1.0699999999999999E-2</v>
      </c>
      <c r="AX15" s="7">
        <f t="shared" si="9"/>
        <v>-1.8736694576892496</v>
      </c>
      <c r="BA15" s="3"/>
      <c r="BD15" s="36">
        <v>-0.26379999999999998</v>
      </c>
      <c r="BE15" s="36">
        <v>-9.1999999999999998E-3</v>
      </c>
      <c r="BF15" s="7">
        <f t="shared" si="10"/>
        <v>-1.7718791213074034</v>
      </c>
      <c r="BI15" s="3"/>
      <c r="BL15" s="36">
        <v>-0.23330000000000001</v>
      </c>
      <c r="BM15" s="36">
        <v>2.1299999999999999E-2</v>
      </c>
      <c r="BN15" s="7">
        <f t="shared" si="11"/>
        <v>0.44569606415419116</v>
      </c>
      <c r="BQ15" s="3"/>
      <c r="BT15" s="36">
        <v>-0.29859999999999998</v>
      </c>
      <c r="BU15" s="5">
        <v>-4.3999999999999997E-2</v>
      </c>
      <c r="BV15" s="7">
        <f t="shared" si="12"/>
        <v>-4.3020960542275226</v>
      </c>
      <c r="BY15" s="3"/>
      <c r="CB15" s="36">
        <v>-0.28320000000000001</v>
      </c>
      <c r="CC15" s="36">
        <v>-2.86E-2</v>
      </c>
      <c r="CD15" s="7">
        <f t="shared" si="13"/>
        <v>-3.1824023540272428</v>
      </c>
    </row>
    <row r="16" spans="1:82" ht="15.75" thickBot="1" x14ac:dyDescent="0.3">
      <c r="A16" s="5"/>
      <c r="B16" s="24">
        <f>B15+1</f>
        <v>14</v>
      </c>
      <c r="C16" s="5">
        <v>-0.79482388036475404</v>
      </c>
      <c r="D16" s="5">
        <v>0.187896647262106</v>
      </c>
      <c r="E16" s="15"/>
      <c r="F16" s="5">
        <f t="shared" si="0"/>
        <v>0.69870597009118851</v>
      </c>
      <c r="G16" s="5">
        <f t="shared" si="1"/>
        <v>0.45302583818447351</v>
      </c>
      <c r="H16" s="15"/>
      <c r="I16" s="5">
        <f t="shared" si="2"/>
        <v>26.736322481876904</v>
      </c>
      <c r="J16" s="4">
        <f t="shared" si="3"/>
        <v>87.011470823780925</v>
      </c>
      <c r="K16" s="20">
        <f t="shared" si="4"/>
        <v>0.12829500295528021</v>
      </c>
      <c r="L16" s="22"/>
      <c r="M16" s="3"/>
      <c r="P16" s="5">
        <v>0.1389</v>
      </c>
      <c r="Q16" s="5">
        <v>1.06E-2</v>
      </c>
      <c r="R16" s="7">
        <f t="shared" si="5"/>
        <v>27.50738406509868</v>
      </c>
      <c r="T16" s="3"/>
      <c r="W16" s="5">
        <v>0.1211</v>
      </c>
      <c r="X16" s="5">
        <v>-7.1999999999999998E-3</v>
      </c>
      <c r="Y16" s="7">
        <f t="shared" si="6"/>
        <v>26.213192645386666</v>
      </c>
      <c r="AA16" s="3"/>
      <c r="AD16" s="5">
        <v>0.14879999999999999</v>
      </c>
      <c r="AE16" s="5">
        <v>2.0500000000000001E-2</v>
      </c>
      <c r="AF16" s="7">
        <f t="shared" si="7"/>
        <v>28.227187158084575</v>
      </c>
      <c r="AK16" s="3"/>
      <c r="AN16" s="36">
        <v>0.15340000000000001</v>
      </c>
      <c r="AO16" s="36">
        <v>2.5100000000000001E-2</v>
      </c>
      <c r="AP16" s="7">
        <f t="shared" si="8"/>
        <v>28.561641120482065</v>
      </c>
      <c r="AS16" s="3"/>
      <c r="AV16" s="36">
        <v>0.13950000000000001</v>
      </c>
      <c r="AW16" s="36">
        <v>1.12E-2</v>
      </c>
      <c r="AX16" s="7">
        <f t="shared" si="9"/>
        <v>27.551008494976614</v>
      </c>
      <c r="BA16" s="3"/>
      <c r="BD16" s="36">
        <v>0.13569999999999999</v>
      </c>
      <c r="BE16" s="36">
        <v>7.4000000000000003E-3</v>
      </c>
      <c r="BF16" s="7">
        <f t="shared" si="10"/>
        <v>27.274720439083037</v>
      </c>
      <c r="BI16" s="3"/>
      <c r="BL16" s="36">
        <v>0.1416</v>
      </c>
      <c r="BM16" s="36">
        <v>1.3299999999999999E-2</v>
      </c>
      <c r="BN16" s="7">
        <f t="shared" si="11"/>
        <v>27.70369399954938</v>
      </c>
      <c r="BQ16" s="3"/>
      <c r="BR16">
        <f>SUM(BR6:BR13)</f>
        <v>44</v>
      </c>
      <c r="BT16" s="36">
        <v>0.1095</v>
      </c>
      <c r="BU16" s="5">
        <v>-1.8800000000000001E-2</v>
      </c>
      <c r="BV16" s="7">
        <f t="shared" si="12"/>
        <v>25.36978700107996</v>
      </c>
      <c r="BY16" s="3"/>
      <c r="CB16" s="36">
        <v>0.1384</v>
      </c>
      <c r="CC16" s="36">
        <v>1.01E-2</v>
      </c>
      <c r="CD16" s="7">
        <f t="shared" si="13"/>
        <v>27.471030373533736</v>
      </c>
    </row>
    <row r="17" spans="1:82" ht="15.75" thickBot="1" x14ac:dyDescent="0.3">
      <c r="A17" s="5"/>
      <c r="B17" s="24">
        <f t="shared" ref="B17:B22" si="14">B16+1</f>
        <v>15</v>
      </c>
      <c r="C17" s="5">
        <v>-1.02372963134603</v>
      </c>
      <c r="D17" s="5">
        <v>-0.71029928396022302</v>
      </c>
      <c r="E17" s="15"/>
      <c r="F17" s="5">
        <f t="shared" si="0"/>
        <v>0.7559324078365075</v>
      </c>
      <c r="G17" s="5">
        <f t="shared" si="1"/>
        <v>0.67757482099005573</v>
      </c>
      <c r="H17" s="15"/>
      <c r="I17" s="5">
        <f t="shared" si="2"/>
        <v>38.892836583952814</v>
      </c>
      <c r="J17" s="4">
        <f t="shared" si="3"/>
        <v>461.58408553157369</v>
      </c>
      <c r="K17" s="20">
        <f t="shared" si="4"/>
        <v>0.29549279744004175</v>
      </c>
      <c r="L17" s="22"/>
      <c r="M17" s="3"/>
      <c r="P17" s="5">
        <v>0.27629999999999999</v>
      </c>
      <c r="Q17" s="5">
        <v>-1.9199999999999998E-2</v>
      </c>
      <c r="R17" s="7">
        <f t="shared" si="5"/>
        <v>37.497378507145356</v>
      </c>
      <c r="T17" s="3"/>
      <c r="W17" s="5">
        <v>0.30809999999999998</v>
      </c>
      <c r="X17" s="5">
        <v>1.26E-2</v>
      </c>
      <c r="Y17" s="7">
        <f t="shared" si="6"/>
        <v>39.809473290675811</v>
      </c>
      <c r="AA17" s="3"/>
      <c r="AD17" s="5">
        <v>0.27339999999999998</v>
      </c>
      <c r="AE17" s="5">
        <v>-2.2100000000000002E-2</v>
      </c>
      <c r="AF17" s="7">
        <f t="shared" si="7"/>
        <v>37.286527096068681</v>
      </c>
      <c r="AK17" s="3"/>
      <c r="AN17" s="36">
        <v>0.28539999999999999</v>
      </c>
      <c r="AO17" s="36">
        <v>-1.01E-2</v>
      </c>
      <c r="AP17" s="7">
        <f t="shared" si="8"/>
        <v>38.159015693627339</v>
      </c>
      <c r="AS17" s="3"/>
      <c r="AV17" s="36">
        <v>0.27689999999999998</v>
      </c>
      <c r="AW17" s="36">
        <v>-1.8599999999999998E-2</v>
      </c>
      <c r="AX17" s="7">
        <f t="shared" si="9"/>
        <v>37.541002937023286</v>
      </c>
      <c r="BA17" s="3"/>
      <c r="BD17" s="36">
        <v>0.25119999999999998</v>
      </c>
      <c r="BE17" s="36">
        <v>-4.4299999999999999E-2</v>
      </c>
      <c r="BF17" s="7">
        <f t="shared" si="10"/>
        <v>35.67242319058515</v>
      </c>
      <c r="BI17" s="3"/>
      <c r="BL17" s="36">
        <v>0.25990000000000002</v>
      </c>
      <c r="BM17" s="36">
        <v>-3.56E-2</v>
      </c>
      <c r="BN17" s="7">
        <f t="shared" si="11"/>
        <v>36.304977423815188</v>
      </c>
      <c r="BQ17" s="3"/>
      <c r="BT17" s="36">
        <v>0.32579999999999998</v>
      </c>
      <c r="BU17" s="5">
        <v>3.0300000000000001E-2</v>
      </c>
      <c r="BV17" s="7">
        <f t="shared" si="12"/>
        <v>41.096393972074836</v>
      </c>
      <c r="BY17" s="3"/>
      <c r="CB17" s="36">
        <v>0.28489999999999999</v>
      </c>
      <c r="CC17" s="36">
        <v>-1.06E-2</v>
      </c>
      <c r="CD17" s="7">
        <f t="shared" si="13"/>
        <v>38.122662002062398</v>
      </c>
    </row>
    <row r="18" spans="1:82" ht="15.75" thickBot="1" x14ac:dyDescent="0.3">
      <c r="A18" s="5"/>
      <c r="B18" s="24">
        <f t="shared" si="14"/>
        <v>16</v>
      </c>
      <c r="C18" s="5">
        <v>1.8088237889991901</v>
      </c>
      <c r="D18" s="5">
        <v>-0.50087327934977299</v>
      </c>
      <c r="E18" s="15"/>
      <c r="F18" s="5">
        <f t="shared" si="0"/>
        <v>4.7794052750202543E-2</v>
      </c>
      <c r="G18" s="5">
        <f t="shared" si="1"/>
        <v>0.62521831983744325</v>
      </c>
      <c r="H18" s="15"/>
      <c r="I18" s="5">
        <f t="shared" si="2"/>
        <v>10.443212445121809</v>
      </c>
      <c r="J18" s="4">
        <f t="shared" si="3"/>
        <v>48.512842331548576</v>
      </c>
      <c r="K18" s="20">
        <f t="shared" si="4"/>
        <v>-9.5796545046773263E-2</v>
      </c>
      <c r="L18" s="22"/>
      <c r="M18" s="3"/>
      <c r="P18" s="5">
        <v>-9.2700000000000005E-2</v>
      </c>
      <c r="Q18" s="5">
        <v>3.0999999999999999E-3</v>
      </c>
      <c r="R18" s="7">
        <f t="shared" si="5"/>
        <v>10.668354132216511</v>
      </c>
      <c r="T18" s="3"/>
      <c r="W18" s="5">
        <v>-0.16980000000000001</v>
      </c>
      <c r="X18" s="5">
        <v>-7.3999999999999996E-2</v>
      </c>
      <c r="Y18" s="7">
        <f t="shared" si="6"/>
        <v>5.0626148929021095</v>
      </c>
      <c r="AA18" s="3"/>
      <c r="AD18" s="5">
        <v>-9.5399999999999999E-2</v>
      </c>
      <c r="AE18" s="5">
        <v>4.0000000000000002E-4</v>
      </c>
      <c r="AF18" s="7">
        <f t="shared" si="7"/>
        <v>10.472044197765811</v>
      </c>
      <c r="AK18" s="3"/>
      <c r="AN18" s="36">
        <v>-0.1158</v>
      </c>
      <c r="AO18" s="36">
        <v>-0.02</v>
      </c>
      <c r="AP18" s="7">
        <f t="shared" si="8"/>
        <v>8.9888135819160873</v>
      </c>
      <c r="AS18" s="3"/>
      <c r="AV18" s="36">
        <v>-9.2200000000000004E-2</v>
      </c>
      <c r="AW18" s="36">
        <v>3.5999999999999999E-3</v>
      </c>
      <c r="AX18" s="7">
        <f t="shared" si="9"/>
        <v>10.704707823781455</v>
      </c>
      <c r="BA18" s="3"/>
      <c r="BD18" s="36">
        <v>-0.10539999999999999</v>
      </c>
      <c r="BE18" s="36">
        <v>-9.5999999999999992E-3</v>
      </c>
      <c r="BF18" s="7">
        <f t="shared" si="10"/>
        <v>9.7449703664669283</v>
      </c>
      <c r="BI18" s="3"/>
      <c r="BL18" s="36">
        <v>-6.2300000000000001E-2</v>
      </c>
      <c r="BM18" s="36">
        <v>3.3500000000000002E-2</v>
      </c>
      <c r="BN18" s="7">
        <f t="shared" si="11"/>
        <v>12.878658579365119</v>
      </c>
      <c r="BQ18" s="3"/>
      <c r="BT18" s="36">
        <v>-0.18390000000000001</v>
      </c>
      <c r="BU18" s="5">
        <v>-8.8099999999999998E-2</v>
      </c>
      <c r="BV18" s="7">
        <f t="shared" si="12"/>
        <v>4.0374407907706811</v>
      </c>
      <c r="BY18" s="3"/>
      <c r="CB18" s="36">
        <v>-0.13469999999999999</v>
      </c>
      <c r="CC18" s="36">
        <v>-3.8899999999999997E-2</v>
      </c>
      <c r="CD18" s="7">
        <f t="shared" si="13"/>
        <v>7.6146440407611955</v>
      </c>
    </row>
    <row r="19" spans="1:82" ht="15.75" thickBot="1" x14ac:dyDescent="0.3">
      <c r="A19" s="5"/>
      <c r="B19" s="24">
        <f t="shared" si="14"/>
        <v>17</v>
      </c>
      <c r="C19" s="5">
        <v>-0.71409395044108903</v>
      </c>
      <c r="D19" s="5">
        <v>1.60693653634682</v>
      </c>
      <c r="E19" s="15"/>
      <c r="F19" s="5">
        <f t="shared" si="0"/>
        <v>0.67852348761027226</v>
      </c>
      <c r="G19" s="5">
        <f t="shared" si="1"/>
        <v>9.8265865913295003E-2</v>
      </c>
      <c r="H19" s="15"/>
      <c r="I19" s="5">
        <f t="shared" si="2"/>
        <v>14.163749342845565</v>
      </c>
      <c r="J19" s="4">
        <f t="shared" si="3"/>
        <v>10.527294220838336</v>
      </c>
      <c r="K19" s="20">
        <f t="shared" si="4"/>
        <v>-4.462516825444416E-2</v>
      </c>
      <c r="L19" s="22"/>
      <c r="M19" s="3"/>
      <c r="P19" s="5">
        <v>-7.1499999999999994E-2</v>
      </c>
      <c r="Q19" s="5">
        <v>-2.6800000000000001E-2</v>
      </c>
      <c r="R19" s="7">
        <f t="shared" si="5"/>
        <v>12.209750654570147</v>
      </c>
      <c r="T19" s="3"/>
      <c r="W19" s="5">
        <v>-0.13070000000000001</v>
      </c>
      <c r="X19" s="5">
        <v>-8.6099999999999996E-2</v>
      </c>
      <c r="Y19" s="7">
        <f t="shared" si="6"/>
        <v>7.905473573280748</v>
      </c>
      <c r="AA19" s="3"/>
      <c r="AD19" s="5">
        <v>-6.6900000000000001E-2</v>
      </c>
      <c r="AE19" s="5">
        <v>-2.23E-2</v>
      </c>
      <c r="AF19" s="7">
        <f t="shared" si="7"/>
        <v>12.544204616967633</v>
      </c>
      <c r="AK19" s="3"/>
      <c r="AN19" s="36">
        <v>-3.6499999999999998E-2</v>
      </c>
      <c r="AO19" s="36">
        <v>8.0999999999999996E-3</v>
      </c>
      <c r="AP19" s="7">
        <f t="shared" si="8"/>
        <v>14.754509064116244</v>
      </c>
      <c r="AS19" s="3"/>
      <c r="AV19" s="36">
        <v>-7.0900000000000005E-2</v>
      </c>
      <c r="AW19" s="36">
        <v>-2.6200000000000001E-2</v>
      </c>
      <c r="AX19" s="7">
        <f t="shared" si="9"/>
        <v>12.253375084448079</v>
      </c>
      <c r="BA19" s="3"/>
      <c r="BD19" s="36">
        <v>-6.0100000000000001E-2</v>
      </c>
      <c r="BE19" s="36">
        <v>-1.55E-2</v>
      </c>
      <c r="BF19" s="7">
        <f t="shared" si="10"/>
        <v>13.038614822250874</v>
      </c>
      <c r="BI19" s="3"/>
      <c r="BL19" s="36">
        <v>-5.8200000000000002E-2</v>
      </c>
      <c r="BM19" s="36">
        <v>-1.3599999999999999E-2</v>
      </c>
      <c r="BN19" s="7">
        <f t="shared" si="11"/>
        <v>13.176758850197663</v>
      </c>
      <c r="BQ19" s="3"/>
      <c r="BT19" s="36">
        <v>-0.1555</v>
      </c>
      <c r="BU19" s="5">
        <v>-0.1108</v>
      </c>
      <c r="BV19" s="7">
        <f t="shared" si="12"/>
        <v>6.1023304716595153</v>
      </c>
      <c r="BY19" s="3"/>
      <c r="CB19" s="36">
        <v>-0.1167</v>
      </c>
      <c r="CC19" s="36">
        <v>-7.2099999999999997E-2</v>
      </c>
      <c r="CD19" s="7">
        <f t="shared" si="13"/>
        <v>8.9233769370991887</v>
      </c>
    </row>
    <row r="20" spans="1:82" ht="15.75" thickBot="1" x14ac:dyDescent="0.3">
      <c r="A20" s="5"/>
      <c r="B20" s="24">
        <f t="shared" si="14"/>
        <v>18</v>
      </c>
      <c r="C20" s="5">
        <v>0.72031166148608905</v>
      </c>
      <c r="D20" s="5">
        <v>0.80330188194622998</v>
      </c>
      <c r="E20" s="15"/>
      <c r="F20" s="5">
        <f t="shared" si="0"/>
        <v>0.31992208462847771</v>
      </c>
      <c r="G20" s="5">
        <f t="shared" si="1"/>
        <v>0.29917452951344248</v>
      </c>
      <c r="H20" s="15"/>
      <c r="I20" s="5">
        <f t="shared" si="2"/>
        <v>5.9280073688880162</v>
      </c>
      <c r="J20" s="4">
        <f t="shared" si="3"/>
        <v>131.79777438376809</v>
      </c>
      <c r="K20" s="20">
        <f t="shared" si="4"/>
        <v>-0.15789759836301739</v>
      </c>
      <c r="L20" s="22"/>
      <c r="M20" s="3"/>
      <c r="P20" s="5">
        <v>-0.1411</v>
      </c>
      <c r="Q20" s="5">
        <v>1.67E-2</v>
      </c>
      <c r="R20" s="7">
        <f t="shared" si="5"/>
        <v>7.1493167887299087</v>
      </c>
      <c r="T20" s="3"/>
      <c r="W20" s="5">
        <v>-0.20680000000000001</v>
      </c>
      <c r="X20" s="5">
        <v>-4.8899999999999999E-2</v>
      </c>
      <c r="Y20" s="7">
        <f t="shared" si="6"/>
        <v>2.3724417170962351</v>
      </c>
      <c r="AA20" s="3"/>
      <c r="AD20" s="5">
        <v>-0.12889999999999999</v>
      </c>
      <c r="AE20" s="5">
        <v>2.9000000000000001E-2</v>
      </c>
      <c r="AF20" s="7">
        <f t="shared" si="7"/>
        <v>8.0363468629145487</v>
      </c>
      <c r="AK20" s="3"/>
      <c r="AN20" s="36">
        <v>-0.13159999999999999</v>
      </c>
      <c r="AO20" s="36">
        <v>2.63E-2</v>
      </c>
      <c r="AP20" s="7">
        <f t="shared" si="8"/>
        <v>7.8400369284638494</v>
      </c>
      <c r="AS20" s="3"/>
      <c r="AV20" s="36">
        <v>-0.1406</v>
      </c>
      <c r="AW20" s="36">
        <v>1.7299999999999999E-2</v>
      </c>
      <c r="AX20" s="7">
        <f t="shared" si="9"/>
        <v>7.1856704802948528</v>
      </c>
      <c r="BA20" s="3"/>
      <c r="BD20" s="36">
        <v>-0.14330000000000001</v>
      </c>
      <c r="BE20" s="36">
        <v>1.46E-2</v>
      </c>
      <c r="BF20" s="7">
        <f t="shared" si="10"/>
        <v>6.9893605458441534</v>
      </c>
      <c r="BI20" s="3"/>
      <c r="BL20" s="36">
        <v>-0.1135</v>
      </c>
      <c r="BM20" s="36">
        <v>4.4400000000000002E-2</v>
      </c>
      <c r="BN20" s="7">
        <f t="shared" si="11"/>
        <v>9.1560405631148303</v>
      </c>
      <c r="BQ20" s="3"/>
      <c r="BT20" s="36">
        <v>-0.2248</v>
      </c>
      <c r="BU20" s="5">
        <v>-6.6900000000000001E-2</v>
      </c>
      <c r="BV20" s="7">
        <f t="shared" si="12"/>
        <v>1.0637088207582437</v>
      </c>
      <c r="BY20" s="3"/>
      <c r="CB20" s="36">
        <v>-0.18529999999999999</v>
      </c>
      <c r="CC20" s="36">
        <v>-2.7400000000000001E-2</v>
      </c>
      <c r="CD20" s="7">
        <f t="shared" si="13"/>
        <v>3.9356504543888384</v>
      </c>
    </row>
    <row r="21" spans="1:82" ht="15.75" thickBot="1" x14ac:dyDescent="0.3">
      <c r="A21" s="5"/>
      <c r="B21" s="24">
        <f t="shared" si="14"/>
        <v>19</v>
      </c>
      <c r="C21" s="5">
        <v>0.40706826624086601</v>
      </c>
      <c r="D21" s="5">
        <v>5.09634125400567E-2</v>
      </c>
      <c r="E21" s="15"/>
      <c r="F21" s="5">
        <f t="shared" si="0"/>
        <v>0.3982329334397835</v>
      </c>
      <c r="G21" s="5">
        <f t="shared" si="1"/>
        <v>0.48725914686498584</v>
      </c>
      <c r="H21" s="15"/>
      <c r="I21" s="5">
        <f t="shared" si="2"/>
        <v>15.587985054988845</v>
      </c>
      <c r="J21" s="4">
        <f t="shared" si="3"/>
        <v>3.3136504338484039</v>
      </c>
      <c r="K21" s="20">
        <f t="shared" si="4"/>
        <v>-2.5036570084173777E-2</v>
      </c>
      <c r="L21" s="22"/>
      <c r="M21" s="3"/>
      <c r="P21" s="5">
        <v>9.9000000000000008E-3</v>
      </c>
      <c r="Q21" s="5">
        <v>3.49E-2</v>
      </c>
      <c r="R21" s="7">
        <f t="shared" si="5"/>
        <v>18.128131641343067</v>
      </c>
      <c r="T21" s="3"/>
      <c r="W21" s="5">
        <v>-6.6299999999999998E-2</v>
      </c>
      <c r="X21" s="5">
        <v>-4.1300000000000003E-2</v>
      </c>
      <c r="Y21" s="7">
        <f t="shared" si="6"/>
        <v>12.587829046845567</v>
      </c>
      <c r="AA21" s="3"/>
      <c r="AD21" s="5">
        <v>1.11E-2</v>
      </c>
      <c r="AE21" s="5">
        <v>3.6200000000000003E-2</v>
      </c>
      <c r="AF21" s="7">
        <f t="shared" si="7"/>
        <v>18.215380501098934</v>
      </c>
      <c r="AK21" s="3"/>
      <c r="AN21" s="36">
        <v>9.1999999999999998E-3</v>
      </c>
      <c r="AO21" s="36">
        <v>3.4200000000000001E-2</v>
      </c>
      <c r="AP21" s="7">
        <f t="shared" si="8"/>
        <v>18.077236473152148</v>
      </c>
      <c r="AS21" s="3"/>
      <c r="AV21" s="36">
        <v>1.0500000000000001E-2</v>
      </c>
      <c r="AW21" s="36">
        <v>3.5499999999999997E-2</v>
      </c>
      <c r="AX21" s="7">
        <f t="shared" si="9"/>
        <v>18.171756071221001</v>
      </c>
      <c r="BA21" s="3"/>
      <c r="BD21" s="36">
        <v>3.8999999999999998E-3</v>
      </c>
      <c r="BE21" s="36">
        <v>2.8899999999999999E-2</v>
      </c>
      <c r="BF21" s="7">
        <f t="shared" si="10"/>
        <v>17.691887342563739</v>
      </c>
      <c r="BI21" s="3"/>
      <c r="BL21" s="36">
        <v>3.1699999999999999E-2</v>
      </c>
      <c r="BM21" s="36">
        <v>5.67E-2</v>
      </c>
      <c r="BN21" s="7">
        <f t="shared" si="11"/>
        <v>19.713152593574637</v>
      </c>
      <c r="BQ21" s="3"/>
      <c r="BT21" s="36">
        <v>-9.6600000000000005E-2</v>
      </c>
      <c r="BU21" s="5">
        <v>-7.1599999999999997E-2</v>
      </c>
      <c r="BV21" s="7">
        <f t="shared" si="12"/>
        <v>10.384795338009946</v>
      </c>
      <c r="BY21" s="3"/>
      <c r="CB21" s="36">
        <v>-2.0500000000000001E-2</v>
      </c>
      <c r="CC21" s="36">
        <v>4.5999999999999999E-3</v>
      </c>
      <c r="CD21" s="7">
        <f t="shared" si="13"/>
        <v>15.917827194194459</v>
      </c>
    </row>
    <row r="22" spans="1:82" ht="15.75" thickBot="1" x14ac:dyDescent="0.3">
      <c r="A22" s="5"/>
      <c r="B22" s="24">
        <f t="shared" si="14"/>
        <v>20</v>
      </c>
      <c r="C22" s="5">
        <v>1.2089763334565999</v>
      </c>
      <c r="D22" s="5">
        <v>1.9207401869875</v>
      </c>
      <c r="E22" s="7"/>
      <c r="F22" s="5">
        <f t="shared" si="0"/>
        <v>0.19775591663585002</v>
      </c>
      <c r="G22" s="5">
        <f t="shared" si="1"/>
        <v>1.9814953253124989E-2</v>
      </c>
      <c r="H22" s="7"/>
      <c r="I22" s="5">
        <f t="shared" si="2"/>
        <v>-6.1462985636740566</v>
      </c>
      <c r="J22" s="4">
        <f t="shared" si="3"/>
        <v>554.82045838683655</v>
      </c>
      <c r="K22" s="20">
        <f t="shared" si="4"/>
        <v>-0.3239647212986877</v>
      </c>
      <c r="L22" s="22"/>
      <c r="M22" s="3"/>
      <c r="P22" s="5">
        <v>-0.3569</v>
      </c>
      <c r="Q22" s="5">
        <v>-3.2899999999999999E-2</v>
      </c>
      <c r="R22" s="7">
        <f t="shared" si="5"/>
        <v>-8.5409364907000231</v>
      </c>
      <c r="T22" s="3"/>
      <c r="W22" s="5">
        <v>-0.31809999999999999</v>
      </c>
      <c r="X22" s="5">
        <v>5.8999999999999999E-3</v>
      </c>
      <c r="Y22" s="7">
        <f t="shared" si="6"/>
        <v>-5.719890025260348</v>
      </c>
      <c r="AA22" s="3"/>
      <c r="AD22" s="5">
        <v>-0.26579999999999998</v>
      </c>
      <c r="AE22" s="5">
        <v>5.8200000000000002E-2</v>
      </c>
      <c r="AF22" s="7">
        <f t="shared" si="7"/>
        <v>-1.9172938875671832</v>
      </c>
      <c r="AK22" s="3"/>
      <c r="AN22" s="36">
        <v>-0.33500000000000002</v>
      </c>
      <c r="AO22" s="36">
        <v>-1.0999999999999999E-2</v>
      </c>
      <c r="AP22" s="7">
        <f t="shared" si="8"/>
        <v>-6.948644800155467</v>
      </c>
      <c r="AS22" s="3"/>
      <c r="AV22" s="36">
        <v>-0.35649999999999998</v>
      </c>
      <c r="AW22" s="36">
        <v>-3.2500000000000001E-2</v>
      </c>
      <c r="AX22" s="7">
        <f t="shared" si="9"/>
        <v>-8.5118535374480651</v>
      </c>
      <c r="BA22" s="3"/>
      <c r="BD22" s="5">
        <v>-0.3488</v>
      </c>
      <c r="BE22" s="5">
        <v>-2.4799999999999999E-2</v>
      </c>
      <c r="BF22" s="7">
        <f t="shared" si="10"/>
        <v>-7.9520066873479252</v>
      </c>
      <c r="BI22" s="3"/>
      <c r="BL22" s="36">
        <v>-0.31730000000000003</v>
      </c>
      <c r="BM22" s="5">
        <v>6.7000000000000002E-3</v>
      </c>
      <c r="BN22" s="7">
        <f t="shared" si="11"/>
        <v>-5.6617241187564424</v>
      </c>
      <c r="BQ22" s="3"/>
      <c r="BT22" s="38">
        <v>-0.3342</v>
      </c>
      <c r="BU22" s="5">
        <v>-1.0200000000000001E-2</v>
      </c>
      <c r="BV22" s="7">
        <f t="shared" si="12"/>
        <v>-6.8904788936515544</v>
      </c>
      <c r="BY22" s="3"/>
      <c r="CB22" s="36">
        <v>-0.33350000000000002</v>
      </c>
      <c r="CC22" s="36">
        <v>-9.5999999999999992E-3</v>
      </c>
      <c r="CD22" s="7">
        <f t="shared" si="13"/>
        <v>-6.8395837254606349</v>
      </c>
    </row>
    <row r="23" spans="1:82" ht="15.75" thickBot="1" x14ac:dyDescent="0.3">
      <c r="P23" t="s">
        <v>27</v>
      </c>
      <c r="Q23" t="s">
        <v>28</v>
      </c>
      <c r="W23" t="s">
        <v>27</v>
      </c>
      <c r="X23" t="s">
        <v>33</v>
      </c>
      <c r="AD23" t="s">
        <v>27</v>
      </c>
      <c r="AE23" t="s">
        <v>42</v>
      </c>
      <c r="AN23" t="s">
        <v>27</v>
      </c>
      <c r="AO23" t="s">
        <v>50</v>
      </c>
      <c r="AV23" t="s">
        <v>27</v>
      </c>
      <c r="AW23" t="s">
        <v>51</v>
      </c>
      <c r="BD23" t="s">
        <v>27</v>
      </c>
      <c r="BE23" t="s">
        <v>52</v>
      </c>
      <c r="BL23" t="s">
        <v>27</v>
      </c>
      <c r="BM23" t="s">
        <v>53</v>
      </c>
      <c r="BT23" t="s">
        <v>27</v>
      </c>
      <c r="BU23" t="s">
        <v>54</v>
      </c>
      <c r="CB23" t="s">
        <v>27</v>
      </c>
      <c r="CC23" t="s">
        <v>55</v>
      </c>
    </row>
    <row r="24" spans="1:82" x14ac:dyDescent="0.25">
      <c r="I24" s="8" t="s">
        <v>8</v>
      </c>
      <c r="J24" s="9">
        <f>AVERAGEA(I3:I22)</f>
        <v>17.408328548357172</v>
      </c>
    </row>
    <row r="25" spans="1:82" x14ac:dyDescent="0.25">
      <c r="I25" s="10"/>
      <c r="J25" s="11"/>
    </row>
    <row r="26" spans="1:82" ht="15.75" thickBot="1" x14ac:dyDescent="0.3">
      <c r="I26" s="12" t="s">
        <v>9</v>
      </c>
      <c r="J26" s="13">
        <f>SQRT(SUM(J3:J22))</f>
        <v>72.70738312988847</v>
      </c>
    </row>
    <row r="29" spans="1:82" ht="15.75" thickBot="1" x14ac:dyDescent="0.3"/>
    <row r="30" spans="1:82" x14ac:dyDescent="0.25">
      <c r="B30" s="8"/>
      <c r="C30" s="4" t="s">
        <v>59</v>
      </c>
      <c r="D30" s="4" t="s">
        <v>24</v>
      </c>
      <c r="E30" s="4" t="s">
        <v>60</v>
      </c>
      <c r="F30" s="9" t="s">
        <v>61</v>
      </c>
    </row>
    <row r="31" spans="1:82" x14ac:dyDescent="0.25">
      <c r="B31" s="10" t="s">
        <v>56</v>
      </c>
      <c r="C31" s="5"/>
      <c r="D31" s="5"/>
      <c r="E31" s="5"/>
      <c r="F31" s="11"/>
    </row>
    <row r="32" spans="1:82" x14ac:dyDescent="0.25">
      <c r="B32" s="10" t="s">
        <v>57</v>
      </c>
      <c r="C32" s="5">
        <v>1E-3</v>
      </c>
      <c r="D32" s="5">
        <v>0.8</v>
      </c>
      <c r="E32" s="5">
        <v>1800</v>
      </c>
      <c r="F32" s="11" t="s">
        <v>51</v>
      </c>
    </row>
    <row r="33" spans="2:6" x14ac:dyDescent="0.25">
      <c r="B33" s="10" t="s">
        <v>58</v>
      </c>
      <c r="C33" s="5">
        <v>0.1</v>
      </c>
      <c r="D33" s="5">
        <v>0.7</v>
      </c>
      <c r="E33" s="5">
        <v>20</v>
      </c>
      <c r="F33" s="11" t="s">
        <v>28</v>
      </c>
    </row>
    <row r="34" spans="2:6" ht="15.75" thickBot="1" x14ac:dyDescent="0.3">
      <c r="B34" s="12"/>
      <c r="C34" s="39">
        <v>0.5</v>
      </c>
      <c r="D34" s="39">
        <v>0.5</v>
      </c>
      <c r="E34" s="39">
        <v>7</v>
      </c>
      <c r="F34" s="13" t="s">
        <v>50</v>
      </c>
    </row>
    <row r="35" spans="2:6" ht="15.75" thickBot="1" x14ac:dyDescent="0.3"/>
    <row r="36" spans="2:6" x14ac:dyDescent="0.25">
      <c r="B36" s="8"/>
      <c r="C36" s="4" t="s">
        <v>59</v>
      </c>
      <c r="D36" s="4" t="s">
        <v>24</v>
      </c>
      <c r="E36" s="4" t="s">
        <v>60</v>
      </c>
      <c r="F36" s="9" t="s">
        <v>61</v>
      </c>
    </row>
    <row r="37" spans="2:6" x14ac:dyDescent="0.25">
      <c r="B37" s="10" t="s">
        <v>62</v>
      </c>
      <c r="C37" s="5"/>
      <c r="D37" s="5"/>
      <c r="E37" s="5"/>
      <c r="F37" s="11"/>
    </row>
    <row r="38" spans="2:6" x14ac:dyDescent="0.25">
      <c r="B38" s="10" t="s">
        <v>64</v>
      </c>
      <c r="C38" s="5">
        <v>1E-3</v>
      </c>
      <c r="D38" s="5">
        <v>0.8</v>
      </c>
      <c r="E38" s="5">
        <v>4500</v>
      </c>
      <c r="F38" s="11" t="s">
        <v>53</v>
      </c>
    </row>
    <row r="39" spans="2:6" x14ac:dyDescent="0.25">
      <c r="B39" s="10" t="s">
        <v>65</v>
      </c>
      <c r="C39" s="5">
        <v>0.1</v>
      </c>
      <c r="D39" s="5">
        <v>0.7</v>
      </c>
      <c r="E39" s="5">
        <v>65</v>
      </c>
      <c r="F39" s="11" t="s">
        <v>52</v>
      </c>
    </row>
    <row r="40" spans="2:6" ht="15.75" thickBot="1" x14ac:dyDescent="0.3">
      <c r="B40" s="12"/>
      <c r="C40" s="39">
        <v>0.5</v>
      </c>
      <c r="D40" s="39">
        <v>0.5</v>
      </c>
      <c r="E40" s="39">
        <v>50</v>
      </c>
      <c r="F40" s="13" t="s">
        <v>33</v>
      </c>
    </row>
    <row r="41" spans="2:6" ht="15.75" thickBot="1" x14ac:dyDescent="0.3"/>
    <row r="42" spans="2:6" x14ac:dyDescent="0.25">
      <c r="B42" s="8"/>
      <c r="C42" s="4" t="s">
        <v>59</v>
      </c>
      <c r="D42" s="4" t="s">
        <v>24</v>
      </c>
      <c r="E42" s="4" t="s">
        <v>60</v>
      </c>
      <c r="F42" s="9" t="s">
        <v>61</v>
      </c>
    </row>
    <row r="43" spans="2:6" x14ac:dyDescent="0.25">
      <c r="B43" s="10" t="s">
        <v>63</v>
      </c>
      <c r="C43" s="5"/>
      <c r="D43" s="5"/>
      <c r="E43" s="5"/>
      <c r="F43" s="11"/>
    </row>
    <row r="44" spans="2:6" x14ac:dyDescent="0.25">
      <c r="B44" s="10" t="s">
        <v>67</v>
      </c>
      <c r="C44" s="5">
        <v>1E-3</v>
      </c>
      <c r="D44" s="5">
        <v>0.8</v>
      </c>
      <c r="E44" s="5">
        <v>2250</v>
      </c>
      <c r="F44" s="11" t="s">
        <v>42</v>
      </c>
    </row>
    <row r="45" spans="2:6" x14ac:dyDescent="0.25">
      <c r="B45" s="10" t="s">
        <v>66</v>
      </c>
      <c r="C45" s="5">
        <v>0.1</v>
      </c>
      <c r="D45" s="5">
        <v>0.7</v>
      </c>
      <c r="E45" s="5">
        <v>190</v>
      </c>
      <c r="F45" s="11" t="s">
        <v>55</v>
      </c>
    </row>
    <row r="46" spans="2:6" ht="15.75" thickBot="1" x14ac:dyDescent="0.3">
      <c r="B46" s="12"/>
      <c r="C46" s="39">
        <v>0.5</v>
      </c>
      <c r="D46" s="39">
        <v>0.5</v>
      </c>
      <c r="E46" s="39">
        <v>1000</v>
      </c>
      <c r="F46" s="13" t="s">
        <v>54</v>
      </c>
    </row>
  </sheetData>
  <mergeCells count="2">
    <mergeCell ref="F1:G1"/>
    <mergeCell ref="C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</dc:creator>
  <cp:lastModifiedBy>Ania</cp:lastModifiedBy>
  <dcterms:created xsi:type="dcterms:W3CDTF">2017-11-22T12:00:45Z</dcterms:created>
  <dcterms:modified xsi:type="dcterms:W3CDTF">2017-11-23T20:09:04Z</dcterms:modified>
</cp:coreProperties>
</file>