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gisterka\Magisterka\NeuralNetwork\"/>
    </mc:Choice>
  </mc:AlternateContent>
  <xr:revisionPtr revIDLastSave="0" documentId="13_ncr:1_{0FE128E8-80CD-4102-9D3B-D867D44638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ysisData" sheetId="1" r:id="rId1"/>
  </sheets>
  <definedNames>
    <definedName name="_xlnm._FilterDatabase" localSheetId="0" hidden="1">AnalysisData!$I$9:$I$13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" i="1" l="1"/>
  <c r="I48" i="1"/>
  <c r="R59" i="1"/>
  <c r="R42" i="1"/>
  <c r="W42" i="1"/>
  <c r="Z42" i="1" s="1"/>
  <c r="O59" i="1"/>
  <c r="W59" i="1"/>
  <c r="Z59" i="1"/>
  <c r="O42" i="1"/>
  <c r="M42" i="1"/>
  <c r="U59" i="1" l="1"/>
  <c r="U42" i="1"/>
  <c r="M59" i="1"/>
  <c r="B25" i="1"/>
  <c r="C25" i="1"/>
  <c r="D25" i="1"/>
  <c r="A25" i="1"/>
  <c r="F2" i="1"/>
  <c r="B31" i="1"/>
  <c r="C31" i="1"/>
  <c r="D31" i="1"/>
  <c r="A31" i="1"/>
  <c r="B28" i="1"/>
  <c r="C28" i="1"/>
  <c r="D28" i="1"/>
  <c r="A28" i="1"/>
  <c r="B22" i="1"/>
  <c r="C22" i="1"/>
  <c r="D22" i="1"/>
  <c r="A22" i="1"/>
  <c r="B19" i="1"/>
  <c r="C19" i="1"/>
  <c r="D19" i="1"/>
  <c r="A19" i="1"/>
  <c r="J30" i="1"/>
  <c r="J31" i="1"/>
  <c r="J32" i="1"/>
  <c r="J33" i="1"/>
  <c r="J34" i="1"/>
  <c r="J35" i="1"/>
  <c r="J36" i="1"/>
  <c r="J37" i="1"/>
  <c r="J38" i="1"/>
  <c r="J29" i="1"/>
  <c r="J17" i="1"/>
  <c r="J18" i="1"/>
  <c r="J19" i="1"/>
  <c r="J20" i="1"/>
  <c r="J21" i="1"/>
  <c r="J22" i="1"/>
  <c r="J23" i="1"/>
  <c r="J24" i="1"/>
  <c r="J25" i="1"/>
  <c r="J26" i="1"/>
  <c r="J16" i="1"/>
  <c r="J10" i="1"/>
  <c r="J11" i="1"/>
  <c r="J12" i="1"/>
  <c r="J13" i="1"/>
  <c r="J9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<sst xmlns="http://schemas.openxmlformats.org/spreadsheetml/2006/main" count="34" uniqueCount="20">
  <si>
    <t>Reset</t>
  </si>
  <si>
    <t>Preserve</t>
  </si>
  <si>
    <t>Conform</t>
  </si>
  <si>
    <t>Rebel</t>
  </si>
  <si>
    <t>N</t>
  </si>
  <si>
    <t>Wartość punktów resetu:</t>
  </si>
  <si>
    <t>Wartość punktów utrzymania:</t>
  </si>
  <si>
    <t>Wartość punktów sprzyjania:</t>
  </si>
  <si>
    <t>Średnie:</t>
  </si>
  <si>
    <t>Mediany:</t>
  </si>
  <si>
    <t>Dominanta:</t>
  </si>
  <si>
    <t>Odchylenie standardowe:</t>
  </si>
  <si>
    <t>Wartość punktów zaprzeczenia:</t>
  </si>
  <si>
    <t>Wariancja:</t>
  </si>
  <si>
    <t>Alfa:</t>
  </si>
  <si>
    <t>r:</t>
  </si>
  <si>
    <t>t:</t>
  </si>
  <si>
    <t>p:</t>
  </si>
  <si>
    <t>Graniczne wartości t i r dla alfa:</t>
  </si>
  <si>
    <t>Wystąpienia: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</si>
</sst>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colors>
    <mruColors>
      <color rgb="FF6600CC"/>
      <color rgb="FFFF00FF"/>
      <color rgb="FF00FFFF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Punkty resetu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AnalysisData!$J$1</c:f>
              <c:strCache>
                <c:ptCount val="1"/>
                <c:pt idx="0">
                  <c:v>Wystąpienia: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cat>
            <c:numRef>
              <c:f>AnalysisData!$I$2:$I$6</c:f>
              <c:numCache>
                <c:formatCode>@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AnalysisData!$J$2:$J$6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8A-4C81-B0A2-5A65B107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989440"/>
        <c:axId val="796990096"/>
      </c:barChart>
      <c:catAx>
        <c:axId val="79698944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990096"/>
        <c:crosses val="autoZero"/>
        <c:auto val="1"/>
        <c:lblAlgn val="ctr"/>
        <c:lblOffset val="100"/>
        <c:noMultiLvlLbl val="0"/>
      </c:catAx>
      <c:valAx>
        <c:axId val="7969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9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Punkty</a:t>
            </a:r>
            <a:r>
              <a:rPr lang="pl-PL" baseline="0"/>
              <a:t> utrzymania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AnalysisData!$J$8</c:f>
              <c:strCache>
                <c:ptCount val="1"/>
                <c:pt idx="0">
                  <c:v>Wystąpienia:</c:v>
                </c:pt>
              </c:strCache>
            </c:strRef>
          </c:tx>
          <c:spPr>
            <a:solidFill>
              <a:srgbClr val="6600CC"/>
            </a:solidFill>
            <a:ln>
              <a:noFill/>
            </a:ln>
            <a:effectLst/>
          </c:spPr>
          <c:invertIfNegative val="0"/>
          <c:cat>
            <c:numRef>
              <c:f>AnalysisData!$I$9:$I$13</c:f>
              <c:numCache>
                <c:formatCode>@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AnalysisData!$J$9:$J$13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C4-4B57-9AF2-A7E962DC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944816"/>
        <c:axId val="796942520"/>
      </c:barChart>
      <c:catAx>
        <c:axId val="79694481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942520"/>
        <c:crosses val="autoZero"/>
        <c:auto val="1"/>
        <c:lblAlgn val="ctr"/>
        <c:lblOffset val="100"/>
        <c:noMultiLvlLbl val="0"/>
      </c:catAx>
      <c:valAx>
        <c:axId val="7969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9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Punkty</a:t>
            </a:r>
            <a:r>
              <a:rPr lang="pl-PL" baseline="0"/>
              <a:t> sprzyjania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AnalysisData!$I$16:$I$26</c:f>
              <c:numCache>
                <c:formatCode>@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AnalysisData!$J$16:$J$26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9-47B3-A332-0D16702E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20744"/>
        <c:axId val="802718448"/>
      </c:barChart>
      <c:catAx>
        <c:axId val="8027207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718448"/>
        <c:crosses val="autoZero"/>
        <c:auto val="1"/>
        <c:lblAlgn val="ctr"/>
        <c:lblOffset val="100"/>
        <c:noMultiLvlLbl val="0"/>
      </c:catAx>
      <c:valAx>
        <c:axId val="8027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72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Punkty</a:t>
            </a:r>
            <a:r>
              <a:rPr lang="pl-PL" baseline="0"/>
              <a:t> zaprzeczenia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AnalysisData!$I$29:$I$38</c:f>
              <c:numCache>
                <c:formatCode>@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AnalysisData!$J$29:$J$38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C-4BEA-AD04-6C49A048C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20744"/>
        <c:axId val="802718448"/>
      </c:barChart>
      <c:catAx>
        <c:axId val="8027207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718448"/>
        <c:crosses val="autoZero"/>
        <c:auto val="1"/>
        <c:lblAlgn val="ctr"/>
        <c:lblOffset val="100"/>
        <c:noMultiLvlLbl val="0"/>
      </c:catAx>
      <c:valAx>
        <c:axId val="8027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72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Punkty resetu a punkty sprzyjania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AnalysisData!$C$1</c:f>
              <c:strCache>
                <c:ptCount val="1"/>
                <c:pt idx="0">
                  <c:v>Conform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99FF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AnalysisData!$A$2:$A$16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</c:numCache>
            </c:numRef>
          </c:xVal>
          <c:yVal>
            <c:numRef>
              <c:f>AnalysisData!$C$2:$C$16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9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15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B-4BBF-9A5C-04A303A17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33104"/>
        <c:axId val="696823592"/>
      </c:scatterChart>
      <c:valAx>
        <c:axId val="69683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Punkty resetu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823592"/>
        <c:crosses val="autoZero"/>
        <c:crossBetween val="midCat"/>
      </c:valAx>
      <c:valAx>
        <c:axId val="6968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Punkty sprzyjania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83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Punkty</a:t>
            </a:r>
            <a:r>
              <a:rPr lang="pl-PL" baseline="0"/>
              <a:t> utrzymania a punkty sprzyjania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AnalysisData!$C$1</c:f>
              <c:strCache>
                <c:ptCount val="1"/>
                <c:pt idx="0">
                  <c:v>Conform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6600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AnalysisData!$B$2:$B$16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</c:numCache>
            </c:numRef>
          </c:xVal>
          <c:yVal>
            <c:numRef>
              <c:f>AnalysisData!$C$2:$C$16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9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15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A-440C-97C3-5A5DF46C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331480"/>
        <c:axId val="842331152"/>
      </c:scatterChart>
      <c:valAx>
        <c:axId val="84233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Punkty utrzymania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331152"/>
        <c:crosses val="autoZero"/>
        <c:crossBetween val="midCat"/>
      </c:valAx>
      <c:valAx>
        <c:axId val="8423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Punkty sprzyjania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33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Punkty</a:t>
            </a:r>
            <a:r>
              <a:rPr lang="pl-PL" baseline="0"/>
              <a:t> resetu a punkty zaprzeczenia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AnalysisData!$D$1</c:f>
              <c:strCache>
                <c:ptCount val="1"/>
                <c:pt idx="0">
                  <c:v>Rebel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99FF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AnalysisData!$A$2:$A$16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</c:numCache>
            </c:numRef>
          </c:xVal>
          <c:yVal>
            <c:numRef>
              <c:f>AnalysisData!$D$2:$D$16</c:f>
              <c:numCache>
                <c:formatCode>General</c:formatCode>
                <c:ptCount val="15"/>
                <c:pt idx="0">
                  <c:v>10</c:v>
                </c:pt>
                <c:pt idx="1">
                  <c:v>2</c:v>
                </c:pt>
                <c:pt idx="2">
                  <c:v>9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4</c:v>
                </c:pt>
                <c:pt idx="11">
                  <c:v>11</c:v>
                </c:pt>
                <c:pt idx="12">
                  <c:v>7</c:v>
                </c:pt>
                <c:pt idx="13">
                  <c:v>1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4-4398-853D-39F1C795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17672"/>
        <c:axId val="795515704"/>
      </c:scatterChart>
      <c:valAx>
        <c:axId val="79551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Punkty resetu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515704"/>
        <c:crosses val="autoZero"/>
        <c:crossBetween val="midCat"/>
      </c:valAx>
      <c:valAx>
        <c:axId val="79551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Punkty zaprzeczenia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51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Punkty utrzymania a punkty zaprzeczenia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AnalysisData!$D$1</c:f>
              <c:strCache>
                <c:ptCount val="1"/>
                <c:pt idx="0">
                  <c:v>Rebel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6600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AnalysisData!$B$2:$B$16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</c:numCache>
            </c:numRef>
          </c:xVal>
          <c:yVal>
            <c:numRef>
              <c:f>AnalysisData!$D$2:$D$16</c:f>
              <c:numCache>
                <c:formatCode>General</c:formatCode>
                <c:ptCount val="15"/>
                <c:pt idx="0">
                  <c:v>10</c:v>
                </c:pt>
                <c:pt idx="1">
                  <c:v>2</c:v>
                </c:pt>
                <c:pt idx="2">
                  <c:v>9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4</c:v>
                </c:pt>
                <c:pt idx="11">
                  <c:v>11</c:v>
                </c:pt>
                <c:pt idx="12">
                  <c:v>7</c:v>
                </c:pt>
                <c:pt idx="13">
                  <c:v>1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1-4063-BFFF-A85F6DD2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14728"/>
        <c:axId val="536618664"/>
      </c:scatterChart>
      <c:valAx>
        <c:axId val="53661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Punkty utrzymania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618664"/>
        <c:crosses val="autoZero"/>
        <c:crossBetween val="midCat"/>
      </c:valAx>
      <c:valAx>
        <c:axId val="5366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Punkty</a:t>
                </a:r>
                <a:r>
                  <a:rPr lang="pl-PL" baseline="0"/>
                  <a:t> zaprzeczenia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61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0</xdr:row>
      <xdr:rowOff>71437</xdr:rowOff>
    </xdr:from>
    <xdr:to>
      <xdr:col>17</xdr:col>
      <xdr:colOff>47625</xdr:colOff>
      <xdr:row>11</xdr:row>
      <xdr:rowOff>123825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75BAD72-BBC6-8F32-0585-EE6519E15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0</xdr:row>
      <xdr:rowOff>80962</xdr:rowOff>
    </xdr:from>
    <xdr:to>
      <xdr:col>23</xdr:col>
      <xdr:colOff>561975</xdr:colOff>
      <xdr:row>11</xdr:row>
      <xdr:rowOff>161925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068A15B-496C-E240-D99E-F3DB37F7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276224</xdr:colOff>
      <xdr:row>13</xdr:row>
      <xdr:rowOff>80962</xdr:rowOff>
    </xdr:from>
    <xdr:to>
      <xdr:col>17</xdr:col>
      <xdr:colOff>19049</xdr:colOff>
      <xdr:row>24</xdr:row>
      <xdr:rowOff>171450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767D5C9-50FD-95F6-7C4A-DCB3E1053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295275</xdr:colOff>
      <xdr:row>13</xdr:row>
      <xdr:rowOff>104775</xdr:rowOff>
    </xdr:from>
    <xdr:to>
      <xdr:col>24</xdr:col>
      <xdr:colOff>38100</xdr:colOff>
      <xdr:row>25</xdr:row>
      <xdr:rowOff>4763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79DE72F-4766-4A45-B446-B51836239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26</xdr:row>
      <xdr:rowOff>100012</xdr:rowOff>
    </xdr:from>
    <xdr:to>
      <xdr:col>18</xdr:col>
      <xdr:colOff>0</xdr:colOff>
      <xdr:row>40</xdr:row>
      <xdr:rowOff>176212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7BAD569B-624D-356C-AB74-B9D1E78EB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314325</xdr:colOff>
      <xdr:row>26</xdr:row>
      <xdr:rowOff>80962</xdr:rowOff>
    </xdr:from>
    <xdr:to>
      <xdr:col>26</xdr:col>
      <xdr:colOff>9525</xdr:colOff>
      <xdr:row>40</xdr:row>
      <xdr:rowOff>157162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991FABE2-F21C-9C87-42C9-C87A2931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323850</xdr:colOff>
      <xdr:row>43</xdr:row>
      <xdr:rowOff>61912</xdr:rowOff>
    </xdr:from>
    <xdr:to>
      <xdr:col>18</xdr:col>
      <xdr:colOff>19050</xdr:colOff>
      <xdr:row>57</xdr:row>
      <xdr:rowOff>138112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E144DA52-6B6B-BEE4-8831-025DDFA84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352425</xdr:colOff>
      <xdr:row>43</xdr:row>
      <xdr:rowOff>61912</xdr:rowOff>
    </xdr:from>
    <xdr:to>
      <xdr:col>26</xdr:col>
      <xdr:colOff>47625</xdr:colOff>
      <xdr:row>57</xdr:row>
      <xdr:rowOff>138112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EB6FB377-7416-2660-84D1-5E3A7178E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9"/>
  <sheetViews>
    <sheetView tabSelected="1" workbookViewId="0">
      <selection activeCell="J28" sqref="J28"/>
    </sheetView>
  </sheetViews>
  <sheetFormatPr defaultRowHeight="15" x14ac:dyDescent="0.25"/>
  <cols>
    <col min="1" max="1" width="10.85546875" customWidth="1"/>
    <col min="4" max="4" width="21.42578125" customWidth="1"/>
    <col min="6" max="6" width="9.85546875" bestFit="1" customWidth="1"/>
    <col min="9" max="9" width="28.42578125" customWidth="1"/>
    <col min="10" max="10" width="12.140625" customWidth="1"/>
    <col min="12" max="12" width="15" customWidth="1"/>
    <col min="13" max="13" width="9.85546875" bestFit="1" customWidth="1"/>
    <col min="16" max="16" width="14.140625" customWidth="1"/>
    <col min="20" max="20" width="14.42578125" customWidth="1"/>
    <col min="23" max="23" width="9.85546875" bestFit="1" customWidth="1"/>
    <col min="24" max="24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14</v>
      </c>
      <c r="I1" s="1" t="s">
        <v>5</v>
      </c>
      <c r="J1" t="s">
        <v>19</v>
      </c>
    </row>
    <row r="2" spans="1:10" x14ac:dyDescent="0.25">
      <c r="A2">
        <v>3</v>
      </c>
      <c r="B2">
        <v>3</v>
      </c>
      <c r="C2">
        <v>5</v>
      </c>
      <c r="D2">
        <v>10</v>
      </c>
      <c r="F2">
        <f>COUNT(A2:A16)</f>
        <v>15</v>
      </c>
      <c r="G2">
        <v>0.1</v>
      </c>
      <c r="I2" s="1">
        <v>0</v>
      </c>
      <c r="J2">
        <f>COUNTIF($A$2:$A$16,I2)</f>
        <v>3</v>
      </c>
    </row>
    <row r="3" spans="1:10" x14ac:dyDescent="0.25">
      <c r="A3">
        <v>0</v>
      </c>
      <c r="B3">
        <v>1</v>
      </c>
      <c r="C3">
        <v>5</v>
      </c>
      <c r="D3">
        <v>2</v>
      </c>
      <c r="I3" s="1">
        <v>1</v>
      </c>
      <c r="J3">
        <f t="shared" ref="J3:J6" si="0">COUNTIF($A$2:$A$16,I3)</f>
        <v>1</v>
      </c>
    </row>
    <row r="4" spans="1:10" x14ac:dyDescent="0.25">
      <c r="A4">
        <v>4</v>
      </c>
      <c r="B4">
        <v>4</v>
      </c>
      <c r="C4">
        <v>14</v>
      </c>
      <c r="D4">
        <v>9</v>
      </c>
      <c r="I4" s="1">
        <v>2</v>
      </c>
      <c r="J4">
        <f t="shared" si="0"/>
        <v>4</v>
      </c>
    </row>
    <row r="5" spans="1:10" x14ac:dyDescent="0.25">
      <c r="A5">
        <v>3</v>
      </c>
      <c r="B5">
        <v>4</v>
      </c>
      <c r="C5">
        <v>7</v>
      </c>
      <c r="D5">
        <v>3</v>
      </c>
      <c r="I5" s="1">
        <v>3</v>
      </c>
      <c r="J5">
        <f t="shared" si="0"/>
        <v>3</v>
      </c>
    </row>
    <row r="6" spans="1:10" x14ac:dyDescent="0.25">
      <c r="A6">
        <v>4</v>
      </c>
      <c r="B6">
        <v>4</v>
      </c>
      <c r="C6">
        <v>6</v>
      </c>
      <c r="D6">
        <v>9</v>
      </c>
      <c r="I6" s="1">
        <v>4</v>
      </c>
      <c r="J6">
        <f t="shared" si="0"/>
        <v>4</v>
      </c>
    </row>
    <row r="7" spans="1:10" x14ac:dyDescent="0.25">
      <c r="A7">
        <v>2</v>
      </c>
      <c r="B7">
        <v>2</v>
      </c>
      <c r="C7">
        <v>3</v>
      </c>
      <c r="D7">
        <v>6</v>
      </c>
      <c r="I7" s="1"/>
    </row>
    <row r="8" spans="1:10" x14ac:dyDescent="0.25">
      <c r="A8">
        <v>2</v>
      </c>
      <c r="B8">
        <v>2</v>
      </c>
      <c r="C8">
        <v>12</v>
      </c>
      <c r="D8">
        <v>6</v>
      </c>
      <c r="I8" s="1" t="s">
        <v>6</v>
      </c>
      <c r="J8" t="s">
        <v>19</v>
      </c>
    </row>
    <row r="9" spans="1:10" x14ac:dyDescent="0.25">
      <c r="A9">
        <v>2</v>
      </c>
      <c r="B9">
        <v>4</v>
      </c>
      <c r="C9">
        <v>9</v>
      </c>
      <c r="D9">
        <v>7</v>
      </c>
      <c r="I9" s="1">
        <v>0</v>
      </c>
      <c r="J9">
        <f>COUNTIF($B$2:$B$16,I9)</f>
        <v>1</v>
      </c>
    </row>
    <row r="10" spans="1:10" x14ac:dyDescent="0.25">
      <c r="A10">
        <v>4</v>
      </c>
      <c r="B10">
        <v>4</v>
      </c>
      <c r="C10">
        <v>2</v>
      </c>
      <c r="D10">
        <v>7</v>
      </c>
      <c r="I10" s="1">
        <v>1</v>
      </c>
      <c r="J10">
        <f t="shared" ref="J10:J13" si="1">COUNTIF($B$2:$B$16,I10)</f>
        <v>2</v>
      </c>
    </row>
    <row r="11" spans="1:10" x14ac:dyDescent="0.25">
      <c r="A11">
        <v>2</v>
      </c>
      <c r="B11">
        <v>4</v>
      </c>
      <c r="C11">
        <v>6</v>
      </c>
      <c r="D11">
        <v>10</v>
      </c>
      <c r="I11" s="1">
        <v>2</v>
      </c>
      <c r="J11">
        <f t="shared" si="1"/>
        <v>2</v>
      </c>
    </row>
    <row r="12" spans="1:10" x14ac:dyDescent="0.25">
      <c r="A12">
        <v>0</v>
      </c>
      <c r="B12">
        <v>1</v>
      </c>
      <c r="C12">
        <v>8</v>
      </c>
      <c r="D12">
        <v>4</v>
      </c>
      <c r="I12" s="1">
        <v>3</v>
      </c>
      <c r="J12">
        <f t="shared" si="1"/>
        <v>3</v>
      </c>
    </row>
    <row r="13" spans="1:10" x14ac:dyDescent="0.25">
      <c r="A13">
        <v>3</v>
      </c>
      <c r="B13">
        <v>3</v>
      </c>
      <c r="C13">
        <v>8</v>
      </c>
      <c r="D13">
        <v>11</v>
      </c>
      <c r="I13" s="1">
        <v>4</v>
      </c>
      <c r="J13">
        <f t="shared" si="1"/>
        <v>7</v>
      </c>
    </row>
    <row r="14" spans="1:10" x14ac:dyDescent="0.25">
      <c r="A14">
        <v>4</v>
      </c>
      <c r="B14">
        <v>4</v>
      </c>
      <c r="C14">
        <v>5</v>
      </c>
      <c r="D14">
        <v>7</v>
      </c>
      <c r="I14" s="1"/>
    </row>
    <row r="15" spans="1:10" x14ac:dyDescent="0.25">
      <c r="A15">
        <v>0</v>
      </c>
      <c r="B15">
        <v>3</v>
      </c>
      <c r="C15">
        <v>15</v>
      </c>
      <c r="D15">
        <v>1</v>
      </c>
      <c r="I15" s="1" t="s">
        <v>7</v>
      </c>
      <c r="J15" t="s">
        <v>19</v>
      </c>
    </row>
    <row r="16" spans="1:10" x14ac:dyDescent="0.25">
      <c r="A16">
        <v>1</v>
      </c>
      <c r="B16">
        <v>0</v>
      </c>
      <c r="C16">
        <v>1</v>
      </c>
      <c r="D16">
        <v>5</v>
      </c>
      <c r="I16" s="1">
        <v>1</v>
      </c>
      <c r="J16">
        <f>COUNTIF($C$2:$C$16,I16)</f>
        <v>1</v>
      </c>
    </row>
    <row r="17" spans="1:10" x14ac:dyDescent="0.25">
      <c r="I17" s="1">
        <v>2</v>
      </c>
      <c r="J17">
        <f t="shared" ref="J17:J26" si="2">COUNTIF($C$2:$C$16,I17)</f>
        <v>1</v>
      </c>
    </row>
    <row r="18" spans="1:10" x14ac:dyDescent="0.25">
      <c r="A18" t="s">
        <v>8</v>
      </c>
      <c r="I18" s="1">
        <v>3</v>
      </c>
      <c r="J18">
        <f t="shared" si="2"/>
        <v>1</v>
      </c>
    </row>
    <row r="19" spans="1:10" x14ac:dyDescent="0.25">
      <c r="A19">
        <f>AVERAGE(A2:A16)</f>
        <v>2.2666666666666666</v>
      </c>
      <c r="B19">
        <f t="shared" ref="B19:D19" si="3">AVERAGE(B2:B16)</f>
        <v>2.8666666666666667</v>
      </c>
      <c r="C19">
        <f t="shared" si="3"/>
        <v>7.0666666666666664</v>
      </c>
      <c r="D19">
        <f t="shared" si="3"/>
        <v>6.4666666666666668</v>
      </c>
      <c r="I19" s="1">
        <v>5</v>
      </c>
      <c r="J19">
        <f t="shared" si="2"/>
        <v>3</v>
      </c>
    </row>
    <row r="20" spans="1:10" x14ac:dyDescent="0.25">
      <c r="I20" s="1">
        <v>6</v>
      </c>
      <c r="J20">
        <f t="shared" si="2"/>
        <v>2</v>
      </c>
    </row>
    <row r="21" spans="1:10" x14ac:dyDescent="0.25">
      <c r="A21" t="s">
        <v>9</v>
      </c>
      <c r="I21" s="1">
        <v>7</v>
      </c>
      <c r="J21">
        <f t="shared" si="2"/>
        <v>1</v>
      </c>
    </row>
    <row r="22" spans="1:10" x14ac:dyDescent="0.25">
      <c r="A22">
        <f>MEDIAN(A2:A16)</f>
        <v>2</v>
      </c>
      <c r="B22">
        <f t="shared" ref="B22:D22" si="4">MEDIAN(B2:B16)</f>
        <v>3</v>
      </c>
      <c r="C22">
        <f t="shared" si="4"/>
        <v>6</v>
      </c>
      <c r="D22">
        <f t="shared" si="4"/>
        <v>7</v>
      </c>
      <c r="I22" s="1">
        <v>8</v>
      </c>
      <c r="J22">
        <f t="shared" si="2"/>
        <v>2</v>
      </c>
    </row>
    <row r="23" spans="1:10" x14ac:dyDescent="0.25">
      <c r="I23" s="1">
        <v>9</v>
      </c>
      <c r="J23">
        <f t="shared" si="2"/>
        <v>1</v>
      </c>
    </row>
    <row r="24" spans="1:10" x14ac:dyDescent="0.25">
      <c r="A24" t="s">
        <v>10</v>
      </c>
      <c r="I24" s="1">
        <v>12</v>
      </c>
      <c r="J24">
        <f t="shared" si="2"/>
        <v>1</v>
      </c>
    </row>
    <row r="25" spans="1:10" x14ac:dyDescent="0.25">
      <c r="A25">
        <f>_xlfn.MODE.SNGL(A2:A16)</f>
        <v>4</v>
      </c>
      <c r="B25">
        <f t="shared" ref="B25:D25" si="5">_xlfn.MODE.SNGL(B2:B16)</f>
        <v>4</v>
      </c>
      <c r="C25">
        <f t="shared" si="5"/>
        <v>5</v>
      </c>
      <c r="D25">
        <f t="shared" si="5"/>
        <v>7</v>
      </c>
      <c r="I25" s="1">
        <v>14</v>
      </c>
      <c r="J25">
        <f t="shared" si="2"/>
        <v>1</v>
      </c>
    </row>
    <row r="26" spans="1:10" x14ac:dyDescent="0.25">
      <c r="I26" s="1">
        <v>15</v>
      </c>
      <c r="J26">
        <f t="shared" si="2"/>
        <v>1</v>
      </c>
    </row>
    <row r="27" spans="1:10" x14ac:dyDescent="0.25">
      <c r="A27" t="s">
        <v>11</v>
      </c>
      <c r="I27" s="1"/>
    </row>
    <row r="28" spans="1:10" x14ac:dyDescent="0.25">
      <c r="A28">
        <f>_xlfn.STDEV.S(A2:A16)</f>
        <v>1.4864467059144131</v>
      </c>
      <c r="B28">
        <f>_xlfn.STDEV.S(B2:B16)</f>
        <v>1.3557637102737476</v>
      </c>
      <c r="C28">
        <f>_xlfn.STDEV.S(C2:C16)</f>
        <v>4.0964560757992237</v>
      </c>
      <c r="D28">
        <f>_xlfn.STDEV.S(D2:D16)</f>
        <v>3.0441200151548999</v>
      </c>
      <c r="I28" s="1" t="s">
        <v>12</v>
      </c>
      <c r="J28" t="s">
        <v>19</v>
      </c>
    </row>
    <row r="29" spans="1:10" x14ac:dyDescent="0.25">
      <c r="I29" s="1">
        <v>1</v>
      </c>
      <c r="J29">
        <f>COUNTIF($D$2:$D$16,I29)</f>
        <v>1</v>
      </c>
    </row>
    <row r="30" spans="1:10" x14ac:dyDescent="0.25">
      <c r="A30" t="s">
        <v>13</v>
      </c>
      <c r="I30" s="1">
        <v>2</v>
      </c>
      <c r="J30">
        <f t="shared" ref="J30:J38" si="6">COUNTIF($D$2:$D$16,I30)</f>
        <v>1</v>
      </c>
    </row>
    <row r="31" spans="1:10" x14ac:dyDescent="0.25">
      <c r="A31">
        <f>_xlfn.VAR.S(A2:A16)</f>
        <v>2.2095238095238097</v>
      </c>
      <c r="B31">
        <f>_xlfn.VAR.S(B2:B16)</f>
        <v>1.8380952380952382</v>
      </c>
      <c r="C31">
        <f>_xlfn.VAR.S(C2:C16)</f>
        <v>16.780952380952378</v>
      </c>
      <c r="D31">
        <f>_xlfn.VAR.S(D2:D16)</f>
        <v>9.2666666666666675</v>
      </c>
      <c r="I31" s="1">
        <v>3</v>
      </c>
      <c r="J31">
        <f t="shared" si="6"/>
        <v>1</v>
      </c>
    </row>
    <row r="32" spans="1:10" x14ac:dyDescent="0.25">
      <c r="I32" s="1">
        <v>4</v>
      </c>
      <c r="J32">
        <f t="shared" si="6"/>
        <v>1</v>
      </c>
    </row>
    <row r="33" spans="8:26" x14ac:dyDescent="0.25">
      <c r="I33" s="1">
        <v>5</v>
      </c>
      <c r="J33">
        <f t="shared" si="6"/>
        <v>1</v>
      </c>
    </row>
    <row r="34" spans="8:26" x14ac:dyDescent="0.25">
      <c r="I34" s="1">
        <v>6</v>
      </c>
      <c r="J34">
        <f t="shared" si="6"/>
        <v>2</v>
      </c>
    </row>
    <row r="35" spans="8:26" x14ac:dyDescent="0.25">
      <c r="I35" s="1">
        <v>7</v>
      </c>
      <c r="J35">
        <f t="shared" si="6"/>
        <v>3</v>
      </c>
    </row>
    <row r="36" spans="8:26" x14ac:dyDescent="0.25">
      <c r="I36" s="1">
        <v>9</v>
      </c>
      <c r="J36">
        <f t="shared" si="6"/>
        <v>2</v>
      </c>
    </row>
    <row r="37" spans="8:26" x14ac:dyDescent="0.25">
      <c r="I37" s="1">
        <v>10</v>
      </c>
      <c r="J37">
        <f t="shared" si="6"/>
        <v>2</v>
      </c>
    </row>
    <row r="38" spans="8:26" x14ac:dyDescent="0.25">
      <c r="I38" s="1">
        <v>11</v>
      </c>
      <c r="J38">
        <f t="shared" si="6"/>
        <v>1</v>
      </c>
    </row>
    <row r="42" spans="8:26" x14ac:dyDescent="0.25">
      <c r="L42" t="s">
        <v>15</v>
      </c>
      <c r="M42">
        <f>CORREL(A2:A16,C2:C16)</f>
        <v>-0.1321629623323802</v>
      </c>
      <c r="N42" t="s">
        <v>16</v>
      </c>
      <c r="O42">
        <f>M42*SQRT(F2-2)/SQRT(1-M42^2)</f>
        <v>-0.48073736474481221</v>
      </c>
      <c r="Q42" t="s">
        <v>17</v>
      </c>
      <c r="R42">
        <f>_xlfn.T.DIST.2T(-O42,F2-2)</f>
        <v>0.6386927207001134</v>
      </c>
      <c r="T42" t="s">
        <v>15</v>
      </c>
      <c r="U42">
        <f>CORREL(B2:B16,C2:C16)</f>
        <v>0.24607658693443349</v>
      </c>
      <c r="V42" t="s">
        <v>16</v>
      </c>
      <c r="W42">
        <f>U42*SQRT(F2-2)/SQRT(1-U42^2)</f>
        <v>0.91538962838729232</v>
      </c>
      <c r="Y42" t="s">
        <v>17</v>
      </c>
      <c r="Z42">
        <f>_xlfn.T.DIST.2T(W42,F2-2)</f>
        <v>0.37665466911554946</v>
      </c>
    </row>
    <row r="47" spans="8:26" x14ac:dyDescent="0.25">
      <c r="I47" t="s">
        <v>18</v>
      </c>
    </row>
    <row r="48" spans="8:26" x14ac:dyDescent="0.25">
      <c r="H48" t="s">
        <v>16</v>
      </c>
      <c r="I48">
        <f>TINV(G2,F2-2)</f>
        <v>1.7709333959868729</v>
      </c>
    </row>
    <row r="49" spans="8:26" x14ac:dyDescent="0.25">
      <c r="H49" t="s">
        <v>15</v>
      </c>
      <c r="I49">
        <f>I48/SQRT(I48^2 + F2-2)</f>
        <v>0.4408608415078501</v>
      </c>
    </row>
    <row r="59" spans="8:26" x14ac:dyDescent="0.25">
      <c r="L59" t="s">
        <v>15</v>
      </c>
      <c r="M59">
        <f>CORREL(A2:A16,D2:D16)</f>
        <v>0.68088516573920044</v>
      </c>
      <c r="N59" t="s">
        <v>16</v>
      </c>
      <c r="O59">
        <f>M59*SQRT(F2-2)/SQRT(1-M59^2)</f>
        <v>3.351992434861379</v>
      </c>
      <c r="P59" s="2"/>
      <c r="Q59" t="s">
        <v>17</v>
      </c>
      <c r="R59">
        <f>_xlfn.T.DIST.2T(O59,F2-2)</f>
        <v>5.2007448268020689E-3</v>
      </c>
      <c r="T59" t="s">
        <v>15</v>
      </c>
      <c r="U59">
        <f>CORREL(B2:B16,D2:D16)</f>
        <v>0.44883274218056757</v>
      </c>
      <c r="V59" t="s">
        <v>16</v>
      </c>
      <c r="W59">
        <f>U59*SQRT(F2-2)/SQRT(1-U59^2)</f>
        <v>1.8109454811338095</v>
      </c>
      <c r="X59" s="2"/>
      <c r="Y59" t="s">
        <v>17</v>
      </c>
      <c r="Z59">
        <f>_xlfn.T.DIST.2T(W59,F2-2)</f>
        <v>9.3309789089877193E-2</v>
      </c>
    </row>
  </sheetData>
  <sortState xmlns:xlrd2="http://schemas.microsoft.com/office/spreadsheetml/2017/richdata2" ref="I29:I38">
    <sortCondition ref="I28:I38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13D04CD59F7D4CB21533CC3CE029C6" ma:contentTypeVersion="6" ma:contentTypeDescription="Utwórz nowy dokument." ma:contentTypeScope="" ma:versionID="0496e0c635ad503445227a9f658307b6">
  <xsd:schema xmlns:xsd="http://www.w3.org/2001/XMLSchema" xmlns:xs="http://www.w3.org/2001/XMLSchema" xmlns:p="http://schemas.microsoft.com/office/2006/metadata/properties" xmlns:ns3="c4c04e55-077e-44e1-987a-5af518d89dd5" xmlns:ns4="4eb2efbd-18a0-4d33-b1f6-915ffbb871eb" targetNamespace="http://schemas.microsoft.com/office/2006/metadata/properties" ma:root="true" ma:fieldsID="116b33210d2303bd51d0d1c7decf4055" ns3:_="" ns4:_="">
    <xsd:import namespace="c4c04e55-077e-44e1-987a-5af518d89dd5"/>
    <xsd:import namespace="4eb2efbd-18a0-4d33-b1f6-915ffbb871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04e55-077e-44e1-987a-5af518d89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2efbd-18a0-4d33-b1f6-915ffbb871e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072157-63A7-4997-B158-0119C054C7E0}">
  <ds:schemaRefs>
    <ds:schemaRef ds:uri="http://purl.org/dc/elements/1.1/"/>
    <ds:schemaRef ds:uri="http://schemas.microsoft.com/office/2006/metadata/properties"/>
    <ds:schemaRef ds:uri="c4c04e55-077e-44e1-987a-5af518d89dd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eb2efbd-18a0-4d33-b1f6-915ffbb871e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4F1A8D7-8A15-4594-B0B3-C39528FCE1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1CA9E3-0674-4281-A09F-E6BBCC4BF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c04e55-077e-44e1-987a-5af518d89dd5"/>
    <ds:schemaRef ds:uri="4eb2efbd-18a0-4d33-b1f6-915ffbb871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AnalysisData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Laxe</dc:creator>
  <cp:keywords/>
  <dc:description/>
  <cp:lastModifiedBy>Laxe</cp:lastModifiedBy>
  <cp:revision/>
  <dcterms:created xsi:type="dcterms:W3CDTF">2022-08-30T21:51:42Z</dcterms:created>
  <dcterms:modified xsi:type="dcterms:W3CDTF">2022-09-05T09:21:57Z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0x0101005713D04CD59F7D4CB21533CC3CE029C6</vt:lpwstr>
  </property>
</Properties>
</file>