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.rausso\Downloads\D01\"/>
    </mc:Choice>
  </mc:AlternateContent>
  <bookViews>
    <workbookView xWindow="0" yWindow="0" windowWidth="20490" windowHeight="7620" tabRatio="345"/>
  </bookViews>
  <sheets>
    <sheet name="APP" sheetId="1" r:id="rId1"/>
    <sheet name="PERFIL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<sst xmlns="http://schemas.openxmlformats.org/spreadsheetml/2006/main" count="71" uniqueCount="34">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</sst>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rial Narrow"/>
      <family val="2"/>
    </font>
    <font>
      <b/>
      <sz val="18"/>
      <color theme="0"/>
      <name val="Arial Narrow"/>
      <family val="2"/>
    </font>
    <font>
      <sz val="12"/>
      <color theme="1"/>
      <name val="Arial Narrow"/>
      <family val="2"/>
    </font>
    <font>
      <b/>
      <sz val="20"/>
      <color theme="0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1"/>
      <color theme="0"/>
      <name val="Arial Narrow"/>
      <family val="2"/>
    </font>
    <font>
      <sz val="11"/>
      <color rgb="FF9C57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5" borderId="1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/>
    </xf>
    <xf numFmtId="10" fontId="3" fillId="0" borderId="19" xfId="0" applyNumberFormat="1" applyFont="1" applyBorder="1" applyAlignment="1">
      <alignment horizontal="center"/>
    </xf>
    <xf numFmtId="164" fontId="3" fillId="6" borderId="2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8" fontId="7" fillId="4" borderId="19" xfId="0" applyNumberFormat="1" applyFont="1" applyFill="1" applyBorder="1" applyAlignment="1">
      <alignment horizontal="center"/>
    </xf>
    <xf numFmtId="8" fontId="7" fillId="4" borderId="22" xfId="0" applyNumberFormat="1" applyFont="1" applyFill="1" applyBorder="1" applyAlignment="1">
      <alignment horizontal="center"/>
    </xf>
    <xf numFmtId="9" fontId="3" fillId="0" borderId="0" xfId="0" applyNumberFormat="1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applyFont="1"/>
    <xf numFmtId="0" fontId="5" fillId="4" borderId="5" xfId="0" applyFont="1" applyFill="1" applyBorder="1" applyAlignment="1">
      <alignment horizontal="left" indent="3"/>
    </xf>
    <xf numFmtId="164" fontId="3" fillId="4" borderId="6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left" indent="3"/>
    </xf>
    <xf numFmtId="164" fontId="3" fillId="4" borderId="9" xfId="0" applyNumberFormat="1" applyFont="1" applyFill="1" applyBorder="1" applyAlignment="1">
      <alignment horizontal="center"/>
    </xf>
    <xf numFmtId="164" fontId="3" fillId="4" borderId="10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left" indent="3"/>
    </xf>
    <xf numFmtId="164" fontId="3" fillId="4" borderId="12" xfId="0" applyNumberFormat="1" applyFont="1" applyFill="1" applyBorder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0" fontId="11" fillId="2" borderId="0" xfId="3" applyFont="1"/>
    <xf numFmtId="0" fontId="11" fillId="2" borderId="0" xfId="3" applyFont="1" applyAlignment="1">
      <alignment horizontal="center"/>
    </xf>
    <xf numFmtId="0" fontId="7" fillId="6" borderId="0" xfId="0" applyFont="1" applyFill="1"/>
    <xf numFmtId="164" fontId="7" fillId="6" borderId="0" xfId="1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7" fillId="7" borderId="0" xfId="0" applyFont="1" applyFill="1"/>
    <xf numFmtId="164" fontId="7" fillId="7" borderId="0" xfId="0" applyNumberFormat="1" applyFont="1" applyFill="1" applyAlignment="1">
      <alignment horizontal="center"/>
    </xf>
    <xf numFmtId="0" fontId="10" fillId="9" borderId="0" xfId="0" applyFont="1" applyFill="1"/>
    <xf numFmtId="0" fontId="10" fillId="9" borderId="0" xfId="0" applyFont="1" applyFill="1" applyAlignment="1">
      <alignment horizontal="center"/>
    </xf>
    <xf numFmtId="9" fontId="11" fillId="2" borderId="0" xfId="2" applyFont="1" applyFill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9" fontId="3" fillId="8" borderId="0" xfId="0" applyNumberFormat="1" applyFont="1" applyFill="1" applyAlignment="1">
      <alignment horizontal="center"/>
    </xf>
    <xf numFmtId="0" fontId="5" fillId="6" borderId="14" xfId="0" applyFont="1" applyFill="1" applyBorder="1" applyAlignment="1">
      <alignment horizontal="left" indent="3"/>
    </xf>
    <xf numFmtId="0" fontId="5" fillId="6" borderId="15" xfId="0" applyFont="1" applyFill="1" applyBorder="1" applyAlignment="1">
      <alignment horizontal="left" indent="3"/>
    </xf>
    <xf numFmtId="0" fontId="5" fillId="6" borderId="17" xfId="0" applyFont="1" applyFill="1" applyBorder="1" applyAlignment="1">
      <alignment horizontal="left" indent="3"/>
    </xf>
    <xf numFmtId="0" fontId="5" fillId="6" borderId="18" xfId="0" applyFont="1" applyFill="1" applyBorder="1" applyAlignment="1">
      <alignment horizontal="left" indent="3"/>
    </xf>
    <xf numFmtId="0" fontId="5" fillId="6" borderId="20" xfId="0" applyFont="1" applyFill="1" applyBorder="1" applyAlignment="1">
      <alignment horizontal="left" indent="3"/>
    </xf>
    <xf numFmtId="0" fontId="5" fillId="6" borderId="21" xfId="0" applyFont="1" applyFill="1" applyBorder="1" applyAlignment="1">
      <alignment horizontal="left" indent="3"/>
    </xf>
    <xf numFmtId="0" fontId="8" fillId="4" borderId="17" xfId="0" applyFont="1" applyFill="1" applyBorder="1" applyAlignment="1">
      <alignment horizontal="left" indent="3"/>
    </xf>
    <xf numFmtId="0" fontId="8" fillId="4" borderId="18" xfId="0" applyFont="1" applyFill="1" applyBorder="1" applyAlignment="1">
      <alignment horizontal="left" indent="3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left" indent="3"/>
    </xf>
    <xf numFmtId="0" fontId="8" fillId="4" borderId="21" xfId="0" applyFont="1" applyFill="1" applyBorder="1" applyAlignment="1">
      <alignment horizontal="left" indent="3"/>
    </xf>
    <xf numFmtId="0" fontId="6" fillId="3" borderId="2" xfId="0" applyFont="1" applyFill="1" applyBorder="1" applyAlignment="1">
      <alignment horizontal="center" vertic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Percentual Sugerido/ FII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78-4198-842B-81C944DFFC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78-4198-842B-81C944DFFC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78-4198-842B-81C944DFFC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78-4198-842B-81C944DFFC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78-4198-842B-81C944DFFC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78-4198-842B-81C944DFFC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F-4CFF-B2BE-7C2B6DA0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7</xdr:row>
      <xdr:rowOff>207242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402647</xdr:colOff>
      <xdr:row>42</xdr:row>
      <xdr:rowOff>204353</xdr:rowOff>
    </xdr:from>
    <xdr:to>
      <xdr:col>4</xdr:col>
      <xdr:colOff>34636</xdr:colOff>
      <xdr:row>61</xdr:row>
      <xdr:rowOff>25978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42"/>
  <sheetViews>
    <sheetView showGridLines="0" tabSelected="1" zoomScale="110" zoomScaleNormal="110" workbookViewId="0">
      <selection activeCell="B11" sqref="B11"/>
    </sheetView>
  </sheetViews>
  <sheetFormatPr defaultColWidth="0" defaultRowHeight="16.5"/>
  <cols>
    <col min="1" max="1" width="5.5" style="1" customWidth="1"/>
    <col min="2" max="2" width="46.875" style="1" customWidth="1"/>
    <col min="3" max="3" width="17.5" style="1" bestFit="1" customWidth="1"/>
    <col min="4" max="4" width="15" style="1" customWidth="1"/>
    <col min="5" max="8" width="3.5" style="1" customWidth="1"/>
    <col min="9" max="16384" width="8.75" style="1" hidden="1"/>
  </cols>
  <sheetData>
    <row r="10" spans="2:4" ht="17.25" thickBot="1"/>
    <row r="11" spans="2:4" ht="23.25">
      <c r="B11" s="2" t="s">
        <v>15</v>
      </c>
      <c r="C11" s="3"/>
      <c r="D11" s="4"/>
    </row>
    <row r="12" spans="2:4">
      <c r="B12" s="44" t="s">
        <v>14</v>
      </c>
      <c r="C12" s="45"/>
      <c r="D12" s="5">
        <v>2000</v>
      </c>
    </row>
    <row r="13" spans="2:4">
      <c r="B13" s="46" t="s">
        <v>13</v>
      </c>
      <c r="C13" s="47"/>
      <c r="D13" s="6">
        <v>6.0000000000000001E-3</v>
      </c>
    </row>
    <row r="14" spans="2:4" ht="17.25" thickBot="1">
      <c r="B14" s="48" t="s">
        <v>33</v>
      </c>
      <c r="C14" s="49"/>
      <c r="D14" s="7">
        <f>D12*30%</f>
        <v>600</v>
      </c>
    </row>
    <row r="15" spans="2:4" ht="17.25" thickBot="1"/>
    <row r="16" spans="2:4" ht="28.5" customHeight="1">
      <c r="B16" s="52" t="s">
        <v>5</v>
      </c>
      <c r="C16" s="53"/>
      <c r="D16" s="56"/>
    </row>
    <row r="17" spans="1:6">
      <c r="B17" s="44" t="s">
        <v>0</v>
      </c>
      <c r="C17" s="45"/>
      <c r="D17" s="8">
        <v>200</v>
      </c>
    </row>
    <row r="18" spans="1:6">
      <c r="B18" s="46" t="s">
        <v>1</v>
      </c>
      <c r="C18" s="47"/>
      <c r="D18" s="9">
        <v>5</v>
      </c>
    </row>
    <row r="19" spans="1:6">
      <c r="B19" s="46" t="s">
        <v>2</v>
      </c>
      <c r="C19" s="47"/>
      <c r="D19" s="10">
        <v>1.0789999999999999E-2</v>
      </c>
    </row>
    <row r="20" spans="1:6">
      <c r="B20" s="50" t="s">
        <v>3</v>
      </c>
      <c r="C20" s="51"/>
      <c r="D20" s="11">
        <f>FV(taxa_mensal,qtd_anos*12,aporte*-1)</f>
        <v>16755.382799697527</v>
      </c>
    </row>
    <row r="21" spans="1:6" ht="17.25" thickBot="1">
      <c r="B21" s="54" t="s">
        <v>4</v>
      </c>
      <c r="C21" s="55"/>
      <c r="D21" s="12">
        <f>patrimonio*rendimento_carteira</f>
        <v>100.53229679818516</v>
      </c>
      <c r="F21" s="13"/>
    </row>
    <row r="22" spans="1:6" ht="17.25" thickBot="1"/>
    <row r="23" spans="1:6" ht="25.5">
      <c r="B23" s="52" t="s">
        <v>11</v>
      </c>
      <c r="C23" s="53"/>
      <c r="D23" s="14" t="s">
        <v>12</v>
      </c>
    </row>
    <row r="24" spans="1:6">
      <c r="A24" s="15">
        <v>2</v>
      </c>
      <c r="B24" s="16" t="s">
        <v>6</v>
      </c>
      <c r="C24" s="17">
        <f>FV($D$19,$A24*12,$D$17*-1)</f>
        <v>5445.5254595290435</v>
      </c>
      <c r="D24" s="18">
        <f>C24*rendimento_carteira</f>
        <v>32.673152757174265</v>
      </c>
    </row>
    <row r="25" spans="1:6">
      <c r="A25" s="15">
        <v>5</v>
      </c>
      <c r="B25" s="19" t="s">
        <v>7</v>
      </c>
      <c r="C25" s="20">
        <f>FV($D$19,$A25*12,$D$17*-1)</f>
        <v>16755.382799697527</v>
      </c>
      <c r="D25" s="21">
        <f>C25*rendimento_carteira</f>
        <v>100.53229679818516</v>
      </c>
    </row>
    <row r="26" spans="1:6">
      <c r="A26" s="15">
        <v>10</v>
      </c>
      <c r="B26" s="19" t="s">
        <v>8</v>
      </c>
      <c r="C26" s="20">
        <f>FV($D$19,$A26*12,$D$17*-1)</f>
        <v>48656.842506034438</v>
      </c>
      <c r="D26" s="21">
        <f>C26*rendimento_carteira</f>
        <v>291.94105503620665</v>
      </c>
    </row>
    <row r="27" spans="1:6">
      <c r="A27" s="15">
        <v>20</v>
      </c>
      <c r="B27" s="19" t="s">
        <v>9</v>
      </c>
      <c r="C27" s="20">
        <f>FV($D$19,$A27*12,$D$17*-1)</f>
        <v>225039.68001941612</v>
      </c>
      <c r="D27" s="21">
        <f>C27*rendimento_carteira</f>
        <v>1350.2380801164968</v>
      </c>
    </row>
    <row r="28" spans="1:6" ht="17.25" thickBot="1">
      <c r="A28" s="15">
        <v>30</v>
      </c>
      <c r="B28" s="22" t="s">
        <v>10</v>
      </c>
      <c r="C28" s="23">
        <f>FV($D$19,$A28*12,$D$17*-1)</f>
        <v>864433.93100094295</v>
      </c>
      <c r="D28" s="24">
        <f>C28*rendimento_carteira</f>
        <v>5186.6035860056581</v>
      </c>
    </row>
    <row r="32" spans="1:6">
      <c r="B32" s="25" t="s">
        <v>20</v>
      </c>
      <c r="C32" s="26" t="s">
        <v>17</v>
      </c>
      <c r="D32" s="25"/>
    </row>
    <row r="33" spans="2:4">
      <c r="B33" s="27" t="s">
        <v>19</v>
      </c>
      <c r="C33" s="28">
        <f>aporte</f>
        <v>200</v>
      </c>
      <c r="D33" s="27"/>
    </row>
    <row r="35" spans="2:4">
      <c r="B35" s="29" t="s">
        <v>21</v>
      </c>
      <c r="C35" s="29" t="s">
        <v>22</v>
      </c>
      <c r="D35" s="29" t="s">
        <v>23</v>
      </c>
    </row>
    <row r="36" spans="2:4">
      <c r="B36" s="30" t="s">
        <v>24</v>
      </c>
      <c r="C36" s="31">
        <f>VLOOKUP($C$32&amp;"-"&amp;B36,PERFIL!$A:$D,4,FALSE)</f>
        <v>0.32</v>
      </c>
      <c r="D36" s="32">
        <f>C36*$C$33</f>
        <v>64</v>
      </c>
    </row>
    <row r="37" spans="2:4">
      <c r="B37" s="30" t="s">
        <v>25</v>
      </c>
      <c r="C37" s="31">
        <f>VLOOKUP($C$32&amp;"-"&amp;B37,PERFIL!$A:$D,4,FALSE)</f>
        <v>0.35</v>
      </c>
      <c r="D37" s="32">
        <f t="shared" ref="D37:D41" si="0">C37*$C$33</f>
        <v>70</v>
      </c>
    </row>
    <row r="38" spans="2:4">
      <c r="B38" s="30" t="s">
        <v>26</v>
      </c>
      <c r="C38" s="31">
        <f>VLOOKUP($C$32&amp;"-"&amp;B38,PERFIL!$A:$D,4,FALSE)</f>
        <v>0.08</v>
      </c>
      <c r="D38" s="32">
        <f t="shared" si="0"/>
        <v>16</v>
      </c>
    </row>
    <row r="39" spans="2:4">
      <c r="B39" s="30" t="s">
        <v>27</v>
      </c>
      <c r="C39" s="31">
        <f>VLOOKUP($C$32&amp;"-"&amp;B39,PERFIL!$A:$D,4,FALSE)</f>
        <v>0.05</v>
      </c>
      <c r="D39" s="32">
        <f t="shared" si="0"/>
        <v>10</v>
      </c>
    </row>
    <row r="40" spans="2:4">
      <c r="B40" s="30" t="s">
        <v>28</v>
      </c>
      <c r="C40" s="31">
        <f>VLOOKUP($C$32&amp;"-"&amp;B40,PERFIL!$A:$D,4,FALSE)</f>
        <v>0.1</v>
      </c>
      <c r="D40" s="32">
        <f t="shared" si="0"/>
        <v>20</v>
      </c>
    </row>
    <row r="41" spans="2:4">
      <c r="B41" s="30" t="s">
        <v>29</v>
      </c>
      <c r="C41" s="31">
        <f>VLOOKUP($C$32&amp;"-"&amp;B41,PERFIL!$A:$D,4,FALSE)</f>
        <v>0.1</v>
      </c>
      <c r="D41" s="32">
        <f t="shared" si="0"/>
        <v>20</v>
      </c>
    </row>
    <row r="42" spans="2:4">
      <c r="B42" s="33"/>
      <c r="C42" s="33"/>
      <c r="D42" s="34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zoomScale="115" zoomScaleNormal="115" workbookViewId="0">
      <selection activeCell="F9" sqref="F9"/>
    </sheetView>
  </sheetViews>
  <sheetFormatPr defaultRowHeight="16.5"/>
  <cols>
    <col min="1" max="1" width="29.125" style="1" bestFit="1" customWidth="1"/>
    <col min="2" max="2" width="11.5" style="1" bestFit="1" customWidth="1"/>
    <col min="3" max="3" width="17.75" style="1" bestFit="1" customWidth="1"/>
    <col min="4" max="6" width="9" style="1"/>
    <col min="7" max="7" width="15.375" style="1" bestFit="1" customWidth="1"/>
    <col min="8" max="16384" width="9" style="1"/>
  </cols>
  <sheetData>
    <row r="2" spans="1:8">
      <c r="A2" s="35" t="s">
        <v>31</v>
      </c>
      <c r="B2" s="35" t="s">
        <v>20</v>
      </c>
      <c r="C2" s="36" t="s">
        <v>21</v>
      </c>
      <c r="D2" s="36" t="s">
        <v>30</v>
      </c>
    </row>
    <row r="3" spans="1:8">
      <c r="A3" s="1" t="str">
        <f>B3&amp;"-"&amp;C3</f>
        <v>Conservador-PAPEL</v>
      </c>
      <c r="B3" s="1" t="s">
        <v>16</v>
      </c>
      <c r="C3" s="30" t="s">
        <v>24</v>
      </c>
      <c r="D3" s="31">
        <v>0.3</v>
      </c>
      <c r="H3" s="1" t="s">
        <v>30</v>
      </c>
    </row>
    <row r="4" spans="1:8">
      <c r="A4" s="1" t="str">
        <f t="shared" ref="A4:A20" si="0">B4&amp;"-"&amp;C4</f>
        <v>Conservador-TIJOLO</v>
      </c>
      <c r="B4" s="1" t="s">
        <v>16</v>
      </c>
      <c r="C4" s="30" t="s">
        <v>25</v>
      </c>
      <c r="D4" s="31">
        <v>0.5</v>
      </c>
      <c r="G4" s="25" t="s">
        <v>32</v>
      </c>
      <c r="H4" s="37">
        <f>VLOOKUP(G4,$A:$D,4,FALSE)</f>
        <v>0.35</v>
      </c>
    </row>
    <row r="5" spans="1:8">
      <c r="A5" s="1" t="str">
        <f t="shared" si="0"/>
        <v>Conservador-HÍBRIDOS</v>
      </c>
      <c r="B5" s="1" t="s">
        <v>16</v>
      </c>
      <c r="C5" s="30" t="s">
        <v>26</v>
      </c>
      <c r="D5" s="31">
        <v>0.1</v>
      </c>
    </row>
    <row r="6" spans="1:8">
      <c r="A6" s="1" t="str">
        <f t="shared" si="0"/>
        <v>Conservador-FOFs</v>
      </c>
      <c r="B6" s="1" t="s">
        <v>16</v>
      </c>
      <c r="C6" s="30" t="s">
        <v>27</v>
      </c>
      <c r="D6" s="31">
        <v>0.1</v>
      </c>
    </row>
    <row r="7" spans="1:8">
      <c r="A7" s="1" t="str">
        <f t="shared" si="0"/>
        <v>Conservador-DESENVOLVIMENTO</v>
      </c>
      <c r="B7" s="1" t="s">
        <v>16</v>
      </c>
      <c r="C7" s="30" t="s">
        <v>28</v>
      </c>
      <c r="D7" s="31">
        <v>0</v>
      </c>
    </row>
    <row r="8" spans="1:8" ht="17.25" thickBot="1">
      <c r="A8" s="38" t="str">
        <f t="shared" si="0"/>
        <v>Conservador-HOTELARIAS</v>
      </c>
      <c r="B8" s="38" t="s">
        <v>16</v>
      </c>
      <c r="C8" s="39" t="s">
        <v>29</v>
      </c>
      <c r="D8" s="40">
        <v>0</v>
      </c>
    </row>
    <row r="9" spans="1:8">
      <c r="A9" s="1" t="str">
        <f t="shared" si="0"/>
        <v>Moderado-PAPEL</v>
      </c>
      <c r="B9" s="1" t="s">
        <v>17</v>
      </c>
      <c r="C9" s="30" t="s">
        <v>24</v>
      </c>
      <c r="D9" s="31">
        <v>0.32</v>
      </c>
    </row>
    <row r="10" spans="1:8">
      <c r="A10" s="41" t="str">
        <f t="shared" si="0"/>
        <v>Moderado-TIJOLO</v>
      </c>
      <c r="B10" s="41" t="s">
        <v>17</v>
      </c>
      <c r="C10" s="42" t="s">
        <v>25</v>
      </c>
      <c r="D10" s="43">
        <v>0.35</v>
      </c>
    </row>
    <row r="11" spans="1:8">
      <c r="A11" s="1" t="str">
        <f t="shared" si="0"/>
        <v>Moderado-HÍBRIDOS</v>
      </c>
      <c r="B11" s="1" t="s">
        <v>17</v>
      </c>
      <c r="C11" s="30" t="s">
        <v>26</v>
      </c>
      <c r="D11" s="31">
        <v>0.08</v>
      </c>
    </row>
    <row r="12" spans="1:8">
      <c r="A12" s="1" t="str">
        <f t="shared" si="0"/>
        <v>Moderado-FOFs</v>
      </c>
      <c r="B12" s="1" t="s">
        <v>17</v>
      </c>
      <c r="C12" s="30" t="s">
        <v>27</v>
      </c>
      <c r="D12" s="31">
        <v>0.05</v>
      </c>
    </row>
    <row r="13" spans="1:8">
      <c r="A13" s="1" t="str">
        <f t="shared" si="0"/>
        <v>Moderado-DESENVOLVIMENTO</v>
      </c>
      <c r="B13" s="1" t="s">
        <v>17</v>
      </c>
      <c r="C13" s="30" t="s">
        <v>28</v>
      </c>
      <c r="D13" s="31">
        <v>0.1</v>
      </c>
    </row>
    <row r="14" spans="1:8" ht="17.25" thickBot="1">
      <c r="A14" s="38" t="str">
        <f t="shared" si="0"/>
        <v>Moderado-HOTELARIAS</v>
      </c>
      <c r="B14" s="38" t="s">
        <v>17</v>
      </c>
      <c r="C14" s="39" t="s">
        <v>29</v>
      </c>
      <c r="D14" s="40">
        <v>0.1</v>
      </c>
    </row>
    <row r="15" spans="1:8">
      <c r="A15" s="1" t="str">
        <f t="shared" si="0"/>
        <v>Agressivo-PAPEL</v>
      </c>
      <c r="B15" s="1" t="s">
        <v>18</v>
      </c>
      <c r="C15" s="30" t="s">
        <v>24</v>
      </c>
      <c r="D15" s="31">
        <v>0.5</v>
      </c>
    </row>
    <row r="16" spans="1:8">
      <c r="A16" s="1" t="str">
        <f t="shared" si="0"/>
        <v>Agressivo-TIJOLO</v>
      </c>
      <c r="B16" s="1" t="s">
        <v>18</v>
      </c>
      <c r="C16" s="30" t="s">
        <v>25</v>
      </c>
      <c r="D16" s="31">
        <v>0.1</v>
      </c>
    </row>
    <row r="17" spans="1:4">
      <c r="A17" s="1" t="str">
        <f t="shared" si="0"/>
        <v>Agressivo-HÍBRIDOS</v>
      </c>
      <c r="B17" s="1" t="s">
        <v>18</v>
      </c>
      <c r="C17" s="30" t="s">
        <v>26</v>
      </c>
      <c r="D17" s="31">
        <v>0.05</v>
      </c>
    </row>
    <row r="18" spans="1:4">
      <c r="A18" s="1" t="str">
        <f t="shared" si="0"/>
        <v>Agressivo-FOFs</v>
      </c>
      <c r="B18" s="1" t="s">
        <v>18</v>
      </c>
      <c r="C18" s="30" t="s">
        <v>27</v>
      </c>
      <c r="D18" s="31">
        <v>0.05</v>
      </c>
    </row>
    <row r="19" spans="1:4">
      <c r="A19" s="1" t="str">
        <f t="shared" si="0"/>
        <v>Agressivo-DESENVOLVIMENTO</v>
      </c>
      <c r="B19" s="1" t="s">
        <v>18</v>
      </c>
      <c r="C19" s="30" t="s">
        <v>28</v>
      </c>
      <c r="D19" s="31">
        <v>0.2</v>
      </c>
    </row>
    <row r="20" spans="1:4">
      <c r="A20" s="1" t="str">
        <f t="shared" si="0"/>
        <v>Agressivo-HOTELARIAS</v>
      </c>
      <c r="B20" s="1" t="s">
        <v>18</v>
      </c>
      <c r="C20" s="30" t="s">
        <v>29</v>
      </c>
      <c r="D20" s="31">
        <v>0.1</v>
      </c>
    </row>
    <row r="21" spans="1:4">
      <c r="D21" s="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PERFIL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Anna Elizabeth Parra Rausso</cp:lastModifiedBy>
  <dcterms:created xsi:type="dcterms:W3CDTF">2025-04-16T18:38:03Z</dcterms:created>
  <dcterms:modified xsi:type="dcterms:W3CDTF">2025-06-19T11:13:20Z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