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urma Manha\Desktop\anna luiza\tcc\"/>
    </mc:Choice>
  </mc:AlternateContent>
  <bookViews>
    <workbookView xWindow="0" yWindow="0" windowWidth="28800" windowHeight="12210" activeTab="2"/>
  </bookViews>
  <sheets>
    <sheet name="Planilha3" sheetId="22" r:id="rId1"/>
    <sheet name="Planilha10" sheetId="19" r:id="rId2"/>
    <sheet name="dashebord" sheetId="20" r:id="rId3"/>
    <sheet name="Planilha2" sheetId="23" r:id="rId4"/>
    <sheet name="Planilha1" sheetId="1" r:id="rId5"/>
  </sheets>
  <definedNames>
    <definedName name="SegmentaçãodeDados_Mês">#N/A</definedName>
    <definedName name="SegmentaçãodeDados_Mês1">#N/A</definedName>
    <definedName name="SegmentaçãodeDados_Procedimentos">#N/A</definedName>
  </definedNames>
  <calcPr calcId="162913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3" l="1"/>
  <c r="G30" i="1" l="1"/>
  <c r="E30" i="1"/>
  <c r="G29" i="1"/>
  <c r="E29" i="1"/>
  <c r="G28" i="1"/>
  <c r="E28" i="1"/>
  <c r="O27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O17" i="1"/>
  <c r="M17" i="1"/>
  <c r="G17" i="1"/>
  <c r="E17" i="1"/>
  <c r="O16" i="1"/>
  <c r="M16" i="1"/>
  <c r="G16" i="1"/>
  <c r="E16" i="1"/>
  <c r="D16" i="1"/>
  <c r="O15" i="1"/>
  <c r="M15" i="1"/>
  <c r="G15" i="1"/>
  <c r="E15" i="1"/>
  <c r="D15" i="1"/>
  <c r="O14" i="1"/>
  <c r="M14" i="1"/>
  <c r="G14" i="1"/>
  <c r="E14" i="1"/>
  <c r="D14" i="1"/>
  <c r="O13" i="1"/>
  <c r="M13" i="1"/>
  <c r="G13" i="1"/>
  <c r="E13" i="1"/>
  <c r="D13" i="1"/>
  <c r="O12" i="1"/>
  <c r="M12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J7" i="1"/>
  <c r="I7" i="1"/>
  <c r="G7" i="1"/>
  <c r="E7" i="1"/>
  <c r="D7" i="1"/>
  <c r="J6" i="1"/>
  <c r="I6" i="1"/>
  <c r="G6" i="1"/>
  <c r="E6" i="1"/>
  <c r="D6" i="1"/>
  <c r="J5" i="1"/>
  <c r="I5" i="1"/>
  <c r="G5" i="1"/>
  <c r="E5" i="1"/>
  <c r="D5" i="1"/>
  <c r="J4" i="1"/>
  <c r="I4" i="1"/>
  <c r="G4" i="1"/>
  <c r="E4" i="1"/>
  <c r="D4" i="1"/>
  <c r="J3" i="1"/>
  <c r="I3" i="1"/>
  <c r="G3" i="1"/>
  <c r="E3" i="1"/>
  <c r="D3" i="1"/>
  <c r="J2" i="1"/>
  <c r="I2" i="1"/>
  <c r="G2" i="1"/>
  <c r="E2" i="1"/>
  <c r="D2" i="1"/>
  <c r="F37" i="19"/>
</calcChain>
</file>

<file path=xl/sharedStrings.xml><?xml version="1.0" encoding="utf-8"?>
<sst xmlns="http://schemas.openxmlformats.org/spreadsheetml/2006/main" count="108" uniqueCount="41">
  <si>
    <t>Data</t>
  </si>
  <si>
    <t>Procedimentos</t>
  </si>
  <si>
    <t>Faturamento</t>
  </si>
  <si>
    <t>Manicure e esmalte</t>
  </si>
  <si>
    <t>pé e mão</t>
  </si>
  <si>
    <t>Cutílagem</t>
  </si>
  <si>
    <t>Clientes</t>
  </si>
  <si>
    <t>Manicure,Pedicure</t>
  </si>
  <si>
    <t>Pé e mão, manicure, spa dos pés</t>
  </si>
  <si>
    <t>manicure, pedicure, pé e mão</t>
  </si>
  <si>
    <t>spa dos pés e pedicure</t>
  </si>
  <si>
    <t>Faturamento do mês</t>
  </si>
  <si>
    <t>Fevereiro</t>
  </si>
  <si>
    <t>Abril</t>
  </si>
  <si>
    <t>Maio</t>
  </si>
  <si>
    <t>Junho</t>
  </si>
  <si>
    <t>Março</t>
  </si>
  <si>
    <t>Janeiro</t>
  </si>
  <si>
    <t>Valores do faturamento</t>
  </si>
  <si>
    <t>Rótulos de Linha</t>
  </si>
  <si>
    <t>Total Geral</t>
  </si>
  <si>
    <t>Soma de Faturamento</t>
  </si>
  <si>
    <t>Mês</t>
  </si>
  <si>
    <t>Despesas</t>
  </si>
  <si>
    <t xml:space="preserve"> Lucro do mês</t>
  </si>
  <si>
    <t>despesa</t>
  </si>
  <si>
    <t>lucro por dia</t>
  </si>
  <si>
    <t>Soma de lucro por dia</t>
  </si>
  <si>
    <t>Soma de despesa</t>
  </si>
  <si>
    <t>,</t>
  </si>
  <si>
    <t>(Tudo)</t>
  </si>
  <si>
    <t>Meses</t>
  </si>
  <si>
    <t>Soma de Clientes</t>
  </si>
  <si>
    <t>Soma de Soma de despesa</t>
  </si>
  <si>
    <t>13/jan</t>
  </si>
  <si>
    <t>01/jun</t>
  </si>
  <si>
    <t>08/jun</t>
  </si>
  <si>
    <t>15/jun</t>
  </si>
  <si>
    <t>22/jun</t>
  </si>
  <si>
    <t>29/jun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</si>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</sst>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C6D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center" vertical="center"/>
    </xf>
    <xf numFmtId="44" fontId="1" fillId="0" borderId="0" xfId="1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4" fontId="0" fillId="0" borderId="1" xfId="1" applyFont="1" applyBorder="1"/>
    <xf numFmtId="0" fontId="4" fillId="4" borderId="1" xfId="2" applyBorder="1" applyAlignment="1">
      <alignment horizontal="center" vertical="top"/>
    </xf>
    <xf numFmtId="0" fontId="4" fillId="4" borderId="1" xfId="2" applyBorder="1" applyAlignment="1">
      <alignment horizontal="center"/>
    </xf>
  </cellXfs>
  <cellStyles count="3">
    <cellStyle name="Bom" xfId="2" builtinId="26"/>
    <cellStyle name="Moeda" xfId="1" builtinId="4"/>
    <cellStyle name="Normal" xfId="0" builtinId="0"/>
  </cellStyles>
  <dxfs count="2"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1">
      <tableStyleElement type="wholeTable" dxfId="1"/>
    </tableStyle>
    <tableStyle name="Estilo de Segmentação de Dados 2" pivot="0" table="0" count="1">
      <tableStyleElement type="headerRow" dxfId="0"/>
    </tableStyle>
    <tableStyle name="Estilo de Segmentação de Dados 3" pivot="0" table="0" count="1"/>
    <tableStyle name="Estilo de Segmentação de Dados 4" pivot="0" table="0" count="0"/>
  </tableStyles>
  <colors>
    <mruColors>
      <color rgb="FFFCC6D8"/>
      <color rgb="FFBC5C6C"/>
      <color rgb="FFD3C6D8"/>
      <color rgb="FFB177A9"/>
      <color rgb="FFCCDED4"/>
      <color rgb="FFFCFC9C"/>
      <color rgb="FFFCCCC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0"/>
          </x14:slicerStyleElements>
        </x14:slicerStyle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(Recuperado).xlsx]Planilha10!Tabela dinâmica5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Planilha10!$A$5:$A$6</c:f>
              <c:strCache>
                <c:ptCount val="1"/>
                <c:pt idx="0">
                  <c:v>13/jan</c:v>
                </c:pt>
              </c:strCache>
            </c:strRef>
          </c:cat>
          <c:val>
            <c:numRef>
              <c:f>Planilha10!$B$5:$B$6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691-9593-260A1A1D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31968"/>
        <c:axId val="117241840"/>
      </c:barChart>
      <c:catAx>
        <c:axId val="5661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41840"/>
        <c:crosses val="autoZero"/>
        <c:auto val="1"/>
        <c:lblAlgn val="ctr"/>
        <c:lblOffset val="100"/>
        <c:noMultiLvlLbl val="0"/>
      </c:catAx>
      <c:valAx>
        <c:axId val="1172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(Recuperado).xlsx]Planilha10!Tabela dinâmica11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Planilha10!$E$4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Planilha10!$D$5:$D$6</c:f>
              <c:strCache>
                <c:ptCount val="1"/>
                <c:pt idx="0">
                  <c:v>13/jan</c:v>
                </c:pt>
              </c:strCache>
            </c:strRef>
          </c:cat>
          <c:val>
            <c:numRef>
              <c:f>Planilha10!$E$5:$E$6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A-48D7-8FAE-11D723305AEA}"/>
            </c:ext>
          </c:extLst>
        </c:ser>
        <c:ser>
          <c:idx val="1"/>
          <c:order val="1"/>
          <c:tx>
            <c:strRef>
              <c:f>Planilha10!$F$4</c:f>
              <c:strCache>
                <c:ptCount val="1"/>
                <c:pt idx="0">
                  <c:v>Soma de Faturamento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Planilha10!$D$5:$D$6</c:f>
              <c:strCache>
                <c:ptCount val="1"/>
                <c:pt idx="0">
                  <c:v>13/jan</c:v>
                </c:pt>
              </c:strCache>
            </c:strRef>
          </c:cat>
          <c:val>
            <c:numRef>
              <c:f>Planilha10!$F$5:$F$6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A-48D7-8FAE-11D72330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358960"/>
        <c:axId val="511363952"/>
      </c:barChart>
      <c:catAx>
        <c:axId val="51135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63952"/>
        <c:crosses val="autoZero"/>
        <c:auto val="1"/>
        <c:lblAlgn val="ctr"/>
        <c:lblOffset val="100"/>
        <c:noMultiLvlLbl val="0"/>
      </c:catAx>
      <c:valAx>
        <c:axId val="5113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10/jan</c:v>
              </c:pt>
              <c:pt idx="1">
                <c:v>13/jan</c:v>
              </c:pt>
              <c:pt idx="2">
                <c:v>17/jan</c:v>
              </c:pt>
              <c:pt idx="3">
                <c:v>27/jan</c:v>
              </c:pt>
            </c:strLit>
          </c:cat>
          <c:val>
            <c:numLit>
              <c:formatCode>General</c:formatCode>
              <c:ptCount val="4"/>
              <c:pt idx="0">
                <c:v>183</c:v>
              </c:pt>
              <c:pt idx="1">
                <c:v>208</c:v>
              </c:pt>
              <c:pt idx="2">
                <c:v>73</c:v>
              </c:pt>
              <c:pt idx="3">
                <c:v>183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A5-4A95-8D23-A912030D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56732704"/>
        <c:axId val="2056733536"/>
      </c:lineChart>
      <c:catAx>
        <c:axId val="20567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733536"/>
        <c:crosses val="autoZero"/>
        <c:auto val="1"/>
        <c:lblAlgn val="ctr"/>
        <c:lblOffset val="100"/>
        <c:noMultiLvlLbl val="0"/>
      </c:catAx>
      <c:valAx>
        <c:axId val="205673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7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(Recuperado).xlsx]Planilha10!Tabela dinâmica1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4803149606299214E-2"/>
          <c:y val="0.35485673665791778"/>
          <c:w val="0.73458530183727033"/>
          <c:h val="0.44617198891805193"/>
        </c:manualLayout>
      </c:layout>
      <c:lineChart>
        <c:grouping val="standard"/>
        <c:varyColors val="0"/>
        <c:ser>
          <c:idx val="0"/>
          <c:order val="0"/>
          <c:tx>
            <c:strRef>
              <c:f>Planilha10!$B$55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Planilha10!$A$56:$A$57</c:f>
              <c:strCache>
                <c:ptCount val="1"/>
                <c:pt idx="0">
                  <c:v>13/jan</c:v>
                </c:pt>
              </c:strCache>
            </c:strRef>
          </c:cat>
          <c:val>
            <c:numRef>
              <c:f>Planilha10!$B$56:$B$57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9-43BB-8FEC-DF08FAB7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18469647"/>
        <c:axId val="118462159"/>
      </c:lineChart>
      <c:catAx>
        <c:axId val="1184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62159"/>
        <c:crosses val="autoZero"/>
        <c:auto val="1"/>
        <c:lblAlgn val="ctr"/>
        <c:lblOffset val="100"/>
        <c:noMultiLvlLbl val="0"/>
      </c:catAx>
      <c:valAx>
        <c:axId val="11846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(Recuperado).xlsx]Planilha2!Tabela dinâmica1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Planilha2!$A$4:$A$7</c:f>
              <c:strCache>
                <c:ptCount val="3"/>
                <c:pt idx="0">
                  <c:v>Manicure e esmalte</c:v>
                </c:pt>
                <c:pt idx="1">
                  <c:v>pé e mão</c:v>
                </c:pt>
                <c:pt idx="2">
                  <c:v>spa dos pés e pedicure</c:v>
                </c:pt>
              </c:strCache>
            </c:strRef>
          </c:cat>
          <c:val>
            <c:numRef>
              <c:f>Planilha2!$B$4:$B$7</c:f>
              <c:numCache>
                <c:formatCode>General</c:formatCode>
                <c:ptCount val="3"/>
                <c:pt idx="0">
                  <c:v>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021-8595-628355CA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20575"/>
        <c:axId val="648025151"/>
      </c:barChart>
      <c:catAx>
        <c:axId val="6480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025151"/>
        <c:crosses val="autoZero"/>
        <c:auto val="1"/>
        <c:lblAlgn val="ctr"/>
        <c:lblOffset val="100"/>
        <c:noMultiLvlLbl val="0"/>
      </c:catAx>
      <c:valAx>
        <c:axId val="6480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0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(Recuperado).xlsx]Planilha2!Tabela dinâmica2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Planilha2!$D$4:$D$9</c:f>
              <c:strCache>
                <c:ptCount val="5"/>
                <c:pt idx="0">
                  <c:v>01/jun</c:v>
                </c:pt>
                <c:pt idx="1">
                  <c:v>08/jun</c:v>
                </c:pt>
                <c:pt idx="2">
                  <c:v>15/jun</c:v>
                </c:pt>
                <c:pt idx="3">
                  <c:v>22/jun</c:v>
                </c:pt>
                <c:pt idx="4">
                  <c:v>29/jun</c:v>
                </c:pt>
              </c:strCache>
            </c:strRef>
          </c:cat>
          <c:val>
            <c:numRef>
              <c:f>Planilha2!$E$4:$E$9</c:f>
              <c:numCache>
                <c:formatCode>General</c:formatCode>
                <c:ptCount val="5"/>
                <c:pt idx="0">
                  <c:v>100</c:v>
                </c:pt>
                <c:pt idx="1">
                  <c:v>175</c:v>
                </c:pt>
                <c:pt idx="2">
                  <c:v>210</c:v>
                </c:pt>
                <c:pt idx="3">
                  <c:v>210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3F1-BEE5-923D0AEAD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4645423"/>
        <c:axId val="484645839"/>
      </c:lineChart>
      <c:catAx>
        <c:axId val="4846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645839"/>
        <c:crosses val="autoZero"/>
        <c:auto val="1"/>
        <c:lblAlgn val="ctr"/>
        <c:lblOffset val="100"/>
        <c:noMultiLvlLbl val="0"/>
      </c:catAx>
      <c:valAx>
        <c:axId val="4846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6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(Recuperado).xlsx]Planilha2!Tabela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Planilha2!$A$4:$A$7</c:f>
              <c:strCache>
                <c:ptCount val="3"/>
                <c:pt idx="0">
                  <c:v>Manicure e esmalte</c:v>
                </c:pt>
                <c:pt idx="1">
                  <c:v>pé e mão</c:v>
                </c:pt>
                <c:pt idx="2">
                  <c:v>spa dos pés e pedicure</c:v>
                </c:pt>
              </c:strCache>
            </c:strRef>
          </c:cat>
          <c:val>
            <c:numRef>
              <c:f>Planilha2!$B$4:$B$7</c:f>
              <c:numCache>
                <c:formatCode>General</c:formatCode>
                <c:ptCount val="3"/>
                <c:pt idx="0">
                  <c:v>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D-44CC-96FC-B6062D7A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20575"/>
        <c:axId val="648025151"/>
      </c:barChart>
      <c:catAx>
        <c:axId val="6480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025151"/>
        <c:crosses val="autoZero"/>
        <c:auto val="1"/>
        <c:lblAlgn val="ctr"/>
        <c:lblOffset val="100"/>
        <c:noMultiLvlLbl val="0"/>
      </c:catAx>
      <c:valAx>
        <c:axId val="6480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0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 (Recuperado) (Recuperado).xlsx]Planilha2!Tabela dinâmica2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Planilha2!$D$4:$D$9</c:f>
              <c:strCache>
                <c:ptCount val="5"/>
                <c:pt idx="0">
                  <c:v>01/jun</c:v>
                </c:pt>
                <c:pt idx="1">
                  <c:v>08/jun</c:v>
                </c:pt>
                <c:pt idx="2">
                  <c:v>15/jun</c:v>
                </c:pt>
                <c:pt idx="3">
                  <c:v>22/jun</c:v>
                </c:pt>
                <c:pt idx="4">
                  <c:v>29/jun</c:v>
                </c:pt>
              </c:strCache>
            </c:strRef>
          </c:cat>
          <c:val>
            <c:numRef>
              <c:f>Planilha2!$E$4:$E$9</c:f>
              <c:numCache>
                <c:formatCode>General</c:formatCode>
                <c:ptCount val="5"/>
                <c:pt idx="0">
                  <c:v>100</c:v>
                </c:pt>
                <c:pt idx="1">
                  <c:v>175</c:v>
                </c:pt>
                <c:pt idx="2">
                  <c:v>210</c:v>
                </c:pt>
                <c:pt idx="3">
                  <c:v>210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D-4027-B5AD-0C936364D5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4645423"/>
        <c:axId val="484645839"/>
      </c:lineChart>
      <c:catAx>
        <c:axId val="4846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645839"/>
        <c:crosses val="autoZero"/>
        <c:auto val="1"/>
        <c:lblAlgn val="ctr"/>
        <c:lblOffset val="100"/>
        <c:noMultiLvlLbl val="0"/>
      </c:catAx>
      <c:valAx>
        <c:axId val="4846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6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58</xdr:row>
      <xdr:rowOff>28575</xdr:rowOff>
    </xdr:from>
    <xdr:to>
      <xdr:col>10</xdr:col>
      <xdr:colOff>342900</xdr:colOff>
      <xdr:row>65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11077575"/>
              <a:ext cx="2066925" cy="1371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57150</xdr:colOff>
      <xdr:row>29</xdr:row>
      <xdr:rowOff>114300</xdr:rowOff>
    </xdr:from>
    <xdr:to>
      <xdr:col>14</xdr:col>
      <xdr:colOff>28575</xdr:colOff>
      <xdr:row>38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cediment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dime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5638800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38100</xdr:colOff>
      <xdr:row>15</xdr:row>
      <xdr:rowOff>114300</xdr:rowOff>
    </xdr:from>
    <xdr:to>
      <xdr:col>16</xdr:col>
      <xdr:colOff>466725</xdr:colOff>
      <xdr:row>30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</xdr:row>
      <xdr:rowOff>9525</xdr:rowOff>
    </xdr:from>
    <xdr:to>
      <xdr:col>19</xdr:col>
      <xdr:colOff>419100</xdr:colOff>
      <xdr:row>15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1028700</xdr:colOff>
      <xdr:row>40</xdr:row>
      <xdr:rowOff>114300</xdr:rowOff>
    </xdr:from>
    <xdr:to>
      <xdr:col>15</xdr:col>
      <xdr:colOff>285750</xdr:colOff>
      <xdr:row>55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1062037</xdr:colOff>
      <xdr:row>41</xdr:row>
      <xdr:rowOff>171450</xdr:rowOff>
    </xdr:from>
    <xdr:to>
      <xdr:col>7</xdr:col>
      <xdr:colOff>604837</xdr:colOff>
      <xdr:row>56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315629</xdr:colOff>
      <xdr:row>3</xdr:row>
      <xdr:rowOff>156906</xdr:rowOff>
    </xdr:from>
    <xdr:to>
      <xdr:col>33</xdr:col>
      <xdr:colOff>130573</xdr:colOff>
      <xdr:row>10</xdr:row>
      <xdr:rowOff>185737</xdr:rowOff>
    </xdr:to>
    <xdr:grpSp>
      <xdr:nvGrpSpPr>
        <xdr:cNvPr id="3" name="Agrupar 2"/>
        <xdr:cNvGrpSpPr/>
      </xdr:nvGrpSpPr>
      <xdr:grpSpPr>
        <a:xfrm>
          <a:off x="16603379" y="728406"/>
          <a:ext cx="3434444" cy="1362331"/>
          <a:chOff x="12918367" y="2834113"/>
          <a:chExt cx="3476116" cy="1383167"/>
        </a:xfrm>
        <a:effectLst>
          <a:glow rad="228600">
            <a:schemeClr val="accent2">
              <a:satMod val="175000"/>
              <a:alpha val="40000"/>
            </a:schemeClr>
          </a:glow>
          <a:outerShdw blurRad="152400" dist="317500" dir="5400000" sx="90000" sy="-19000" rotWithShape="0">
            <a:prstClr val="black">
              <a:alpha val="15000"/>
            </a:prstClr>
          </a:outerShdw>
        </a:effectLst>
      </xdr:grpSpPr>
      <xdr:sp macro="" textlink="Planilha2!$E$35">
        <xdr:nvSpPr>
          <xdr:cNvPr id="2" name="Retângulo Arredondado 1"/>
          <xdr:cNvSpPr/>
        </xdr:nvSpPr>
        <xdr:spPr>
          <a:xfrm>
            <a:off x="12918367" y="2834113"/>
            <a:ext cx="3476116" cy="1383167"/>
          </a:xfrm>
          <a:prstGeom prst="roundRect">
            <a:avLst/>
          </a:prstGeom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56F0254-32E9-46AF-8392-9B3D5FF1E49C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R$ 1.650,00 </a:t>
            </a:fld>
            <a:endParaRPr lang="en-US" sz="16600"/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3560225" y="2948186"/>
            <a:ext cx="2025621" cy="18712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Lucida Sans" panose="020B0602030504020204" pitchFamily="34" charset="0"/>
              </a:rPr>
              <a:t>LUCRO </a:t>
            </a:r>
          </a:p>
        </xdr:txBody>
      </xdr:sp>
    </xdr:grpSp>
    <xdr:clientData/>
  </xdr:twoCellAnchor>
  <xdr:twoCellAnchor editAs="oneCell">
    <xdr:from>
      <xdr:col>38</xdr:col>
      <xdr:colOff>194186</xdr:colOff>
      <xdr:row>29</xdr:row>
      <xdr:rowOff>109195</xdr:rowOff>
    </xdr:from>
    <xdr:to>
      <xdr:col>39</xdr:col>
      <xdr:colOff>316792</xdr:colOff>
      <xdr:row>33</xdr:row>
      <xdr:rowOff>81298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7686" y="5633695"/>
          <a:ext cx="725856" cy="734103"/>
        </a:xfrm>
        <a:prstGeom prst="rect">
          <a:avLst/>
        </a:prstGeom>
      </xdr:spPr>
    </xdr:pic>
    <xdr:clientData/>
  </xdr:twoCellAnchor>
  <xdr:twoCellAnchor editAs="oneCell">
    <xdr:from>
      <xdr:col>17</xdr:col>
      <xdr:colOff>331703</xdr:colOff>
      <xdr:row>34</xdr:row>
      <xdr:rowOff>135392</xdr:rowOff>
    </xdr:from>
    <xdr:to>
      <xdr:col>18</xdr:col>
      <xdr:colOff>456435</xdr:colOff>
      <xdr:row>38</xdr:row>
      <xdr:rowOff>106786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5023" y="6713595"/>
          <a:ext cx="734928" cy="745300"/>
        </a:xfrm>
        <a:prstGeom prst="rect">
          <a:avLst/>
        </a:prstGeom>
      </xdr:spPr>
    </xdr:pic>
    <xdr:clientData/>
  </xdr:twoCellAnchor>
  <xdr:oneCellAnchor>
    <xdr:from>
      <xdr:col>4</xdr:col>
      <xdr:colOff>113393</xdr:colOff>
      <xdr:row>12</xdr:row>
      <xdr:rowOff>147411</xdr:rowOff>
    </xdr:from>
    <xdr:ext cx="184731" cy="264560"/>
    <xdr:sp macro="" textlink="">
      <xdr:nvSpPr>
        <xdr:cNvPr id="35" name="CaixaDeTexto 34"/>
        <xdr:cNvSpPr txBox="1"/>
      </xdr:nvSpPr>
      <xdr:spPr>
        <a:xfrm>
          <a:off x="2562679" y="246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5</xdr:col>
      <xdr:colOff>110133</xdr:colOff>
      <xdr:row>18</xdr:row>
      <xdr:rowOff>68036</xdr:rowOff>
    </xdr:from>
    <xdr:to>
      <xdr:col>22</xdr:col>
      <xdr:colOff>184545</xdr:colOff>
      <xdr:row>59</xdr:row>
      <xdr:rowOff>31750</xdr:rowOff>
    </xdr:to>
    <xdr:sp macro="" textlink="">
      <xdr:nvSpPr>
        <xdr:cNvPr id="26" name="Retângulo Arredondado 25"/>
        <xdr:cNvSpPr/>
      </xdr:nvSpPr>
      <xdr:spPr>
        <a:xfrm>
          <a:off x="3171740" y="3497036"/>
          <a:ext cx="10483876" cy="7774214"/>
        </a:xfrm>
        <a:prstGeom prst="roundRect">
          <a:avLst/>
        </a:prstGeom>
        <a:effectLst>
          <a:glow rad="228600">
            <a:schemeClr val="accent2">
              <a:satMod val="175000"/>
              <a:alpha val="40000"/>
            </a:schemeClr>
          </a:glow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19</xdr:col>
      <xdr:colOff>546240</xdr:colOff>
      <xdr:row>21</xdr:row>
      <xdr:rowOff>97970</xdr:rowOff>
    </xdr:from>
    <xdr:to>
      <xdr:col>21</xdr:col>
      <xdr:colOff>58651</xdr:colOff>
      <xdr:row>25</xdr:row>
      <xdr:rowOff>70074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0347" y="4098470"/>
          <a:ext cx="737054" cy="734104"/>
        </a:xfrm>
        <a:prstGeom prst="rect">
          <a:avLst/>
        </a:prstGeom>
      </xdr:spPr>
    </xdr:pic>
    <xdr:clientData/>
  </xdr:twoCellAnchor>
  <xdr:twoCellAnchor>
    <xdr:from>
      <xdr:col>0</xdr:col>
      <xdr:colOff>122464</xdr:colOff>
      <xdr:row>1</xdr:row>
      <xdr:rowOff>63499</xdr:rowOff>
    </xdr:from>
    <xdr:to>
      <xdr:col>4</xdr:col>
      <xdr:colOff>575473</xdr:colOff>
      <xdr:row>14</xdr:row>
      <xdr:rowOff>153150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253999"/>
          <a:ext cx="2902295" cy="25661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335642</xdr:colOff>
      <xdr:row>3</xdr:row>
      <xdr:rowOff>68419</xdr:rowOff>
    </xdr:from>
    <xdr:to>
      <xdr:col>21</xdr:col>
      <xdr:colOff>530679</xdr:colOff>
      <xdr:row>15</xdr:row>
      <xdr:rowOff>95250</xdr:rowOff>
    </xdr:to>
    <xdr:sp macro="" textlink="">
      <xdr:nvSpPr>
        <xdr:cNvPr id="25" name="Retângulo Arredondado 24"/>
        <xdr:cNvSpPr/>
      </xdr:nvSpPr>
      <xdr:spPr>
        <a:xfrm>
          <a:off x="3397249" y="639919"/>
          <a:ext cx="9992180" cy="2312831"/>
        </a:xfrm>
        <a:prstGeom prst="roundRect">
          <a:avLst/>
        </a:prstGeom>
        <a:effectLst>
          <a:glow rad="228600">
            <a:schemeClr val="accent2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</a:t>
          </a:r>
        </a:p>
      </xdr:txBody>
    </xdr:sp>
    <xdr:clientData/>
  </xdr:twoCellAnchor>
  <xdr:twoCellAnchor>
    <xdr:from>
      <xdr:col>23</xdr:col>
      <xdr:colOff>110133</xdr:colOff>
      <xdr:row>15</xdr:row>
      <xdr:rowOff>27214</xdr:rowOff>
    </xdr:from>
    <xdr:to>
      <xdr:col>40</xdr:col>
      <xdr:colOff>184545</xdr:colOff>
      <xdr:row>59</xdr:row>
      <xdr:rowOff>72572</xdr:rowOff>
    </xdr:to>
    <xdr:sp macro="" textlink="">
      <xdr:nvSpPr>
        <xdr:cNvPr id="24" name="Retângulo Arredondado 23"/>
        <xdr:cNvSpPr/>
      </xdr:nvSpPr>
      <xdr:spPr>
        <a:xfrm>
          <a:off x="14193526" y="2884714"/>
          <a:ext cx="10483876" cy="8427358"/>
        </a:xfrm>
        <a:prstGeom prst="roundRect">
          <a:avLst/>
        </a:prstGeom>
        <a:effectLst>
          <a:glow rad="228600">
            <a:schemeClr val="accent2">
              <a:satMod val="175000"/>
              <a:alpha val="40000"/>
            </a:schemeClr>
          </a:glow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37</xdr:col>
      <xdr:colOff>587063</xdr:colOff>
      <xdr:row>15</xdr:row>
      <xdr:rowOff>152399</xdr:rowOff>
    </xdr:from>
    <xdr:to>
      <xdr:col>39</xdr:col>
      <xdr:colOff>99474</xdr:colOff>
      <xdr:row>19</xdr:row>
      <xdr:rowOff>124503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2956" y="3009899"/>
          <a:ext cx="737054" cy="734104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408214</xdr:colOff>
      <xdr:row>6</xdr:row>
      <xdr:rowOff>150063</xdr:rowOff>
    </xdr:from>
    <xdr:to>
      <xdr:col>21</xdr:col>
      <xdr:colOff>394607</xdr:colOff>
      <xdr:row>11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9821" y="1293063"/>
              <a:ext cx="9783536" cy="965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517071</xdr:colOff>
      <xdr:row>20</xdr:row>
      <xdr:rowOff>27215</xdr:rowOff>
    </xdr:from>
    <xdr:to>
      <xdr:col>39</xdr:col>
      <xdr:colOff>489857</xdr:colOff>
      <xdr:row>55</xdr:row>
      <xdr:rowOff>163710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54428</xdr:colOff>
      <xdr:row>28</xdr:row>
      <xdr:rowOff>108858</xdr:rowOff>
    </xdr:from>
    <xdr:to>
      <xdr:col>21</xdr:col>
      <xdr:colOff>108857</xdr:colOff>
      <xdr:row>48</xdr:row>
      <xdr:rowOff>108858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</xdr:row>
      <xdr:rowOff>85725</xdr:rowOff>
    </xdr:from>
    <xdr:to>
      <xdr:col>20</xdr:col>
      <xdr:colOff>152399</xdr:colOff>
      <xdr:row>25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557211</xdr:colOff>
      <xdr:row>26</xdr:row>
      <xdr:rowOff>104775</xdr:rowOff>
    </xdr:from>
    <xdr:to>
      <xdr:col>16</xdr:col>
      <xdr:colOff>561974</xdr:colOff>
      <xdr:row>42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76200</xdr:colOff>
      <xdr:row>1</xdr:row>
      <xdr:rowOff>123825</xdr:rowOff>
    </xdr:from>
    <xdr:to>
      <xdr:col>22</xdr:col>
      <xdr:colOff>76200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8100" y="31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56.394358333331" createdVersion="6" refreshedVersion="6" minRefreshableVersion="3" recordCount="29">
  <cacheSource type="worksheet">
    <worksheetSource ref="A1:G30" sheet="Planilha1"/>
  </cacheSource>
  <cacheFields count="8">
    <cacheField name="Data" numFmtId="14">
      <sharedItems containsSemiMixedTypes="0" containsNonDate="0" containsDate="1" containsString="0" minDate="2024-01-10T00:00:00" maxDate="2024-06-30T00:00:00" count="29">
        <d v="2024-01-10T00:00:00"/>
        <d v="2024-01-13T00:00:00"/>
        <d v="2024-01-17T00:00:00"/>
        <d v="2024-01-27T00:00:00"/>
        <d v="2024-02-02T00:00:00"/>
        <d v="2024-02-07T00:00:00"/>
        <d v="2024-02-09T00:00:00"/>
        <d v="2024-02-10T00:00:00"/>
        <d v="2024-02-13T00:00:00"/>
        <d v="2024-02-14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</sharedItems>
      <fieldGroup par="7" base="0">
        <rangePr groupBy="days" startDate="2024-01-10T00:00:00" endDate="2024-06-30T00:00:00"/>
        <groupItems count="368">
          <s v="&lt;10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0/06/2024"/>
        </groupItems>
      </fieldGroup>
    </cacheField>
    <cacheField name="Clientes" numFmtId="0">
      <sharedItems containsSemiMixedTypes="0" containsString="0" containsNumber="1" containsInteger="1" minValue="1" maxValue="9" count="9">
        <n v="6"/>
        <n v="8"/>
        <n v="4"/>
        <n v="7"/>
        <n v="3"/>
        <n v="1"/>
        <n v="2"/>
        <n v="9"/>
        <n v="5"/>
      </sharedItems>
    </cacheField>
    <cacheField name="Procedimentos" numFmtId="0">
      <sharedItems count="7">
        <s v="Pé e mão, manicure, spa dos pés"/>
        <s v="manicure, pedicure, pé e mão"/>
        <s v="Manicure,Pedicure"/>
        <s v="pé e mão"/>
        <s v="Manicure e esmalte"/>
        <s v="Cutílagem"/>
        <s v="spa dos pés e pedicure"/>
      </sharedItems>
    </cacheField>
    <cacheField name="Faturamento" numFmtId="164">
      <sharedItems containsSemiMixedTypes="0" containsString="0" containsNumber="1" containsInteger="1" minValue="35" maxValue="315"/>
    </cacheField>
    <cacheField name="Mês" numFmtId="0">
      <sharedItems count="6">
        <s v="Janeiro"/>
        <s v="Fevereiro"/>
        <s v="Março"/>
        <s v="Abril"/>
        <s v="Maio"/>
        <s v="Junho"/>
      </sharedItems>
    </cacheField>
    <cacheField name="despesa" numFmtId="0">
      <sharedItems containsSemiMixedTypes="0" containsString="0" containsNumber="1" minValue="16.329999999999998" maxValue="39.5"/>
    </cacheField>
    <cacheField name="lucro por dia" numFmtId="164">
      <sharedItems containsSemiMixedTypes="0" containsString="0" containsNumber="1" minValue="18.670000000000002" maxValue="275.5" count="19">
        <n v="183"/>
        <n v="208"/>
        <n v="73"/>
        <n v="225.25"/>
        <n v="190.25"/>
        <n v="120.25"/>
        <n v="130.25"/>
        <n v="155.25"/>
        <n v="70.599999999999994"/>
        <n v="180.6"/>
        <n v="45.6"/>
        <n v="215.6"/>
        <n v="18.670000000000002"/>
        <n v="33.67"/>
        <n v="170.5"/>
        <n v="135.5"/>
        <n v="275.5"/>
        <n v="145.6"/>
        <n v="100.6"/>
      </sharedItems>
    </cacheField>
    <cacheField name="Meses" numFmtId="0" databaseField="0">
      <fieldGroup base="0">
        <rangePr groupBy="months" startDate="2024-01-10T00:00:00" endDate="2024-06-30T00:00:00"/>
        <groupItems count="14">
          <s v="&lt;10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06/2024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57.427772569441" createdVersion="6" refreshedVersion="6" minRefreshableVersion="3" recordCount="4">
  <cacheSource type="worksheet">
    <worksheetSource ref="D4:F8" sheet="Planilha10"/>
  </cacheSource>
  <cacheFields count="3">
    <cacheField name="Rótulos de Linha" numFmtId="14">
      <sharedItems/>
    </cacheField>
    <cacheField name="Soma de despesa" numFmtId="0">
      <sharedItems containsSemiMixedTypes="0" containsString="0" containsNumber="1" minValue="19.75" maxValue="59.25"/>
    </cacheField>
    <cacheField name="Soma de Faturamento" numFmtId="0">
      <sharedItems containsSemiMixedTypes="0" containsString="0" containsNumber="1" containsInteger="1" minValue="150" maxValue="475" count="3">
        <n v="150"/>
        <n v="175"/>
        <n v="4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10"/>
    <x v="0"/>
    <n v="27"/>
    <x v="0"/>
  </r>
  <r>
    <x v="1"/>
    <x v="1"/>
    <x v="1"/>
    <n v="235"/>
    <x v="0"/>
    <n v="27"/>
    <x v="1"/>
  </r>
  <r>
    <x v="2"/>
    <x v="2"/>
    <x v="2"/>
    <n v="100"/>
    <x v="0"/>
    <n v="27"/>
    <x v="2"/>
  </r>
  <r>
    <x v="3"/>
    <x v="0"/>
    <x v="3"/>
    <n v="210"/>
    <x v="0"/>
    <n v="27"/>
    <x v="0"/>
  </r>
  <r>
    <x v="4"/>
    <x v="3"/>
    <x v="3"/>
    <n v="245"/>
    <x v="1"/>
    <n v="19.75"/>
    <x v="3"/>
  </r>
  <r>
    <x v="5"/>
    <x v="0"/>
    <x v="3"/>
    <n v="210"/>
    <x v="1"/>
    <n v="19.75"/>
    <x v="4"/>
  </r>
  <r>
    <x v="6"/>
    <x v="2"/>
    <x v="3"/>
    <n v="140"/>
    <x v="1"/>
    <n v="19.75"/>
    <x v="5"/>
  </r>
  <r>
    <x v="7"/>
    <x v="0"/>
    <x v="4"/>
    <n v="150"/>
    <x v="1"/>
    <n v="19.75"/>
    <x v="6"/>
  </r>
  <r>
    <x v="8"/>
    <x v="3"/>
    <x v="4"/>
    <n v="175"/>
    <x v="1"/>
    <n v="19.75"/>
    <x v="7"/>
  </r>
  <r>
    <x v="9"/>
    <x v="0"/>
    <x v="4"/>
    <n v="150"/>
    <x v="1"/>
    <n v="19.75"/>
    <x v="6"/>
  </r>
  <r>
    <x v="10"/>
    <x v="0"/>
    <x v="3"/>
    <n v="210"/>
    <x v="1"/>
    <n v="19.75"/>
    <x v="4"/>
  </r>
  <r>
    <x v="11"/>
    <x v="0"/>
    <x v="3"/>
    <n v="210"/>
    <x v="1"/>
    <n v="19.75"/>
    <x v="4"/>
  </r>
  <r>
    <x v="12"/>
    <x v="2"/>
    <x v="5"/>
    <n v="100"/>
    <x v="2"/>
    <n v="29.4"/>
    <x v="8"/>
  </r>
  <r>
    <x v="13"/>
    <x v="0"/>
    <x v="3"/>
    <n v="210"/>
    <x v="2"/>
    <n v="29.4"/>
    <x v="9"/>
  </r>
  <r>
    <x v="14"/>
    <x v="0"/>
    <x v="3"/>
    <n v="210"/>
    <x v="2"/>
    <n v="29.4"/>
    <x v="9"/>
  </r>
  <r>
    <x v="15"/>
    <x v="4"/>
    <x v="5"/>
    <n v="75"/>
    <x v="2"/>
    <n v="29.4"/>
    <x v="10"/>
  </r>
  <r>
    <x v="16"/>
    <x v="3"/>
    <x v="3"/>
    <n v="245"/>
    <x v="2"/>
    <n v="29.4"/>
    <x v="11"/>
  </r>
  <r>
    <x v="17"/>
    <x v="5"/>
    <x v="3"/>
    <n v="35"/>
    <x v="3"/>
    <n v="16.329999999999998"/>
    <x v="12"/>
  </r>
  <r>
    <x v="18"/>
    <x v="0"/>
    <x v="3"/>
    <n v="35"/>
    <x v="3"/>
    <n v="16.329999999999998"/>
    <x v="12"/>
  </r>
  <r>
    <x v="19"/>
    <x v="6"/>
    <x v="5"/>
    <n v="50"/>
    <x v="3"/>
    <n v="16.329999999999998"/>
    <x v="13"/>
  </r>
  <r>
    <x v="20"/>
    <x v="0"/>
    <x v="3"/>
    <n v="210"/>
    <x v="4"/>
    <n v="39.5"/>
    <x v="14"/>
  </r>
  <r>
    <x v="21"/>
    <x v="3"/>
    <x v="4"/>
    <n v="175"/>
    <x v="4"/>
    <n v="39.5"/>
    <x v="15"/>
  </r>
  <r>
    <x v="22"/>
    <x v="7"/>
    <x v="3"/>
    <n v="315"/>
    <x v="4"/>
    <n v="39.5"/>
    <x v="16"/>
  </r>
  <r>
    <x v="23"/>
    <x v="0"/>
    <x v="3"/>
    <n v="210"/>
    <x v="4"/>
    <n v="39.5"/>
    <x v="14"/>
  </r>
  <r>
    <x v="24"/>
    <x v="2"/>
    <x v="4"/>
    <n v="100"/>
    <x v="5"/>
    <n v="29.4"/>
    <x v="8"/>
  </r>
  <r>
    <x v="25"/>
    <x v="8"/>
    <x v="3"/>
    <n v="175"/>
    <x v="5"/>
    <n v="29.4"/>
    <x v="17"/>
  </r>
  <r>
    <x v="26"/>
    <x v="0"/>
    <x v="3"/>
    <n v="210"/>
    <x v="5"/>
    <n v="29.4"/>
    <x v="9"/>
  </r>
  <r>
    <x v="27"/>
    <x v="0"/>
    <x v="3"/>
    <n v="210"/>
    <x v="5"/>
    <n v="29.4"/>
    <x v="9"/>
  </r>
  <r>
    <x v="28"/>
    <x v="6"/>
    <x v="6"/>
    <n v="130"/>
    <x v="5"/>
    <n v="29.4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s v="10/fev"/>
    <n v="19.75"/>
    <x v="0"/>
  </r>
  <r>
    <s v="13/fev"/>
    <n v="19.75"/>
    <x v="1"/>
  </r>
  <r>
    <s v="14/fev"/>
    <n v="19.75"/>
    <x v="0"/>
  </r>
  <r>
    <s v="Total Geral"/>
    <n v="59.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oma de despes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4:B6" firstHeaderRow="1" firstDataRow="1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h="1" x="5"/>
        <item h="1" x="4"/>
        <item x="1"/>
        <item h="1" x="2"/>
        <item h="1" x="3"/>
        <item h="1" x="0"/>
        <item h="1" x="6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13"/>
    </i>
    <i t="grand">
      <x/>
    </i>
  </rowItems>
  <colItems count="1">
    <i/>
  </colItems>
  <pageFields count="1">
    <pageField fld="7" hier="-1"/>
  </pageFields>
  <dataFields count="1">
    <dataField name="Soma de Clientes" fld="1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4">
  <location ref="A55:B57" firstHeaderRow="1" firstDataRow="1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h="1" x="5"/>
        <item h="1" x="4"/>
        <item x="1"/>
        <item h="1" x="2"/>
        <item h="1" x="3"/>
        <item h="1" x="0"/>
        <item h="1" x="6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13"/>
    </i>
    <i t="grand">
      <x/>
    </i>
  </rowItems>
  <colItems count="1">
    <i/>
  </colItems>
  <pageFields count="1">
    <pageField fld="7" hier="-1"/>
  </pageFields>
  <dataFields count="1">
    <dataField name="Soma de Faturamento" fld="3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H4:I6" firstHeaderRow="1" firstDataRow="1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h="1" x="5"/>
        <item h="1" x="4"/>
        <item x="1"/>
        <item h="1" x="2"/>
        <item h="1" x="3"/>
        <item h="1" x="0"/>
        <item h="1" x="6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>
      <items count="20">
        <item x="12"/>
        <item x="13"/>
        <item x="10"/>
        <item x="8"/>
        <item x="2"/>
        <item x="18"/>
        <item x="5"/>
        <item x="6"/>
        <item x="15"/>
        <item x="17"/>
        <item x="7"/>
        <item x="14"/>
        <item x="9"/>
        <item x="0"/>
        <item x="4"/>
        <item x="1"/>
        <item x="11"/>
        <item x="3"/>
        <item x="16"/>
        <item t="default"/>
      </items>
    </pivotField>
    <pivotField axis="axisPage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13"/>
    </i>
    <i t="grand">
      <x/>
    </i>
  </rowItems>
  <colItems count="1">
    <i/>
  </colItems>
  <pageFields count="1">
    <pageField fld="7" hier="-1"/>
  </pageFields>
  <dataFields count="1">
    <dataField name="Soma de lucro por d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D4:F6" firstHeaderRow="0" firstDataRow="1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h="1" x="5"/>
        <item h="1" x="4"/>
        <item x="1"/>
        <item h="1" x="2"/>
        <item h="1" x="3"/>
        <item h="1" x="0"/>
        <item h="1" x="6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oma de despesa" fld="5" baseField="0" baseItem="0"/>
    <dataField name="Soma de Faturamento" fld="3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3:H5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x="5"/>
        <item x="4"/>
        <item x="1"/>
        <item x="2"/>
        <item x="3"/>
        <item x="0"/>
        <item x="6"/>
        <item t="default"/>
      </items>
    </pivotField>
    <pivotField numFmtId="164" showAll="0"/>
    <pivotField axis="axisRow"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  <pivotField dataField="1" numFmtId="164" showAll="0">
      <items count="20">
        <item x="12"/>
        <item x="13"/>
        <item x="10"/>
        <item x="8"/>
        <item x="2"/>
        <item x="18"/>
        <item x="5"/>
        <item x="6"/>
        <item x="15"/>
        <item x="17"/>
        <item x="7"/>
        <item x="14"/>
        <item x="9"/>
        <item x="0"/>
        <item x="4"/>
        <item x="1"/>
        <item x="11"/>
        <item x="3"/>
        <item x="16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2">
    <i>
      <x v="5"/>
    </i>
    <i t="grand">
      <x/>
    </i>
  </rowItems>
  <colItems count="1">
    <i/>
  </colItems>
  <dataFields count="1">
    <dataField name="Soma de lucro por d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D3:E9" firstHeaderRow="1" firstDataRow="1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showAll="0">
      <items count="8">
        <item x="5"/>
        <item x="4"/>
        <item x="1"/>
        <item x="2"/>
        <item x="3"/>
        <item x="0"/>
        <item x="6"/>
        <item t="default"/>
      </items>
    </pivotField>
    <pivotField dataField="1" numFmtId="164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>
      <items count="20">
        <item x="12"/>
        <item x="13"/>
        <item x="10"/>
        <item x="8"/>
        <item x="2"/>
        <item x="18"/>
        <item x="5"/>
        <item x="6"/>
        <item x="15"/>
        <item x="17"/>
        <item x="7"/>
        <item x="14"/>
        <item x="9"/>
        <item x="0"/>
        <item x="4"/>
        <item x="1"/>
        <item x="11"/>
        <item x="3"/>
        <item x="16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">
    <i>
      <x v="153"/>
    </i>
    <i>
      <x v="160"/>
    </i>
    <i>
      <x v="167"/>
    </i>
    <i>
      <x v="174"/>
    </i>
    <i>
      <x v="181"/>
    </i>
    <i t="grand">
      <x/>
    </i>
  </rowItems>
  <colItems count="1">
    <i/>
  </colItems>
  <pageFields count="1">
    <pageField fld="4" item="5" hier="-1"/>
  </pageFields>
  <dataFields count="1">
    <dataField name="Soma de Faturamento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7" firstHeaderRow="1" firstDataRow="1" firstDataCol="1" rowPageCount="1" colPageCount="1"/>
  <pivotFields count="8">
    <pivotField numFmtId="14" showAll="0"/>
    <pivotField dataField="1" showAll="0">
      <items count="10">
        <item x="5"/>
        <item x="6"/>
        <item x="4"/>
        <item x="2"/>
        <item x="8"/>
        <item x="0"/>
        <item x="3"/>
        <item x="1"/>
        <item x="7"/>
        <item t="default"/>
      </items>
    </pivotField>
    <pivotField axis="axisRow" showAll="0">
      <items count="8">
        <item x="5"/>
        <item x="4"/>
        <item x="1"/>
        <item x="2"/>
        <item x="3"/>
        <item x="0"/>
        <item x="6"/>
        <item t="default"/>
      </items>
    </pivotField>
    <pivotField numFmtId="164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showAll="0" defaultSubtotal="0"/>
  </pivotFields>
  <rowFields count="1">
    <field x="2"/>
  </rowFields>
  <rowItems count="4">
    <i>
      <x v="1"/>
    </i>
    <i>
      <x v="4"/>
    </i>
    <i>
      <x v="6"/>
    </i>
    <i t="grand">
      <x/>
    </i>
  </rowItems>
  <colItems count="1">
    <i/>
  </colItems>
  <pageFields count="1">
    <pageField fld="4" item="5" hier="-1"/>
  </pageFields>
  <dataFields count="1">
    <dataField name="Soma de Client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19" name="Tabela dinâmica5"/>
    <pivotTable tabId="19" name="Tabela dinâmica11"/>
    <pivotTable tabId="19" name="Tabela dinâmica13"/>
    <pivotTable tabId="19" name="Tabela dinâmica1"/>
  </pivotTables>
  <data>
    <tabular pivotCacheId="3">
      <items count="6">
        <i x="0" s="1"/>
        <i x="1" s="1" nd="1"/>
        <i x="2" s="1" nd="1"/>
        <i x="3" s="1" nd="1"/>
        <i x="4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cedimentos" sourceName="Procedimentos">
  <pivotTables>
    <pivotTable tabId="19" name="Tabela dinâmica5"/>
    <pivotTable tabId="19" name="Tabela dinâmica11"/>
    <pivotTable tabId="19" name="Tabela dinâmica13"/>
    <pivotTable tabId="19" name="Tabela dinâmica1"/>
  </pivotTables>
  <data>
    <tabular pivotCacheId="3">
      <items count="7">
        <i x="5"/>
        <i x="4"/>
        <i x="1" s="1"/>
        <i x="2"/>
        <i x="3"/>
        <i x="0"/>
        <i x="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3" name="Tabela dinâmica2"/>
    <pivotTable tabId="23" name="Tabela dinâmica1"/>
    <pivotTable tabId="23" name="Tabela dinâmica3"/>
  </pivotTables>
  <data>
    <tabular pivotCacheId="3">
      <items count="6">
        <i x="0"/>
        <i x="1"/>
        <i x="2"/>
        <i x="3"/>
        <i x="4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columnCount="2" rowHeight="241300"/>
  <slicer name="Procedimentos" cache="SegmentaçãodeDados_Procedimentos" caption="Procedimento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columnCount="6" rowHeight="576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heme/theme1.xml><?xml version="1.0" encoding="utf-8"?>
<a:theme xmlns:a="http://schemas.openxmlformats.org/drawingml/2006/main" name="Tema do Office">
  <a:themeElements>
    <a:clrScheme name="Personalizada 15">
      <a:dk1>
        <a:sysClr val="windowText" lastClr="000000"/>
      </a:dk1>
      <a:lt1>
        <a:srgbClr val="FFFFFF"/>
      </a:lt1>
      <a:dk2>
        <a:srgbClr val="CCDED4"/>
      </a:dk2>
      <a:lt2>
        <a:srgbClr val="D3C6D8"/>
      </a:lt2>
      <a:accent1>
        <a:srgbClr val="D377A9"/>
      </a:accent1>
      <a:accent2>
        <a:srgbClr val="B177A9"/>
      </a:accent2>
      <a:accent3>
        <a:srgbClr val="CCDED4"/>
      </a:accent3>
      <a:accent4>
        <a:srgbClr val="BC5C6C"/>
      </a:accent4>
      <a:accent5>
        <a:srgbClr val="B177A9"/>
      </a:accent5>
      <a:accent6>
        <a:srgbClr val="BC5C6C"/>
      </a:accent6>
      <a:hlink>
        <a:srgbClr val="D3C6D8"/>
      </a:hlink>
      <a:folHlink>
        <a:srgbClr val="BC5C6C"/>
      </a:folHlink>
    </a:clrScheme>
    <a:fontScheme name="Personalizada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L31" sqref="L31"/>
    </sheetView>
  </sheetViews>
  <sheetFormatPr defaultRowHeight="15" x14ac:dyDescent="0.25"/>
  <cols>
    <col min="1" max="1" width="18" bestFit="1" customWidth="1"/>
    <col min="2" max="2" width="24.7109375" bestFit="1" customWidth="1"/>
  </cols>
  <sheetData>
    <row r="3" spans="1:2" x14ac:dyDescent="0.25">
      <c r="A3" s="6" t="s">
        <v>19</v>
      </c>
      <c r="B3" t="s">
        <v>33</v>
      </c>
    </row>
    <row r="4" spans="1:2" x14ac:dyDescent="0.25">
      <c r="A4" s="14">
        <v>150</v>
      </c>
      <c r="B4" s="8">
        <v>39.5</v>
      </c>
    </row>
    <row r="5" spans="1:2" x14ac:dyDescent="0.25">
      <c r="A5" s="14">
        <v>175</v>
      </c>
      <c r="B5" s="8">
        <v>19.75</v>
      </c>
    </row>
    <row r="6" spans="1:2" x14ac:dyDescent="0.25">
      <c r="A6" s="14">
        <v>475</v>
      </c>
      <c r="B6" s="8">
        <v>59.25</v>
      </c>
    </row>
    <row r="7" spans="1:2" x14ac:dyDescent="0.25">
      <c r="A7" s="14" t="s">
        <v>20</v>
      </c>
      <c r="B7" s="8">
        <v>118.5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37" workbookViewId="0">
      <selection activeCell="H67" sqref="H67"/>
    </sheetView>
  </sheetViews>
  <sheetFormatPr defaultRowHeight="15" x14ac:dyDescent="0.25"/>
  <cols>
    <col min="1" max="1" width="18" customWidth="1"/>
    <col min="2" max="2" width="20.7109375" customWidth="1"/>
    <col min="3" max="3" width="16.42578125" customWidth="1"/>
    <col min="4" max="4" width="18" customWidth="1"/>
    <col min="5" max="5" width="16.42578125" customWidth="1"/>
    <col min="6" max="6" width="20.7109375" bestFit="1" customWidth="1"/>
    <col min="7" max="7" width="20.28515625" bestFit="1" customWidth="1"/>
    <col min="8" max="8" width="18" customWidth="1"/>
    <col min="9" max="9" width="20.28515625" customWidth="1"/>
    <col min="10" max="13" width="6.7109375" customWidth="1"/>
    <col min="14" max="18" width="7.28515625" customWidth="1"/>
    <col min="19" max="21" width="6.7109375" customWidth="1"/>
    <col min="22" max="25" width="7.140625" customWidth="1"/>
    <col min="26" max="30" width="6.7109375" customWidth="1"/>
    <col min="31" max="31" width="10.7109375" customWidth="1"/>
  </cols>
  <sheetData>
    <row r="2" spans="1:9" x14ac:dyDescent="0.25">
      <c r="A2" s="6" t="s">
        <v>31</v>
      </c>
      <c r="B2" t="s">
        <v>30</v>
      </c>
      <c r="D2" s="6" t="s">
        <v>31</v>
      </c>
      <c r="E2" t="s">
        <v>30</v>
      </c>
      <c r="H2" s="6" t="s">
        <v>31</v>
      </c>
      <c r="I2" t="s">
        <v>30</v>
      </c>
    </row>
    <row r="4" spans="1:9" x14ac:dyDescent="0.25">
      <c r="A4" s="6" t="s">
        <v>19</v>
      </c>
      <c r="B4" t="s">
        <v>32</v>
      </c>
      <c r="D4" s="6" t="s">
        <v>19</v>
      </c>
      <c r="E4" t="s">
        <v>28</v>
      </c>
      <c r="F4" t="s">
        <v>21</v>
      </c>
      <c r="H4" s="6" t="s">
        <v>19</v>
      </c>
      <c r="I4" t="s">
        <v>27</v>
      </c>
    </row>
    <row r="5" spans="1:9" x14ac:dyDescent="0.25">
      <c r="A5" s="7" t="s">
        <v>34</v>
      </c>
      <c r="B5" s="8">
        <v>8</v>
      </c>
      <c r="D5" s="7" t="s">
        <v>34</v>
      </c>
      <c r="E5" s="8">
        <v>27</v>
      </c>
      <c r="F5" s="8">
        <v>235</v>
      </c>
      <c r="H5" s="7" t="s">
        <v>34</v>
      </c>
      <c r="I5" s="8">
        <v>208</v>
      </c>
    </row>
    <row r="6" spans="1:9" x14ac:dyDescent="0.25">
      <c r="A6" s="7" t="s">
        <v>20</v>
      </c>
      <c r="B6" s="8">
        <v>8</v>
      </c>
      <c r="D6" s="7" t="s">
        <v>20</v>
      </c>
      <c r="E6" s="8">
        <v>27</v>
      </c>
      <c r="F6" s="8">
        <v>235</v>
      </c>
      <c r="H6" s="7" t="s">
        <v>20</v>
      </c>
      <c r="I6" s="8">
        <v>208</v>
      </c>
    </row>
    <row r="37" spans="6:6" x14ac:dyDescent="0.25">
      <c r="F37">
        <f>SUM(F5:F33)</f>
        <v>470</v>
      </c>
    </row>
    <row r="53" spans="1:2" x14ac:dyDescent="0.25">
      <c r="A53" s="6" t="s">
        <v>31</v>
      </c>
      <c r="B53" t="s">
        <v>30</v>
      </c>
    </row>
    <row r="55" spans="1:2" x14ac:dyDescent="0.25">
      <c r="A55" s="6" t="s">
        <v>19</v>
      </c>
      <c r="B55" t="s">
        <v>21</v>
      </c>
    </row>
    <row r="56" spans="1:2" x14ac:dyDescent="0.25">
      <c r="A56" s="7" t="s">
        <v>34</v>
      </c>
      <c r="B56" s="8">
        <v>235</v>
      </c>
    </row>
    <row r="57" spans="1:2" x14ac:dyDescent="0.25">
      <c r="A57" s="7" t="s">
        <v>20</v>
      </c>
      <c r="B57" s="8">
        <v>235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55"/>
  <sheetViews>
    <sheetView tabSelected="1" zoomScale="60" zoomScaleNormal="60" workbookViewId="0">
      <selection activeCell="Z12" sqref="Z12"/>
    </sheetView>
  </sheetViews>
  <sheetFormatPr defaultRowHeight="15" x14ac:dyDescent="0.25"/>
  <sheetData>
    <row r="1" spans="1:117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</row>
    <row r="2" spans="1:11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</row>
    <row r="3" spans="1:1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</row>
    <row r="4" spans="1:117" x14ac:dyDescent="0.25">
      <c r="A4" s="12"/>
      <c r="B4" s="12"/>
      <c r="C4" s="12"/>
      <c r="D4" s="12"/>
      <c r="E4" s="12"/>
      <c r="F4" s="12"/>
      <c r="G4" s="12"/>
      <c r="H4" s="1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</row>
    <row r="5" spans="1:117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</row>
    <row r="6" spans="1:117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</row>
    <row r="7" spans="1:117" x14ac:dyDescent="0.25">
      <c r="A7" s="12"/>
      <c r="B7" s="12"/>
      <c r="C7" s="12"/>
      <c r="D7" s="12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</row>
    <row r="8" spans="1:117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</row>
    <row r="9" spans="1:117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</row>
    <row r="10" spans="1:117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</row>
    <row r="11" spans="1:117" x14ac:dyDescent="0.25">
      <c r="A11" s="12"/>
      <c r="B11" s="12"/>
      <c r="C11" s="12"/>
      <c r="D11" s="12"/>
      <c r="E11" s="1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</row>
    <row r="12" spans="1:117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 t="s">
        <v>40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</row>
    <row r="13" spans="1:117" x14ac:dyDescent="0.25">
      <c r="A13" s="12"/>
      <c r="B13" s="12"/>
      <c r="C13" s="12"/>
      <c r="D13" s="12"/>
      <c r="E13" s="12" t="s">
        <v>29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</row>
    <row r="14" spans="1:117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</row>
    <row r="15" spans="1:117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</row>
    <row r="16" spans="1:117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</row>
    <row r="17" spans="1:117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</row>
    <row r="18" spans="1:117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</row>
    <row r="19" spans="1:117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</row>
    <row r="20" spans="1:117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</row>
    <row r="21" spans="1:117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</row>
    <row r="22" spans="1:117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</row>
    <row r="23" spans="1:1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</row>
    <row r="24" spans="1:117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</row>
    <row r="25" spans="1:117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</row>
    <row r="26" spans="1:117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</row>
    <row r="27" spans="1:117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</row>
    <row r="28" spans="1:1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</row>
    <row r="29" spans="1:1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</row>
    <row r="30" spans="1:1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</row>
    <row r="31" spans="1:117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</row>
    <row r="32" spans="1:117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</row>
    <row r="33" spans="1:11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</row>
    <row r="34" spans="1:117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</row>
    <row r="35" spans="1:117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</row>
    <row r="36" spans="1:117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</row>
    <row r="37" spans="1:117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</row>
    <row r="38" spans="1:117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</row>
    <row r="39" spans="1:117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</row>
    <row r="40" spans="1:117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</row>
    <row r="41" spans="1:117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</row>
    <row r="42" spans="1:117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</row>
    <row r="43" spans="1:117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</row>
    <row r="44" spans="1:117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</row>
    <row r="45" spans="1:117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</row>
    <row r="46" spans="1:117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</row>
    <row r="47" spans="1:117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</row>
    <row r="48" spans="1:117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</row>
    <row r="49" spans="1:117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</row>
    <row r="50" spans="1:117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</row>
    <row r="51" spans="1:117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</row>
    <row r="52" spans="1:117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</row>
    <row r="53" spans="1:117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</row>
    <row r="54" spans="1:117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</row>
    <row r="55" spans="1:117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</row>
    <row r="56" spans="1:117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</row>
    <row r="57" spans="1:117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</row>
    <row r="58" spans="1:117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</row>
    <row r="59" spans="1:117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</row>
    <row r="60" spans="1:117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</row>
    <row r="61" spans="1:117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</row>
    <row r="62" spans="1:117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</row>
    <row r="63" spans="1:117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</row>
    <row r="64" spans="1:117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</row>
    <row r="65" spans="1:117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</row>
    <row r="66" spans="1:117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</row>
    <row r="67" spans="1:117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</row>
    <row r="68" spans="1:117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</row>
    <row r="69" spans="1:117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</row>
    <row r="70" spans="1:117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</row>
    <row r="71" spans="1:117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</row>
    <row r="72" spans="1:11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</row>
    <row r="73" spans="1:117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</row>
    <row r="74" spans="1:117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</row>
    <row r="75" spans="1:117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</row>
    <row r="76" spans="1:117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</row>
    <row r="77" spans="1:117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</row>
    <row r="78" spans="1:117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</row>
    <row r="79" spans="1:117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</row>
    <row r="80" spans="1:117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</row>
    <row r="81" spans="1:117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</row>
    <row r="82" spans="1:117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</row>
    <row r="83" spans="1:117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</row>
    <row r="84" spans="1:117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</row>
    <row r="85" spans="1:117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</row>
    <row r="86" spans="1:117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</row>
    <row r="87" spans="1:117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</row>
    <row r="88" spans="1:117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</row>
    <row r="89" spans="1:117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</row>
    <row r="90" spans="1:117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</row>
    <row r="91" spans="1:117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</row>
    <row r="92" spans="1:117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</row>
    <row r="93" spans="1:117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</row>
    <row r="94" spans="1:117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</row>
    <row r="95" spans="1:117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</row>
    <row r="96" spans="1:117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</row>
    <row r="97" spans="1:117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</row>
    <row r="98" spans="1:117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</row>
    <row r="99" spans="1:117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</row>
    <row r="100" spans="1:117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</row>
    <row r="101" spans="1:117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</row>
    <row r="102" spans="1:117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</row>
    <row r="103" spans="1:117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</row>
    <row r="104" spans="1:117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</row>
    <row r="105" spans="1:117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</row>
    <row r="106" spans="1:117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</row>
    <row r="107" spans="1:117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</row>
    <row r="108" spans="1:117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</row>
    <row r="109" spans="1:117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</row>
    <row r="110" spans="1:117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</row>
    <row r="111" spans="1:117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</row>
    <row r="112" spans="1:117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</row>
    <row r="113" spans="1:117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</row>
    <row r="114" spans="1:117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</row>
    <row r="115" spans="1:117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</row>
    <row r="116" spans="1:117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</row>
    <row r="117" spans="1:117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</row>
    <row r="118" spans="1:117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</row>
    <row r="119" spans="1:117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</row>
    <row r="120" spans="1:117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</row>
    <row r="121" spans="1:117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</row>
    <row r="122" spans="1:117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</row>
    <row r="123" spans="1:117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</row>
    <row r="124" spans="1:117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</row>
    <row r="125" spans="1:117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</row>
    <row r="126" spans="1:117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</row>
    <row r="127" spans="1:117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</row>
    <row r="128" spans="1:117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</row>
    <row r="129" spans="1:117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</row>
    <row r="130" spans="1:117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</row>
    <row r="131" spans="1:117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</row>
    <row r="132" spans="1:117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</row>
    <row r="133" spans="1:117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</row>
    <row r="134" spans="1:117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</row>
    <row r="135" spans="1:117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</row>
    <row r="136" spans="1:117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</row>
    <row r="137" spans="1:117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</row>
    <row r="138" spans="1:117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</row>
    <row r="139" spans="1:117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</row>
    <row r="140" spans="1:117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</row>
    <row r="141" spans="1:117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</row>
    <row r="142" spans="1:117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</row>
    <row r="143" spans="1:117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</row>
    <row r="144" spans="1:117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</row>
    <row r="145" spans="1:117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</row>
    <row r="146" spans="1:117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</row>
    <row r="147" spans="1:117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</row>
    <row r="148" spans="1:117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</row>
    <row r="149" spans="1:117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</row>
    <row r="150" spans="1:117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</row>
    <row r="151" spans="1:117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</row>
    <row r="152" spans="1:117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</row>
    <row r="153" spans="1:117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</row>
    <row r="154" spans="1:117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</row>
    <row r="155" spans="1:117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</row>
    <row r="156" spans="1:117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</row>
    <row r="157" spans="1:117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</row>
    <row r="158" spans="1:117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</row>
    <row r="159" spans="1:117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</row>
    <row r="160" spans="1:117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</row>
    <row r="161" spans="1:117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</row>
    <row r="162" spans="1:117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</row>
    <row r="163" spans="1:117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</row>
    <row r="164" spans="1:11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</row>
    <row r="165" spans="1:11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</row>
    <row r="166" spans="1:11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</row>
    <row r="167" spans="1:11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</row>
    <row r="168" spans="1:11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</row>
    <row r="169" spans="1:11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</row>
    <row r="170" spans="1:11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</row>
    <row r="171" spans="1:11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</row>
    <row r="172" spans="1:11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</row>
    <row r="173" spans="1:11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</row>
    <row r="174" spans="1:11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</row>
    <row r="175" spans="1:11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</row>
    <row r="176" spans="1:11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</row>
    <row r="177" spans="1:11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</row>
    <row r="178" spans="1:11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</row>
    <row r="179" spans="1:11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</row>
    <row r="180" spans="1:11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</row>
    <row r="181" spans="1:11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</row>
    <row r="182" spans="1:11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</row>
    <row r="183" spans="1:11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</row>
    <row r="184" spans="1:11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</row>
    <row r="185" spans="1:11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</row>
    <row r="186" spans="1:11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</row>
    <row r="187" spans="1:11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</row>
    <row r="188" spans="1:11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</row>
    <row r="189" spans="1:11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</row>
    <row r="190" spans="1:11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</row>
    <row r="191" spans="1:11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</row>
    <row r="192" spans="1:11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</row>
    <row r="193" spans="1:11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</row>
    <row r="194" spans="1:11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</row>
    <row r="195" spans="1:11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</row>
    <row r="196" spans="1:11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</row>
    <row r="197" spans="1:11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</row>
    <row r="198" spans="1:11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</row>
    <row r="199" spans="1:11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</row>
    <row r="200" spans="1:11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</row>
    <row r="201" spans="1:11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</row>
    <row r="202" spans="1:11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</row>
    <row r="203" spans="1:11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</row>
    <row r="204" spans="1:11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</row>
    <row r="205" spans="1:11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</row>
    <row r="206" spans="1:11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</row>
    <row r="207" spans="1:11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</row>
    <row r="208" spans="1:11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</row>
    <row r="209" spans="1:11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</row>
    <row r="210" spans="1:11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</row>
    <row r="211" spans="1:11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</row>
    <row r="212" spans="1:11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</row>
    <row r="213" spans="1:11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</row>
    <row r="214" spans="1:11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</row>
    <row r="215" spans="1:11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</row>
    <row r="216" spans="1:11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</row>
    <row r="217" spans="1:11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</row>
    <row r="218" spans="1:11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</row>
    <row r="219" spans="1:11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</row>
    <row r="220" spans="1:11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</row>
    <row r="221" spans="1:11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</row>
    <row r="222" spans="1:11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</row>
    <row r="223" spans="1:11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</row>
    <row r="224" spans="1:11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</row>
    <row r="225" spans="1:11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</row>
    <row r="226" spans="1:11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</row>
    <row r="227" spans="1:11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</row>
    <row r="228" spans="1:11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</row>
    <row r="229" spans="1:11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</row>
    <row r="230" spans="1:11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</row>
    <row r="231" spans="1:11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</row>
    <row r="232" spans="1:11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</row>
    <row r="233" spans="1:11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</row>
    <row r="234" spans="1:11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</row>
    <row r="235" spans="1:11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</row>
    <row r="236" spans="1:11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</row>
    <row r="237" spans="1:11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</row>
    <row r="238" spans="1:11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</row>
    <row r="239" spans="1:11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</row>
    <row r="240" spans="1:11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</row>
    <row r="241" spans="1:11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</row>
    <row r="242" spans="1:11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</row>
    <row r="243" spans="1:11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</row>
    <row r="244" spans="1:11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</row>
    <row r="245" spans="1:117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</row>
    <row r="246" spans="1:117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</row>
    <row r="247" spans="1:117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</row>
    <row r="248" spans="1:117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</row>
    <row r="249" spans="1:117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</row>
    <row r="250" spans="1:117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</row>
    <row r="251" spans="1:117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</row>
    <row r="252" spans="1:117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</row>
    <row r="253" spans="1:117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</row>
    <row r="254" spans="1:117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</row>
    <row r="255" spans="1:117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</row>
    <row r="256" spans="1:117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</row>
    <row r="257" spans="1:117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</row>
    <row r="258" spans="1:117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</row>
    <row r="259" spans="1:117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</row>
    <row r="260" spans="1:117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</row>
    <row r="261" spans="1:117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</row>
    <row r="262" spans="1:117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</row>
    <row r="263" spans="1:117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</row>
    <row r="264" spans="1:117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</row>
    <row r="265" spans="1:117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</row>
    <row r="266" spans="1:117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</row>
    <row r="267" spans="1:117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</row>
    <row r="268" spans="1:117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</row>
    <row r="269" spans="1:117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</row>
    <row r="270" spans="1:117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</row>
    <row r="271" spans="1:117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</row>
    <row r="272" spans="1:117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</row>
    <row r="273" spans="1:117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</row>
    <row r="274" spans="1:117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</row>
    <row r="275" spans="1:117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</row>
    <row r="276" spans="1:117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</row>
    <row r="277" spans="1:117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</row>
    <row r="278" spans="1:117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</row>
    <row r="279" spans="1:117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</row>
    <row r="280" spans="1:117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</row>
    <row r="281" spans="1:117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</row>
    <row r="282" spans="1:117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</row>
    <row r="283" spans="1:117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</row>
    <row r="284" spans="1:117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</row>
    <row r="285" spans="1:117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</row>
    <row r="286" spans="1:117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</row>
    <row r="287" spans="1:117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</row>
    <row r="288" spans="1:117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</row>
    <row r="289" spans="1:117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</row>
    <row r="290" spans="1:117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</row>
    <row r="291" spans="1:117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</row>
    <row r="292" spans="1:117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</row>
    <row r="293" spans="1:117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</row>
    <row r="294" spans="1:117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</row>
    <row r="295" spans="1:117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</row>
    <row r="296" spans="1:117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</row>
    <row r="297" spans="1:117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</row>
    <row r="298" spans="1:117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</row>
    <row r="299" spans="1:117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</row>
    <row r="300" spans="1:117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</row>
    <row r="301" spans="1:117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</row>
    <row r="302" spans="1:117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</row>
    <row r="303" spans="1:117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</row>
    <row r="304" spans="1:117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</row>
    <row r="305" spans="1:117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</row>
    <row r="306" spans="1:117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</row>
    <row r="307" spans="1:117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</row>
    <row r="308" spans="1:117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</row>
    <row r="309" spans="1:117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</row>
    <row r="310" spans="1:117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</row>
    <row r="311" spans="1:117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</row>
    <row r="312" spans="1:117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</row>
    <row r="313" spans="1:117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</row>
    <row r="314" spans="1:117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</row>
    <row r="315" spans="1:117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</row>
    <row r="316" spans="1:117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</row>
    <row r="317" spans="1:117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</row>
    <row r="318" spans="1:117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</row>
    <row r="319" spans="1:117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</row>
    <row r="320" spans="1:117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</row>
    <row r="321" spans="1:117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</row>
    <row r="322" spans="1:117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</row>
    <row r="323" spans="1:117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</row>
    <row r="324" spans="1:117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</row>
    <row r="325" spans="1:117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</row>
    <row r="326" spans="1:117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</row>
    <row r="327" spans="1:117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</row>
    <row r="328" spans="1:117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</row>
    <row r="329" spans="1:117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</row>
    <row r="330" spans="1:117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</row>
    <row r="331" spans="1:117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</row>
    <row r="332" spans="1:117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</row>
    <row r="333" spans="1:117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</row>
    <row r="334" spans="1:117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</row>
    <row r="335" spans="1:117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</row>
    <row r="336" spans="1:117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</row>
    <row r="337" spans="1:117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</row>
    <row r="338" spans="1:117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</row>
    <row r="339" spans="1:117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</row>
    <row r="340" spans="1:117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</row>
    <row r="341" spans="1:117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</row>
    <row r="342" spans="1:117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</row>
    <row r="343" spans="1:117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</row>
    <row r="344" spans="1:117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</row>
    <row r="345" spans="1:117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</row>
    <row r="346" spans="1:117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</row>
    <row r="347" spans="1:117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</row>
    <row r="348" spans="1:117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</row>
    <row r="349" spans="1:117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</row>
    <row r="350" spans="1:117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</row>
    <row r="351" spans="1:117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</row>
    <row r="352" spans="1:117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</row>
    <row r="353" spans="1:117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</row>
    <row r="354" spans="1:117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</row>
    <row r="355" spans="1:117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</row>
    <row r="356" spans="1:117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</row>
    <row r="357" spans="1:117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</row>
    <row r="358" spans="1:117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</row>
    <row r="359" spans="1:117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</row>
    <row r="360" spans="1:117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</row>
    <row r="361" spans="1:117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</row>
    <row r="362" spans="1:117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</row>
    <row r="363" spans="1:117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</row>
    <row r="364" spans="1:117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</row>
    <row r="365" spans="1:117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</row>
    <row r="366" spans="1:117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</row>
    <row r="367" spans="1:117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</row>
    <row r="368" spans="1:117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</row>
    <row r="369" spans="1:117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</row>
    <row r="370" spans="1:117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</row>
    <row r="371" spans="1:117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</row>
    <row r="372" spans="1:117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</row>
    <row r="373" spans="1:117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</row>
    <row r="374" spans="1:117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</row>
    <row r="375" spans="1:117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</row>
    <row r="376" spans="1:117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</row>
    <row r="377" spans="1:117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</row>
    <row r="378" spans="1:117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</row>
    <row r="379" spans="1:117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</row>
    <row r="380" spans="1:117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</row>
    <row r="381" spans="1:117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</row>
    <row r="382" spans="1:117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</row>
    <row r="383" spans="1:117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</row>
    <row r="384" spans="1:117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</row>
    <row r="385" spans="1:117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</row>
    <row r="386" spans="1:117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</row>
    <row r="387" spans="1:117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</row>
    <row r="388" spans="1:117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</row>
    <row r="389" spans="1:117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</row>
    <row r="390" spans="1:117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</row>
    <row r="391" spans="1:117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</row>
    <row r="392" spans="1:117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</row>
    <row r="393" spans="1:117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</row>
    <row r="394" spans="1:117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</row>
    <row r="395" spans="1:117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</row>
    <row r="396" spans="1:117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</row>
    <row r="397" spans="1:117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</row>
    <row r="398" spans="1:117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</row>
    <row r="399" spans="1:117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</row>
    <row r="400" spans="1:117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</row>
    <row r="401" spans="1:117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</row>
    <row r="402" spans="1:117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</row>
    <row r="403" spans="1:117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</row>
    <row r="404" spans="1:117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</row>
    <row r="405" spans="1:117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</row>
    <row r="406" spans="1:117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</row>
    <row r="407" spans="1:117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</row>
    <row r="408" spans="1:117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</row>
    <row r="409" spans="1:117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</row>
    <row r="410" spans="1:117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</row>
    <row r="411" spans="1:117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</row>
    <row r="412" spans="1:117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</row>
    <row r="413" spans="1:117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</row>
    <row r="414" spans="1:117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</row>
    <row r="415" spans="1:117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</row>
    <row r="416" spans="1:117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</row>
    <row r="417" spans="1:117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</row>
    <row r="418" spans="1:117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</row>
    <row r="419" spans="1:117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</row>
    <row r="420" spans="1:117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</row>
    <row r="421" spans="1:117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</row>
    <row r="422" spans="1:117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</row>
    <row r="423" spans="1:117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</row>
    <row r="424" spans="1:117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</row>
    <row r="425" spans="1:117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</row>
    <row r="426" spans="1:117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</row>
    <row r="427" spans="1:117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</row>
    <row r="428" spans="1:117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</row>
    <row r="429" spans="1:117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</row>
    <row r="430" spans="1:117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</row>
    <row r="431" spans="1:117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</row>
    <row r="432" spans="1:117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</row>
    <row r="433" spans="1:117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</row>
    <row r="434" spans="1:117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</row>
    <row r="435" spans="1:117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</row>
    <row r="436" spans="1:117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</row>
    <row r="437" spans="1:117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</row>
    <row r="438" spans="1:117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</row>
    <row r="439" spans="1:117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</row>
    <row r="440" spans="1:117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</row>
    <row r="441" spans="1:117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</row>
    <row r="442" spans="1:117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</row>
    <row r="443" spans="1:117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</row>
    <row r="444" spans="1:117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</row>
    <row r="445" spans="1:117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</row>
    <row r="446" spans="1:117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</row>
    <row r="447" spans="1:117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</row>
    <row r="448" spans="1:117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</row>
    <row r="449" spans="1:117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</row>
    <row r="450" spans="1:117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</row>
    <row r="451" spans="1:117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</row>
    <row r="452" spans="1:117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</row>
    <row r="453" spans="1:117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</row>
    <row r="454" spans="1:117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</row>
    <row r="455" spans="1:117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</row>
    <row r="456" spans="1:117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</row>
    <row r="457" spans="1:117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</row>
    <row r="458" spans="1:117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</row>
    <row r="459" spans="1:117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</row>
    <row r="460" spans="1:117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</row>
    <row r="461" spans="1:117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</row>
    <row r="462" spans="1:117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</row>
    <row r="463" spans="1:117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</row>
    <row r="464" spans="1:117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</row>
    <row r="465" spans="1:117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</row>
    <row r="466" spans="1:117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</row>
    <row r="467" spans="1:117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</row>
    <row r="468" spans="1:117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</row>
    <row r="469" spans="1:117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</row>
    <row r="470" spans="1:117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</row>
    <row r="471" spans="1:117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</row>
    <row r="472" spans="1:117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</row>
    <row r="473" spans="1:117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</row>
    <row r="474" spans="1:117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</row>
    <row r="475" spans="1:117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</row>
    <row r="476" spans="1:117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</row>
    <row r="477" spans="1:117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</row>
    <row r="478" spans="1:117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</row>
    <row r="479" spans="1:117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</row>
    <row r="480" spans="1:117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</row>
    <row r="481" spans="1:117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</row>
    <row r="482" spans="1:117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</row>
    <row r="483" spans="1:117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</row>
    <row r="484" spans="1:117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</row>
    <row r="485" spans="1:117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</row>
    <row r="486" spans="1:117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</row>
    <row r="487" spans="1:117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</row>
    <row r="488" spans="1:117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</row>
    <row r="489" spans="1:117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</row>
    <row r="490" spans="1:117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</row>
    <row r="491" spans="1:117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</row>
    <row r="492" spans="1:117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</row>
    <row r="493" spans="1:117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</row>
    <row r="494" spans="1:117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</row>
    <row r="495" spans="1:117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</row>
    <row r="496" spans="1:117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</row>
    <row r="497" spans="1:117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</row>
    <row r="498" spans="1:117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</row>
    <row r="499" spans="1:117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</row>
    <row r="500" spans="1:117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</row>
    <row r="501" spans="1:117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</row>
    <row r="502" spans="1:117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</row>
    <row r="503" spans="1:117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</row>
    <row r="504" spans="1:117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</row>
    <row r="505" spans="1:117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</row>
    <row r="506" spans="1:117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</row>
    <row r="507" spans="1:117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</row>
    <row r="508" spans="1:117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</row>
    <row r="509" spans="1:117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</row>
    <row r="510" spans="1:117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</row>
    <row r="511" spans="1:117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</row>
    <row r="512" spans="1:117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</row>
    <row r="513" spans="1:117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</row>
    <row r="514" spans="1:117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</row>
    <row r="515" spans="1:117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</row>
    <row r="516" spans="1:117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</row>
    <row r="517" spans="1:117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</row>
    <row r="518" spans="1:117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</row>
    <row r="519" spans="1:117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</row>
    <row r="520" spans="1:117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</row>
    <row r="521" spans="1:117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</row>
    <row r="522" spans="1:117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</row>
    <row r="523" spans="1:117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</row>
    <row r="524" spans="1:117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</row>
    <row r="525" spans="1:117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</row>
    <row r="526" spans="1:117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</row>
    <row r="527" spans="1:117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</row>
    <row r="528" spans="1:117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</row>
    <row r="529" spans="1:117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</row>
    <row r="530" spans="1:117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</row>
    <row r="531" spans="1:117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</row>
    <row r="532" spans="1:117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</row>
    <row r="533" spans="1:117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</row>
    <row r="534" spans="1:117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</row>
    <row r="535" spans="1:117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</row>
    <row r="536" spans="1:117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</row>
    <row r="537" spans="1:117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</row>
    <row r="538" spans="1:117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</row>
    <row r="539" spans="1:117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</row>
    <row r="540" spans="1:117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</row>
    <row r="541" spans="1:117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</row>
    <row r="542" spans="1:117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</row>
    <row r="543" spans="1:117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</row>
    <row r="544" spans="1:117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</row>
    <row r="545" spans="1:117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</row>
    <row r="546" spans="1:117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</row>
    <row r="547" spans="1:117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</row>
    <row r="548" spans="1:117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</row>
    <row r="549" spans="1:117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</row>
    <row r="550" spans="1:117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</row>
    <row r="551" spans="1:117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</row>
    <row r="552" spans="1:117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</row>
    <row r="553" spans="1:117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</row>
    <row r="554" spans="1:117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</row>
    <row r="555" spans="1:117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</row>
    <row r="556" spans="1:117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</row>
    <row r="557" spans="1:117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</row>
    <row r="558" spans="1:117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</row>
    <row r="559" spans="1:117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</row>
    <row r="560" spans="1:117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</row>
    <row r="561" spans="1:117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</row>
    <row r="562" spans="1:117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</row>
    <row r="563" spans="1:117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</row>
    <row r="564" spans="1:117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</row>
    <row r="565" spans="1:117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</row>
    <row r="566" spans="1:117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1:117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1:117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1:117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1:117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1:117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1:117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1:117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1:117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1:117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1:117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1:78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1:78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1:78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1:78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1:78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1:78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1:78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1:78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spans="1:78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spans="1:78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spans="1:78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spans="1:78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spans="1:78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spans="1:78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spans="1:78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spans="1:78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spans="1:78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spans="1:78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spans="1:78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spans="1:78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spans="1:78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spans="1:78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spans="1:78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spans="1:78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spans="1:78" x14ac:dyDescent="0.25"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spans="1:78" x14ac:dyDescent="0.25"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spans="1:78" x14ac:dyDescent="0.25"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spans="1:78" x14ac:dyDescent="0.25"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spans="1:78" x14ac:dyDescent="0.25"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spans="1:78" x14ac:dyDescent="0.25"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spans="1:78" x14ac:dyDescent="0.25"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spans="1:78" x14ac:dyDescent="0.25"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spans="42:78" x14ac:dyDescent="0.25"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spans="42:78" x14ac:dyDescent="0.25"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spans="42:78" x14ac:dyDescent="0.25"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spans="42:78" x14ac:dyDescent="0.25"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spans="42:78" x14ac:dyDescent="0.25"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spans="42:78" x14ac:dyDescent="0.25"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spans="42:78" x14ac:dyDescent="0.25"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spans="42:78" x14ac:dyDescent="0.25"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spans="42:78" x14ac:dyDescent="0.25"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spans="42:78" x14ac:dyDescent="0.25"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spans="42:78" x14ac:dyDescent="0.25"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spans="42:78" x14ac:dyDescent="0.25"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spans="42:78" x14ac:dyDescent="0.25"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spans="42:78" x14ac:dyDescent="0.25"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spans="42:78" x14ac:dyDescent="0.25"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spans="42:78" x14ac:dyDescent="0.25"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spans="42:78" x14ac:dyDescent="0.25"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spans="42:78" x14ac:dyDescent="0.25"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spans="42:78" x14ac:dyDescent="0.25"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spans="42:78" x14ac:dyDescent="0.25"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spans="42:78" x14ac:dyDescent="0.25"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spans="42:78" x14ac:dyDescent="0.25"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spans="42:78" x14ac:dyDescent="0.25"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spans="42:78" x14ac:dyDescent="0.25"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spans="42:78" x14ac:dyDescent="0.25"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spans="42:78" x14ac:dyDescent="0.25"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spans="42:78" x14ac:dyDescent="0.25"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spans="42:78" x14ac:dyDescent="0.25"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spans="42:78" x14ac:dyDescent="0.25"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spans="42:78" x14ac:dyDescent="0.25"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spans="42:78" x14ac:dyDescent="0.25"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spans="42:78" x14ac:dyDescent="0.25"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spans="42:78" x14ac:dyDescent="0.25"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spans="42:78" x14ac:dyDescent="0.25"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spans="42:78" x14ac:dyDescent="0.25"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spans="42:78" x14ac:dyDescent="0.25"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spans="42:78" x14ac:dyDescent="0.25"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spans="42:78" x14ac:dyDescent="0.25"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spans="42:78" x14ac:dyDescent="0.25"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spans="42:78" x14ac:dyDescent="0.25"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spans="42:78" x14ac:dyDescent="0.25"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spans="42:78" x14ac:dyDescent="0.25"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spans="42:78" x14ac:dyDescent="0.25"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spans="42:78" x14ac:dyDescent="0.25"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spans="42:78" x14ac:dyDescent="0.25"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spans="42:78" x14ac:dyDescent="0.25"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spans="42:78" x14ac:dyDescent="0.25"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26" sqref="D26"/>
    </sheetView>
  </sheetViews>
  <sheetFormatPr defaultRowHeight="15" x14ac:dyDescent="0.25"/>
  <cols>
    <col min="1" max="1" width="21.42578125" customWidth="1"/>
    <col min="2" max="2" width="16.42578125" bestFit="1" customWidth="1"/>
    <col min="4" max="4" width="18" bestFit="1" customWidth="1"/>
    <col min="5" max="5" width="20.7109375" bestFit="1" customWidth="1"/>
    <col min="6" max="6" width="6.140625" customWidth="1"/>
    <col min="7" max="7" width="18" customWidth="1"/>
    <col min="8" max="8" width="20.28515625" customWidth="1"/>
  </cols>
  <sheetData>
    <row r="1" spans="1:8" x14ac:dyDescent="0.25">
      <c r="A1" s="6" t="s">
        <v>22</v>
      </c>
      <c r="B1" t="s">
        <v>15</v>
      </c>
      <c r="D1" s="6" t="s">
        <v>22</v>
      </c>
      <c r="E1" t="s">
        <v>15</v>
      </c>
    </row>
    <row r="3" spans="1:8" x14ac:dyDescent="0.25">
      <c r="A3" s="6" t="s">
        <v>19</v>
      </c>
      <c r="B3" t="s">
        <v>32</v>
      </c>
      <c r="D3" s="6" t="s">
        <v>19</v>
      </c>
      <c r="E3" t="s">
        <v>21</v>
      </c>
      <c r="G3" s="6" t="s">
        <v>19</v>
      </c>
      <c r="H3" t="s">
        <v>27</v>
      </c>
    </row>
    <row r="4" spans="1:8" x14ac:dyDescent="0.25">
      <c r="A4" s="14" t="s">
        <v>3</v>
      </c>
      <c r="B4" s="8">
        <v>4</v>
      </c>
      <c r="D4" s="7" t="s">
        <v>35</v>
      </c>
      <c r="E4" s="8">
        <v>100</v>
      </c>
      <c r="G4" s="14" t="s">
        <v>15</v>
      </c>
      <c r="H4" s="8">
        <v>678</v>
      </c>
    </row>
    <row r="5" spans="1:8" x14ac:dyDescent="0.25">
      <c r="A5" s="14" t="s">
        <v>4</v>
      </c>
      <c r="B5" s="8">
        <v>17</v>
      </c>
      <c r="D5" s="7" t="s">
        <v>36</v>
      </c>
      <c r="E5" s="8">
        <v>175</v>
      </c>
      <c r="G5" s="14" t="s">
        <v>20</v>
      </c>
      <c r="H5" s="8">
        <v>678</v>
      </c>
    </row>
    <row r="6" spans="1:8" x14ac:dyDescent="0.25">
      <c r="A6" s="14" t="s">
        <v>10</v>
      </c>
      <c r="B6" s="8">
        <v>2</v>
      </c>
      <c r="D6" s="7" t="s">
        <v>37</v>
      </c>
      <c r="E6" s="8">
        <v>210</v>
      </c>
    </row>
    <row r="7" spans="1:8" x14ac:dyDescent="0.25">
      <c r="A7" s="14" t="s">
        <v>20</v>
      </c>
      <c r="B7" s="8">
        <v>23</v>
      </c>
      <c r="D7" s="7" t="s">
        <v>38</v>
      </c>
      <c r="E7" s="8">
        <v>210</v>
      </c>
    </row>
    <row r="8" spans="1:8" x14ac:dyDescent="0.25">
      <c r="D8" s="7" t="s">
        <v>39</v>
      </c>
      <c r="E8" s="8">
        <v>130</v>
      </c>
    </row>
    <row r="9" spans="1:8" x14ac:dyDescent="0.25">
      <c r="D9" s="7" t="s">
        <v>20</v>
      </c>
      <c r="E9" s="8">
        <v>825</v>
      </c>
    </row>
    <row r="35" spans="5:5" x14ac:dyDescent="0.25">
      <c r="E35" s="5">
        <f>SUM(E4:E32)</f>
        <v>1650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sqref="A1:G30"/>
    </sheetView>
  </sheetViews>
  <sheetFormatPr defaultRowHeight="15" x14ac:dyDescent="0.25"/>
  <cols>
    <col min="1" max="1" width="13.28515625" customWidth="1"/>
    <col min="2" max="3" width="30.28515625" customWidth="1"/>
    <col min="4" max="4" width="12.42578125" customWidth="1"/>
    <col min="5" max="5" width="19.5703125" customWidth="1"/>
    <col min="6" max="6" width="22.42578125" customWidth="1"/>
    <col min="7" max="7" width="12.5703125" customWidth="1"/>
    <col min="8" max="8" width="19.5703125" customWidth="1"/>
    <col min="9" max="9" width="22.42578125" customWidth="1"/>
    <col min="10" max="10" width="10.5703125" customWidth="1"/>
    <col min="11" max="11" width="15.42578125" customWidth="1"/>
    <col min="12" max="12" width="19.5703125" customWidth="1"/>
    <col min="13" max="13" width="22.42578125" customWidth="1"/>
    <col min="14" max="14" width="10.5703125" customWidth="1"/>
    <col min="15" max="15" width="23.85546875" customWidth="1"/>
  </cols>
  <sheetData>
    <row r="1" spans="1:15" x14ac:dyDescent="0.25">
      <c r="A1" s="28" t="s">
        <v>0</v>
      </c>
      <c r="B1" s="29" t="s">
        <v>6</v>
      </c>
      <c r="C1" s="29" t="s">
        <v>1</v>
      </c>
      <c r="D1" s="29" t="s">
        <v>2</v>
      </c>
      <c r="E1" s="29" t="s">
        <v>22</v>
      </c>
      <c r="F1" s="29" t="s">
        <v>25</v>
      </c>
      <c r="G1" s="29" t="s">
        <v>26</v>
      </c>
      <c r="I1" s="1"/>
      <c r="J1" s="1"/>
      <c r="K1" s="1"/>
      <c r="L1" s="1"/>
    </row>
    <row r="2" spans="1:15" x14ac:dyDescent="0.25">
      <c r="A2" s="18">
        <v>45301</v>
      </c>
      <c r="B2" s="19">
        <v>6</v>
      </c>
      <c r="C2" s="20" t="s">
        <v>8</v>
      </c>
      <c r="D2" s="21">
        <f>B2*35</f>
        <v>210</v>
      </c>
      <c r="E2" s="22" t="str">
        <f t="shared" ref="E2:E30" si="0">CHOOSE(MONTH(A2),$L$12,$L$13,$L$14,$L$15,$L$16,$L$17)</f>
        <v>Janeiro</v>
      </c>
      <c r="F2" s="27">
        <v>27</v>
      </c>
      <c r="G2" s="23">
        <f>D2-F2</f>
        <v>183</v>
      </c>
      <c r="I2" s="3">
        <f t="shared" ref="I2:I7" si="1">N12</f>
        <v>108</v>
      </c>
      <c r="J2" s="3">
        <f>I2/4</f>
        <v>27</v>
      </c>
    </row>
    <row r="3" spans="1:15" x14ac:dyDescent="0.25">
      <c r="A3" s="18">
        <v>45304</v>
      </c>
      <c r="B3" s="19">
        <v>8</v>
      </c>
      <c r="C3" s="24" t="s">
        <v>9</v>
      </c>
      <c r="D3" s="21">
        <f>B3*25+35</f>
        <v>235</v>
      </c>
      <c r="E3" s="22" t="str">
        <f t="shared" si="0"/>
        <v>Janeiro</v>
      </c>
      <c r="F3" s="27">
        <v>27</v>
      </c>
      <c r="G3" s="23">
        <f t="shared" ref="G3:G30" si="2">D3-F3</f>
        <v>208</v>
      </c>
      <c r="I3" s="3">
        <f t="shared" si="1"/>
        <v>158</v>
      </c>
      <c r="J3" s="3">
        <f>I3/8</f>
        <v>19.75</v>
      </c>
    </row>
    <row r="4" spans="1:15" x14ac:dyDescent="0.25">
      <c r="A4" s="18">
        <v>45308</v>
      </c>
      <c r="B4" s="19">
        <v>4</v>
      </c>
      <c r="C4" s="24" t="s">
        <v>7</v>
      </c>
      <c r="D4" s="25">
        <f>B4*25</f>
        <v>100</v>
      </c>
      <c r="E4" s="22" t="str">
        <f t="shared" si="0"/>
        <v>Janeiro</v>
      </c>
      <c r="F4" s="27">
        <v>27</v>
      </c>
      <c r="G4" s="23">
        <f t="shared" si="2"/>
        <v>73</v>
      </c>
      <c r="I4" s="3">
        <f t="shared" si="1"/>
        <v>147</v>
      </c>
      <c r="J4" s="3">
        <f>I4/5</f>
        <v>29.4</v>
      </c>
    </row>
    <row r="5" spans="1:15" x14ac:dyDescent="0.25">
      <c r="A5" s="18">
        <v>45318</v>
      </c>
      <c r="B5" s="19">
        <v>6</v>
      </c>
      <c r="C5" s="24" t="s">
        <v>4</v>
      </c>
      <c r="D5" s="21">
        <f>B5*35</f>
        <v>210</v>
      </c>
      <c r="E5" s="22" t="str">
        <f t="shared" si="0"/>
        <v>Janeiro</v>
      </c>
      <c r="F5" s="27">
        <v>27</v>
      </c>
      <c r="G5" s="23">
        <f t="shared" si="2"/>
        <v>183</v>
      </c>
      <c r="I5" s="3">
        <f t="shared" si="1"/>
        <v>49</v>
      </c>
      <c r="J5" s="3">
        <f>I5/3</f>
        <v>16.333333333333332</v>
      </c>
    </row>
    <row r="6" spans="1:15" x14ac:dyDescent="0.25">
      <c r="A6" s="18">
        <v>45324</v>
      </c>
      <c r="B6" s="19">
        <v>7</v>
      </c>
      <c r="C6" s="24" t="s">
        <v>4</v>
      </c>
      <c r="D6" s="21">
        <f>B6*35</f>
        <v>245</v>
      </c>
      <c r="E6" s="22" t="str">
        <f t="shared" si="0"/>
        <v>Fevereiro</v>
      </c>
      <c r="F6" s="27">
        <v>19.75</v>
      </c>
      <c r="G6" s="23">
        <f t="shared" si="2"/>
        <v>225.25</v>
      </c>
      <c r="I6" s="3">
        <f t="shared" si="1"/>
        <v>158</v>
      </c>
      <c r="J6" s="3">
        <f>I6/4</f>
        <v>39.5</v>
      </c>
    </row>
    <row r="7" spans="1:15" x14ac:dyDescent="0.25">
      <c r="A7" s="18">
        <v>45329</v>
      </c>
      <c r="B7" s="19">
        <v>6</v>
      </c>
      <c r="C7" s="24" t="s">
        <v>4</v>
      </c>
      <c r="D7" s="21">
        <f>B7*35</f>
        <v>210</v>
      </c>
      <c r="E7" s="22" t="str">
        <f t="shared" si="0"/>
        <v>Fevereiro</v>
      </c>
      <c r="F7" s="27">
        <v>19.75</v>
      </c>
      <c r="G7" s="23">
        <f t="shared" si="2"/>
        <v>190.25</v>
      </c>
      <c r="I7" s="3">
        <f t="shared" si="1"/>
        <v>147</v>
      </c>
      <c r="J7" s="3">
        <f>I7/5</f>
        <v>29.4</v>
      </c>
    </row>
    <row r="8" spans="1:15" x14ac:dyDescent="0.25">
      <c r="A8" s="18">
        <v>45331</v>
      </c>
      <c r="B8" s="19">
        <v>4</v>
      </c>
      <c r="C8" s="24" t="s">
        <v>4</v>
      </c>
      <c r="D8" s="21">
        <f>B8*35</f>
        <v>140</v>
      </c>
      <c r="E8" s="22" t="str">
        <f t="shared" si="0"/>
        <v>Fevereiro</v>
      </c>
      <c r="F8" s="27">
        <v>19.75</v>
      </c>
      <c r="G8" s="23">
        <f t="shared" si="2"/>
        <v>120.25</v>
      </c>
      <c r="I8" s="3"/>
      <c r="J8" t="s">
        <v>29</v>
      </c>
    </row>
    <row r="9" spans="1:15" x14ac:dyDescent="0.25">
      <c r="A9" s="18">
        <v>45332</v>
      </c>
      <c r="B9" s="26">
        <v>6</v>
      </c>
      <c r="C9" s="24" t="s">
        <v>3</v>
      </c>
      <c r="D9" s="21">
        <f>B9*25</f>
        <v>150</v>
      </c>
      <c r="E9" s="22" t="str">
        <f t="shared" si="0"/>
        <v>Fevereiro</v>
      </c>
      <c r="F9" s="27">
        <v>19.75</v>
      </c>
      <c r="G9" s="23">
        <f t="shared" si="2"/>
        <v>130.25</v>
      </c>
    </row>
    <row r="10" spans="1:15" x14ac:dyDescent="0.25">
      <c r="A10" s="18">
        <v>45335</v>
      </c>
      <c r="B10" s="26">
        <v>7</v>
      </c>
      <c r="C10" s="24" t="s">
        <v>3</v>
      </c>
      <c r="D10" s="21">
        <f>B10*25</f>
        <v>175</v>
      </c>
      <c r="E10" s="22" t="str">
        <f t="shared" si="0"/>
        <v>Fevereiro</v>
      </c>
      <c r="F10" s="27">
        <v>19.75</v>
      </c>
      <c r="G10" s="23">
        <f t="shared" si="2"/>
        <v>155.25</v>
      </c>
    </row>
    <row r="11" spans="1:15" x14ac:dyDescent="0.25">
      <c r="A11" s="18">
        <v>45336</v>
      </c>
      <c r="B11" s="26">
        <v>6</v>
      </c>
      <c r="C11" s="24" t="s">
        <v>3</v>
      </c>
      <c r="D11" s="21">
        <f>B11*25</f>
        <v>150</v>
      </c>
      <c r="E11" s="22" t="str">
        <f t="shared" si="0"/>
        <v>Fevereiro</v>
      </c>
      <c r="F11" s="27">
        <v>19.75</v>
      </c>
      <c r="G11" s="23">
        <f t="shared" si="2"/>
        <v>130.25</v>
      </c>
      <c r="L11" s="1" t="s">
        <v>11</v>
      </c>
      <c r="M11" s="1" t="s">
        <v>18</v>
      </c>
      <c r="N11" s="10" t="s">
        <v>23</v>
      </c>
      <c r="O11" s="1" t="s">
        <v>24</v>
      </c>
    </row>
    <row r="12" spans="1:15" x14ac:dyDescent="0.25">
      <c r="A12" s="18">
        <v>45339</v>
      </c>
      <c r="B12" s="26">
        <v>6</v>
      </c>
      <c r="C12" s="24" t="s">
        <v>4</v>
      </c>
      <c r="D12" s="21">
        <f>B12*35</f>
        <v>210</v>
      </c>
      <c r="E12" s="22" t="str">
        <f t="shared" si="0"/>
        <v>Fevereiro</v>
      </c>
      <c r="F12" s="27">
        <v>19.75</v>
      </c>
      <c r="G12" s="23">
        <f t="shared" si="2"/>
        <v>190.25</v>
      </c>
      <c r="L12" s="4" t="s">
        <v>17</v>
      </c>
      <c r="M12" s="4">
        <f>SUM(D2:D5)</f>
        <v>755</v>
      </c>
      <c r="N12" s="3">
        <v>108</v>
      </c>
      <c r="O12" s="3">
        <f t="shared" ref="O12:O17" si="3">M12-N12</f>
        <v>647</v>
      </c>
    </row>
    <row r="13" spans="1:15" x14ac:dyDescent="0.25">
      <c r="A13" s="18">
        <v>45346</v>
      </c>
      <c r="B13" s="26">
        <v>6</v>
      </c>
      <c r="C13" s="24" t="s">
        <v>4</v>
      </c>
      <c r="D13" s="21">
        <f>B13*35</f>
        <v>210</v>
      </c>
      <c r="E13" s="22" t="str">
        <f t="shared" si="0"/>
        <v>Fevereiro</v>
      </c>
      <c r="F13" s="27">
        <v>19.75</v>
      </c>
      <c r="G13" s="23">
        <f t="shared" si="2"/>
        <v>190.25</v>
      </c>
      <c r="L13" s="4" t="s">
        <v>12</v>
      </c>
      <c r="M13" s="3">
        <f>SUM(D6:D13)</f>
        <v>1490</v>
      </c>
      <c r="N13" s="3">
        <v>158</v>
      </c>
      <c r="O13" s="3">
        <f t="shared" si="3"/>
        <v>1332</v>
      </c>
    </row>
    <row r="14" spans="1:15" x14ac:dyDescent="0.25">
      <c r="A14" s="18">
        <v>45353</v>
      </c>
      <c r="B14" s="26">
        <v>4</v>
      </c>
      <c r="C14" s="24" t="s">
        <v>5</v>
      </c>
      <c r="D14" s="21">
        <f>B14*25</f>
        <v>100</v>
      </c>
      <c r="E14" s="22" t="str">
        <f t="shared" si="0"/>
        <v>Março</v>
      </c>
      <c r="F14" s="27">
        <v>29.4</v>
      </c>
      <c r="G14" s="23">
        <f t="shared" si="2"/>
        <v>70.599999999999994</v>
      </c>
      <c r="L14" s="4" t="s">
        <v>16</v>
      </c>
      <c r="M14" s="3">
        <f>SUM(D14:D18)</f>
        <v>840</v>
      </c>
      <c r="N14" s="3">
        <v>147</v>
      </c>
      <c r="O14" s="3">
        <f t="shared" si="3"/>
        <v>693</v>
      </c>
    </row>
    <row r="15" spans="1:15" x14ac:dyDescent="0.25">
      <c r="A15" s="18">
        <v>45360</v>
      </c>
      <c r="B15" s="26">
        <v>6</v>
      </c>
      <c r="C15" s="24" t="s">
        <v>4</v>
      </c>
      <c r="D15" s="25">
        <f>B15*35</f>
        <v>210</v>
      </c>
      <c r="E15" s="22" t="str">
        <f t="shared" si="0"/>
        <v>Março</v>
      </c>
      <c r="F15" s="27">
        <v>29.4</v>
      </c>
      <c r="G15" s="23">
        <f t="shared" si="2"/>
        <v>180.6</v>
      </c>
      <c r="L15" s="4" t="s">
        <v>13</v>
      </c>
      <c r="M15" s="3">
        <f>SUM(D19:D21)</f>
        <v>120</v>
      </c>
      <c r="N15" s="3">
        <v>49</v>
      </c>
      <c r="O15" s="3">
        <f t="shared" si="3"/>
        <v>71</v>
      </c>
    </row>
    <row r="16" spans="1:15" x14ac:dyDescent="0.25">
      <c r="A16" s="18">
        <v>45367</v>
      </c>
      <c r="B16" s="26">
        <v>6</v>
      </c>
      <c r="C16" s="24" t="s">
        <v>4</v>
      </c>
      <c r="D16" s="25">
        <f>B16*35</f>
        <v>210</v>
      </c>
      <c r="E16" s="22" t="str">
        <f t="shared" si="0"/>
        <v>Março</v>
      </c>
      <c r="F16" s="27">
        <v>29.4</v>
      </c>
      <c r="G16" s="23">
        <f t="shared" si="2"/>
        <v>180.6</v>
      </c>
      <c r="L16" s="4" t="s">
        <v>14</v>
      </c>
      <c r="M16" s="3">
        <f>SUM(D22:D25)</f>
        <v>910</v>
      </c>
      <c r="N16" s="9">
        <v>158</v>
      </c>
      <c r="O16" s="3">
        <f t="shared" si="3"/>
        <v>752</v>
      </c>
    </row>
    <row r="17" spans="1:15" x14ac:dyDescent="0.25">
      <c r="A17" s="18">
        <v>45374</v>
      </c>
      <c r="B17" s="26">
        <v>3</v>
      </c>
      <c r="C17" s="24" t="s">
        <v>5</v>
      </c>
      <c r="D17" s="21">
        <v>75</v>
      </c>
      <c r="E17" s="22" t="str">
        <f t="shared" si="0"/>
        <v>Março</v>
      </c>
      <c r="F17" s="27">
        <v>29.4</v>
      </c>
      <c r="G17" s="23">
        <f t="shared" si="2"/>
        <v>45.6</v>
      </c>
      <c r="L17" s="4" t="s">
        <v>15</v>
      </c>
      <c r="M17" s="3">
        <f>SUM(D26:D30)</f>
        <v>825</v>
      </c>
      <c r="N17" s="3">
        <v>147</v>
      </c>
      <c r="O17" s="3">
        <f t="shared" si="3"/>
        <v>678</v>
      </c>
    </row>
    <row r="18" spans="1:15" x14ac:dyDescent="0.25">
      <c r="A18" s="18">
        <v>45381</v>
      </c>
      <c r="B18" s="26">
        <v>7</v>
      </c>
      <c r="C18" s="24" t="s">
        <v>4</v>
      </c>
      <c r="D18" s="21">
        <v>245</v>
      </c>
      <c r="E18" s="22" t="str">
        <f t="shared" si="0"/>
        <v>Março</v>
      </c>
      <c r="F18" s="27">
        <v>29.4</v>
      </c>
      <c r="G18" s="23">
        <f t="shared" si="2"/>
        <v>215.6</v>
      </c>
    </row>
    <row r="19" spans="1:15" x14ac:dyDescent="0.25">
      <c r="A19" s="18">
        <v>45388</v>
      </c>
      <c r="B19" s="26">
        <v>1</v>
      </c>
      <c r="C19" s="24" t="s">
        <v>4</v>
      </c>
      <c r="D19" s="21">
        <v>35</v>
      </c>
      <c r="E19" s="22" t="str">
        <f t="shared" si="0"/>
        <v>Abril</v>
      </c>
      <c r="F19" s="27">
        <v>16.329999999999998</v>
      </c>
      <c r="G19" s="23">
        <f t="shared" si="2"/>
        <v>18.670000000000002</v>
      </c>
      <c r="L19" s="1"/>
      <c r="M19" s="1"/>
      <c r="N19" s="1" t="s">
        <v>22</v>
      </c>
      <c r="O19" s="1" t="s">
        <v>24</v>
      </c>
    </row>
    <row r="20" spans="1:15" x14ac:dyDescent="0.25">
      <c r="A20" s="18">
        <v>45395</v>
      </c>
      <c r="B20" s="26">
        <v>6</v>
      </c>
      <c r="C20" s="24" t="s">
        <v>4</v>
      </c>
      <c r="D20" s="21">
        <v>35</v>
      </c>
      <c r="E20" s="22" t="str">
        <f t="shared" si="0"/>
        <v>Abril</v>
      </c>
      <c r="F20" s="27">
        <v>16.329999999999998</v>
      </c>
      <c r="G20" s="23">
        <f t="shared" si="2"/>
        <v>18.670000000000002</v>
      </c>
      <c r="L20" s="4"/>
      <c r="M20" s="11"/>
      <c r="N20" s="4" t="s">
        <v>17</v>
      </c>
      <c r="O20" s="5">
        <v>647</v>
      </c>
    </row>
    <row r="21" spans="1:15" x14ac:dyDescent="0.25">
      <c r="A21" s="18">
        <v>45402</v>
      </c>
      <c r="B21" s="26">
        <v>2</v>
      </c>
      <c r="C21" s="24" t="s">
        <v>5</v>
      </c>
      <c r="D21" s="21">
        <v>50</v>
      </c>
      <c r="E21" s="22" t="str">
        <f t="shared" si="0"/>
        <v>Abril</v>
      </c>
      <c r="F21" s="27">
        <v>16.329999999999998</v>
      </c>
      <c r="G21" s="23">
        <f t="shared" si="2"/>
        <v>33.67</v>
      </c>
      <c r="L21" s="4"/>
      <c r="M21" s="5"/>
      <c r="N21" s="4" t="s">
        <v>12</v>
      </c>
      <c r="O21" s="5">
        <v>1332</v>
      </c>
    </row>
    <row r="22" spans="1:15" x14ac:dyDescent="0.25">
      <c r="A22" s="18">
        <v>45416</v>
      </c>
      <c r="B22" s="26">
        <v>6</v>
      </c>
      <c r="C22" s="24" t="s">
        <v>4</v>
      </c>
      <c r="D22" s="21">
        <v>210</v>
      </c>
      <c r="E22" s="22" t="str">
        <f t="shared" si="0"/>
        <v>Maio</v>
      </c>
      <c r="F22" s="27">
        <v>39.5</v>
      </c>
      <c r="G22" s="23">
        <f t="shared" si="2"/>
        <v>170.5</v>
      </c>
      <c r="L22" s="4"/>
      <c r="M22" s="5"/>
      <c r="N22" s="4" t="s">
        <v>16</v>
      </c>
      <c r="O22" s="5">
        <v>693</v>
      </c>
    </row>
    <row r="23" spans="1:15" x14ac:dyDescent="0.25">
      <c r="A23" s="18">
        <v>45423</v>
      </c>
      <c r="B23" s="26">
        <v>7</v>
      </c>
      <c r="C23" s="24" t="s">
        <v>3</v>
      </c>
      <c r="D23" s="21">
        <v>175</v>
      </c>
      <c r="E23" s="22" t="str">
        <f t="shared" si="0"/>
        <v>Maio</v>
      </c>
      <c r="F23" s="27">
        <v>39.5</v>
      </c>
      <c r="G23" s="23">
        <f t="shared" si="2"/>
        <v>135.5</v>
      </c>
      <c r="L23" s="4"/>
      <c r="M23" s="5"/>
      <c r="N23" s="4" t="s">
        <v>13</v>
      </c>
      <c r="O23" s="5">
        <v>71</v>
      </c>
    </row>
    <row r="24" spans="1:15" x14ac:dyDescent="0.25">
      <c r="A24" s="18">
        <v>45430</v>
      </c>
      <c r="B24" s="26">
        <v>9</v>
      </c>
      <c r="C24" s="24" t="s">
        <v>4</v>
      </c>
      <c r="D24" s="21">
        <v>315</v>
      </c>
      <c r="E24" s="22" t="str">
        <f t="shared" si="0"/>
        <v>Maio</v>
      </c>
      <c r="F24" s="27">
        <v>39.5</v>
      </c>
      <c r="G24" s="23">
        <f t="shared" si="2"/>
        <v>275.5</v>
      </c>
      <c r="L24" s="4"/>
      <c r="M24" s="5"/>
      <c r="N24" s="4" t="s">
        <v>14</v>
      </c>
      <c r="O24" s="5">
        <v>752</v>
      </c>
    </row>
    <row r="25" spans="1:15" x14ac:dyDescent="0.25">
      <c r="A25" s="18">
        <v>45437</v>
      </c>
      <c r="B25" s="26">
        <v>6</v>
      </c>
      <c r="C25" s="24" t="s">
        <v>4</v>
      </c>
      <c r="D25" s="21">
        <v>210</v>
      </c>
      <c r="E25" s="22" t="str">
        <f t="shared" si="0"/>
        <v>Maio</v>
      </c>
      <c r="F25" s="27">
        <v>39.5</v>
      </c>
      <c r="G25" s="23">
        <f t="shared" si="2"/>
        <v>170.5</v>
      </c>
      <c r="L25" s="4"/>
      <c r="M25" s="5"/>
      <c r="N25" s="4" t="s">
        <v>15</v>
      </c>
      <c r="O25" s="5">
        <v>678</v>
      </c>
    </row>
    <row r="26" spans="1:15" x14ac:dyDescent="0.25">
      <c r="A26" s="18">
        <v>45444</v>
      </c>
      <c r="B26" s="26">
        <v>4</v>
      </c>
      <c r="C26" s="24" t="s">
        <v>3</v>
      </c>
      <c r="D26" s="21">
        <v>100</v>
      </c>
      <c r="E26" s="22" t="str">
        <f t="shared" si="0"/>
        <v>Junho</v>
      </c>
      <c r="F26" s="27">
        <v>29.4</v>
      </c>
      <c r="G26" s="23">
        <f t="shared" si="2"/>
        <v>70.599999999999994</v>
      </c>
      <c r="O26" s="1" t="s">
        <v>11</v>
      </c>
    </row>
    <row r="27" spans="1:15" x14ac:dyDescent="0.25">
      <c r="A27" s="18">
        <v>45451</v>
      </c>
      <c r="B27" s="26">
        <v>5</v>
      </c>
      <c r="C27" s="24" t="s">
        <v>4</v>
      </c>
      <c r="D27" s="21">
        <v>175</v>
      </c>
      <c r="E27" s="22" t="str">
        <f t="shared" si="0"/>
        <v>Junho</v>
      </c>
      <c r="F27" s="27">
        <v>29.4</v>
      </c>
      <c r="G27" s="23">
        <f t="shared" si="2"/>
        <v>145.6</v>
      </c>
      <c r="O27" s="3">
        <f>SUM(O12:O17)</f>
        <v>4173</v>
      </c>
    </row>
    <row r="28" spans="1:15" x14ac:dyDescent="0.25">
      <c r="A28" s="18">
        <v>45458</v>
      </c>
      <c r="B28" s="26">
        <v>6</v>
      </c>
      <c r="C28" s="24" t="s">
        <v>4</v>
      </c>
      <c r="D28" s="21">
        <v>210</v>
      </c>
      <c r="E28" s="22" t="str">
        <f t="shared" si="0"/>
        <v>Junho</v>
      </c>
      <c r="F28" s="27">
        <v>29.4</v>
      </c>
      <c r="G28" s="23">
        <f t="shared" si="2"/>
        <v>180.6</v>
      </c>
      <c r="O28" s="9"/>
    </row>
    <row r="29" spans="1:15" x14ac:dyDescent="0.25">
      <c r="A29" s="18">
        <v>45465</v>
      </c>
      <c r="B29" s="26">
        <v>6</v>
      </c>
      <c r="C29" s="24" t="s">
        <v>4</v>
      </c>
      <c r="D29" s="21">
        <v>210</v>
      </c>
      <c r="E29" s="22" t="str">
        <f t="shared" si="0"/>
        <v>Junho</v>
      </c>
      <c r="F29" s="27">
        <v>29.4</v>
      </c>
      <c r="G29" s="23">
        <f t="shared" si="2"/>
        <v>180.6</v>
      </c>
    </row>
    <row r="30" spans="1:15" x14ac:dyDescent="0.25">
      <c r="A30" s="18">
        <v>45472</v>
      </c>
      <c r="B30" s="26">
        <v>2</v>
      </c>
      <c r="C30" s="24" t="s">
        <v>10</v>
      </c>
      <c r="D30" s="21">
        <v>130</v>
      </c>
      <c r="E30" s="22" t="str">
        <f t="shared" si="0"/>
        <v>Junho</v>
      </c>
      <c r="F30" s="27">
        <v>29.4</v>
      </c>
      <c r="G30" s="23">
        <f t="shared" si="2"/>
        <v>100.6</v>
      </c>
    </row>
    <row r="31" spans="1:15" x14ac:dyDescent="0.25">
      <c r="A31" s="2"/>
      <c r="D31" s="3"/>
    </row>
    <row r="32" spans="1:1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Planilha3</vt:lpstr>
      <vt:lpstr>Planilha10</vt:lpstr>
      <vt:lpstr>dashebord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2024-05-29T11:35:28Z</dcterms:created>
  <dcterms:modified xsi:type="dcterms:W3CDTF">2024-06-24T14:51:18Z</dcterms:modified>
</cp:coreProperties>
</file>