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835" activeTab="1"/>
  </bookViews>
  <sheets>
    <sheet name="Calibration Curve" sheetId="4" r:id="rId1"/>
    <sheet name="Calibration Data" sheetId="1" r:id="rId2"/>
  </sheets>
  <calcPr calcId="145621"/>
</workbook>
</file>

<file path=xl/calcChain.xml><?xml version="1.0" encoding="utf-8"?>
<calcChain xmlns="http://schemas.openxmlformats.org/spreadsheetml/2006/main">
  <c r="D25" i="1" l="1" a="1"/>
  <c r="D25" i="1" s="1"/>
  <c r="D20" i="1" a="1"/>
  <c r="D20" i="1" s="1"/>
  <c r="E25" i="1" l="1"/>
  <c r="F25" i="1"/>
  <c r="F20" i="1"/>
  <c r="E20" i="1"/>
  <c r="H4" i="1" l="1"/>
  <c r="G4" i="1"/>
  <c r="F4" i="1"/>
  <c r="F10" i="1"/>
  <c r="G10" i="1"/>
  <c r="H10" i="1"/>
  <c r="F12" i="1"/>
  <c r="G12" i="1"/>
  <c r="H12" i="1"/>
  <c r="F9" i="1"/>
  <c r="G9" i="1"/>
  <c r="H9" i="1"/>
  <c r="F14" i="1"/>
  <c r="G14" i="1"/>
  <c r="H14" i="1"/>
  <c r="F13" i="1"/>
  <c r="G13" i="1"/>
  <c r="H13" i="1"/>
  <c r="F11" i="1"/>
  <c r="G11" i="1"/>
  <c r="H11" i="1"/>
  <c r="F8" i="1"/>
  <c r="G8" i="1"/>
  <c r="H8" i="1"/>
  <c r="F7" i="1"/>
  <c r="G7" i="1"/>
  <c r="H7" i="1"/>
  <c r="F6" i="1"/>
  <c r="G6" i="1"/>
  <c r="H6" i="1"/>
  <c r="F5" i="1"/>
  <c r="G5" i="1"/>
  <c r="H5" i="1"/>
</calcChain>
</file>

<file path=xl/sharedStrings.xml><?xml version="1.0" encoding="utf-8"?>
<sst xmlns="http://schemas.openxmlformats.org/spreadsheetml/2006/main" count="14" uniqueCount="11">
  <si>
    <t>Particle Diameter</t>
  </si>
  <si>
    <t>Particle Volume (cm^3)</t>
  </si>
  <si>
    <t>Particle Mass (g)</t>
  </si>
  <si>
    <t>Particle Mass (fg)</t>
  </si>
  <si>
    <t>Peak Height A/D Counts (HG)</t>
  </si>
  <si>
    <t>Peak Height A/D Counts (LG)</t>
  </si>
  <si>
    <t>Calibration Constants - High Gain</t>
  </si>
  <si>
    <t xml:space="preserve">2nd Order </t>
  </si>
  <si>
    <t>1st Order</t>
  </si>
  <si>
    <t>Constant</t>
  </si>
  <si>
    <t>Calibration Constants - Low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</si>
</sst>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E+00"/>
  </numFmts>
  <fonts count="3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sng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SP2 #44 Aquadag Calibration - March 7th, 2012</a:t>
            </a:r>
          </a:p>
        </c:rich>
      </c:tx>
      <c:layout>
        <c:manualLayout>
          <c:xMode val="edge"/>
          <c:yMode val="edge"/>
          <c:x val="0.30965593784683687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032186459489458E-2"/>
          <c:y val="0.12887438825448613"/>
          <c:w val="0.90011098779134291"/>
          <c:h val="0.76508972267536701"/>
        </c:manualLayout>
      </c:layout>
      <c:scatterChart>
        <c:scatterStyle val="lineMarker"/>
        <c:varyColors val="0"/>
        <c:ser>
          <c:idx val="0"/>
          <c:order val="0"/>
          <c:tx>
            <c:v>High Gain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-1.7671041119860016E-2"/>
                  <c:y val="-1.3977306456068532E-2"/>
                </c:manualLayout>
              </c:layout>
              <c:numFmt formatCode="0.0000E+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'Calibration Data'!$D$6:$D$14</c:f>
              <c:numCache>
                <c:formatCode>General</c:formatCode>
                <c:ptCount val="9"/>
                <c:pt idx="0">
                  <c:v>1567.4</c:v>
                </c:pt>
                <c:pt idx="1">
                  <c:v>2941</c:v>
                </c:pt>
                <c:pt idx="2">
                  <c:v>5127.8999999999996</c:v>
                </c:pt>
                <c:pt idx="3">
                  <c:v>8463.7000000000007</c:v>
                </c:pt>
                <c:pt idx="4">
                  <c:v>13283</c:v>
                </c:pt>
                <c:pt idx="5">
                  <c:v>18566</c:v>
                </c:pt>
                <c:pt idx="6">
                  <c:v>24234</c:v>
                </c:pt>
                <c:pt idx="7">
                  <c:v>37216</c:v>
                </c:pt>
                <c:pt idx="8">
                  <c:v>52182</c:v>
                </c:pt>
              </c:numCache>
            </c:numRef>
          </c:xVal>
          <c:yVal>
            <c:numRef>
              <c:f>'Calibration Data'!$H$6:$H$14</c:f>
              <c:numCache>
                <c:formatCode>0.0000</c:formatCode>
                <c:ptCount val="9"/>
                <c:pt idx="0">
                  <c:v>0.36651914291880922</c:v>
                </c:pt>
                <c:pt idx="1">
                  <c:v>0.63334507896370229</c:v>
                </c:pt>
                <c:pt idx="2">
                  <c:v>1.0057285281692123</c:v>
                </c:pt>
                <c:pt idx="3">
                  <c:v>1.5012624093954423</c:v>
                </c:pt>
                <c:pt idx="4">
                  <c:v>2.137539641502495</c:v>
                </c:pt>
                <c:pt idx="5">
                  <c:v>2.9321531433504737</c:v>
                </c:pt>
                <c:pt idx="6">
                  <c:v>3.9026958337994802</c:v>
                </c:pt>
                <c:pt idx="7">
                  <c:v>6.4419404559409887</c:v>
                </c:pt>
                <c:pt idx="8">
                  <c:v>9.8960168588078474</c:v>
                </c:pt>
              </c:numCache>
            </c:numRef>
          </c:yVal>
          <c:smooth val="0"/>
        </c:ser>
        <c:ser>
          <c:idx val="1"/>
          <c:order val="1"/>
          <c:tx>
            <c:v>Low Gain</c:v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9.9259259259259255E-2"/>
                  <c:y val="-4.1441286127435084E-2"/>
                </c:manualLayout>
              </c:layout>
              <c:numFmt formatCode="0.0000E+00" sourceLinked="0"/>
            </c:trendlineLbl>
          </c:trendline>
          <c:xVal>
            <c:numRef>
              <c:f>'Calibration Data'!$E$7:$E$14</c:f>
              <c:numCache>
                <c:formatCode>General</c:formatCode>
                <c:ptCount val="8"/>
                <c:pt idx="0">
                  <c:v>276.81</c:v>
                </c:pt>
                <c:pt idx="1">
                  <c:v>494.74</c:v>
                </c:pt>
                <c:pt idx="2">
                  <c:v>843</c:v>
                </c:pt>
                <c:pt idx="3">
                  <c:v>1325.2</c:v>
                </c:pt>
                <c:pt idx="4">
                  <c:v>1869.5</c:v>
                </c:pt>
                <c:pt idx="5">
                  <c:v>2448</c:v>
                </c:pt>
                <c:pt idx="6">
                  <c:v>3801.7</c:v>
                </c:pt>
                <c:pt idx="7">
                  <c:v>5368.3</c:v>
                </c:pt>
              </c:numCache>
            </c:numRef>
          </c:xVal>
          <c:yVal>
            <c:numRef>
              <c:f>'Calibration Data'!$H$7:$H$14</c:f>
              <c:numCache>
                <c:formatCode>0.0000</c:formatCode>
                <c:ptCount val="8"/>
                <c:pt idx="0">
                  <c:v>0.63334507896370229</c:v>
                </c:pt>
                <c:pt idx="1">
                  <c:v>1.0057285281692123</c:v>
                </c:pt>
                <c:pt idx="2">
                  <c:v>1.5012624093954423</c:v>
                </c:pt>
                <c:pt idx="3">
                  <c:v>2.137539641502495</c:v>
                </c:pt>
                <c:pt idx="4">
                  <c:v>2.9321531433504737</c:v>
                </c:pt>
                <c:pt idx="5">
                  <c:v>3.9026958337994802</c:v>
                </c:pt>
                <c:pt idx="6">
                  <c:v>6.4419404559409887</c:v>
                </c:pt>
                <c:pt idx="7">
                  <c:v>9.8960168588078474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35968"/>
        <c:axId val="82428288"/>
      </c:scatterChart>
      <c:valAx>
        <c:axId val="123635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Height (A/D Counts)</a:t>
                </a:r>
              </a:p>
            </c:rich>
          </c:tx>
          <c:layout>
            <c:manualLayout>
              <c:xMode val="edge"/>
              <c:yMode val="edge"/>
              <c:x val="0.4306326304106548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2428288"/>
        <c:crosses val="autoZero"/>
        <c:crossBetween val="midCat"/>
      </c:valAx>
      <c:valAx>
        <c:axId val="824282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BC Mass (fg)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453507340946166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363596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71775188101487319"/>
          <c:y val="0.56167772233757352"/>
          <c:w val="8.9655526392534268E-2"/>
          <c:h val="7.4272927121684582E-2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pageSetup orientation="landscape" horizontalDpi="4294967294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531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5"/>
  <sheetViews>
    <sheetView tabSelected="1" workbookViewId="0">
      <selection activeCell="E39" sqref="E39"/>
    </sheetView>
  </sheetViews>
  <sheetFormatPr defaultRowHeight="12.75" x14ac:dyDescent="0.2"/>
  <cols>
    <col min="3" max="3" width="20" bestFit="1" customWidth="1"/>
    <col min="4" max="5" width="33.5703125" bestFit="1" customWidth="1"/>
    <col min="6" max="6" width="26.7109375" bestFit="1" customWidth="1"/>
    <col min="7" max="7" width="19.42578125" bestFit="1" customWidth="1"/>
    <col min="8" max="8" width="20.140625" bestFit="1" customWidth="1"/>
  </cols>
  <sheetData>
    <row r="2" spans="3:8" ht="13.5" thickBot="1" x14ac:dyDescent="0.25"/>
    <row r="3" spans="3:8" ht="16.5" thickBot="1" x14ac:dyDescent="0.3">
      <c r="C3" s="13" t="s">
        <v>0</v>
      </c>
      <c r="D3" s="13" t="s">
        <v>4</v>
      </c>
      <c r="E3" s="13" t="s">
        <v>5</v>
      </c>
      <c r="F3" s="13" t="s">
        <v>1</v>
      </c>
      <c r="G3" s="13" t="s">
        <v>2</v>
      </c>
      <c r="H3" s="14" t="s">
        <v>3</v>
      </c>
    </row>
    <row r="4" spans="3:8" x14ac:dyDescent="0.2">
      <c r="C4" s="9">
        <v>60</v>
      </c>
      <c r="D4" s="10">
        <v>986.22</v>
      </c>
      <c r="E4" s="10"/>
      <c r="F4" s="11">
        <f>((4/3)*PI()*((C4/2)/10000000)^3)</f>
        <v>1.1309733552923257E-16</v>
      </c>
      <c r="G4" s="11">
        <f>F4*0.7</f>
        <v>7.9168134870462793E-17</v>
      </c>
      <c r="H4" s="12">
        <f>G4*1000000000000000</f>
        <v>7.9168134870462786E-2</v>
      </c>
    </row>
    <row r="5" spans="3:8" x14ac:dyDescent="0.2">
      <c r="C5" s="9">
        <v>80</v>
      </c>
      <c r="D5" s="10">
        <v>725.78</v>
      </c>
      <c r="E5" s="10"/>
      <c r="F5" s="11">
        <f>((4/3)*PI()*((C5/2)/10000000)^3)</f>
        <v>2.6808257310632898E-16</v>
      </c>
      <c r="G5" s="11">
        <f>F5*0.7</f>
        <v>1.8765780117443028E-16</v>
      </c>
      <c r="H5" s="12">
        <f>G5*1000000000000000</f>
        <v>0.18765780117443029</v>
      </c>
    </row>
    <row r="6" spans="3:8" x14ac:dyDescent="0.2">
      <c r="C6" s="1">
        <v>100</v>
      </c>
      <c r="D6" s="2">
        <v>1567.4</v>
      </c>
      <c r="E6" s="2"/>
      <c r="F6" s="3">
        <f t="shared" ref="F6:F14" si="0">((4/3)*PI()*((C6/2)/10000000)^3)</f>
        <v>5.2359877559829892E-16</v>
      </c>
      <c r="G6" s="3">
        <f t="shared" ref="G6:G14" si="1">F6*0.7</f>
        <v>3.6651914291880921E-16</v>
      </c>
      <c r="H6" s="4">
        <f t="shared" ref="H6:H14" si="2">G6*1000000000000000</f>
        <v>0.36651914291880922</v>
      </c>
    </row>
    <row r="7" spans="3:8" x14ac:dyDescent="0.2">
      <c r="C7" s="1">
        <v>120</v>
      </c>
      <c r="D7" s="2">
        <v>2941</v>
      </c>
      <c r="E7" s="2">
        <v>276.81</v>
      </c>
      <c r="F7" s="3">
        <f t="shared" si="0"/>
        <v>9.0477868423386058E-16</v>
      </c>
      <c r="G7" s="3">
        <f t="shared" si="1"/>
        <v>6.3334507896370235E-16</v>
      </c>
      <c r="H7" s="4">
        <f t="shared" si="2"/>
        <v>0.63334507896370229</v>
      </c>
    </row>
    <row r="8" spans="3:8" x14ac:dyDescent="0.2">
      <c r="C8" s="1">
        <v>140</v>
      </c>
      <c r="D8" s="2">
        <v>5127.8999999999996</v>
      </c>
      <c r="E8" s="2">
        <v>494.74</v>
      </c>
      <c r="F8" s="3">
        <f t="shared" si="0"/>
        <v>1.436755040241732E-15</v>
      </c>
      <c r="G8" s="3">
        <f t="shared" si="1"/>
        <v>1.0057285281692123E-15</v>
      </c>
      <c r="H8" s="4">
        <f t="shared" si="2"/>
        <v>1.0057285281692123</v>
      </c>
    </row>
    <row r="9" spans="3:8" x14ac:dyDescent="0.2">
      <c r="C9" s="1">
        <v>160</v>
      </c>
      <c r="D9" s="2">
        <v>8463.7000000000007</v>
      </c>
      <c r="E9" s="2">
        <v>843</v>
      </c>
      <c r="F9" s="3">
        <f t="shared" si="0"/>
        <v>2.1446605848506319E-15</v>
      </c>
      <c r="G9" s="3">
        <f t="shared" si="1"/>
        <v>1.5012624093954423E-15</v>
      </c>
      <c r="H9" s="4">
        <f t="shared" si="2"/>
        <v>1.5012624093954423</v>
      </c>
    </row>
    <row r="10" spans="3:8" x14ac:dyDescent="0.2">
      <c r="C10" s="1">
        <v>180</v>
      </c>
      <c r="D10" s="2">
        <v>13283</v>
      </c>
      <c r="E10" s="2">
        <v>1325.2</v>
      </c>
      <c r="F10" s="3">
        <f t="shared" si="0"/>
        <v>3.0536280592892788E-15</v>
      </c>
      <c r="G10" s="3">
        <f t="shared" si="1"/>
        <v>2.1375396415024949E-15</v>
      </c>
      <c r="H10" s="4">
        <f t="shared" si="2"/>
        <v>2.137539641502495</v>
      </c>
    </row>
    <row r="11" spans="3:8" x14ac:dyDescent="0.2">
      <c r="C11" s="1">
        <v>200</v>
      </c>
      <c r="D11" s="2">
        <v>18566</v>
      </c>
      <c r="E11" s="2">
        <v>1869.5</v>
      </c>
      <c r="F11" s="3">
        <f t="shared" si="0"/>
        <v>4.1887902047863914E-15</v>
      </c>
      <c r="G11" s="3">
        <f t="shared" si="1"/>
        <v>2.9321531433504737E-15</v>
      </c>
      <c r="H11" s="4">
        <f t="shared" si="2"/>
        <v>2.9321531433504737</v>
      </c>
    </row>
    <row r="12" spans="3:8" x14ac:dyDescent="0.2">
      <c r="C12" s="1">
        <v>220</v>
      </c>
      <c r="D12" s="2">
        <v>24234</v>
      </c>
      <c r="E12" s="2">
        <v>2448</v>
      </c>
      <c r="F12" s="3">
        <f t="shared" si="0"/>
        <v>5.5752797625706857E-15</v>
      </c>
      <c r="G12" s="3">
        <f t="shared" si="1"/>
        <v>3.90269583379948E-15</v>
      </c>
      <c r="H12" s="4">
        <f t="shared" si="2"/>
        <v>3.9026958337994802</v>
      </c>
    </row>
    <row r="13" spans="3:8" x14ac:dyDescent="0.2">
      <c r="C13" s="1">
        <v>260</v>
      </c>
      <c r="D13" s="2">
        <v>37216</v>
      </c>
      <c r="E13" s="2">
        <v>3801.7</v>
      </c>
      <c r="F13" s="3">
        <f t="shared" si="0"/>
        <v>9.2027720799156983E-15</v>
      </c>
      <c r="G13" s="3">
        <f t="shared" si="1"/>
        <v>6.4419404559409886E-15</v>
      </c>
      <c r="H13" s="4">
        <f t="shared" si="2"/>
        <v>6.4419404559409887</v>
      </c>
    </row>
    <row r="14" spans="3:8" ht="13.5" thickBot="1" x14ac:dyDescent="0.25">
      <c r="C14" s="5">
        <v>300</v>
      </c>
      <c r="D14" s="6">
        <v>52182</v>
      </c>
      <c r="E14" s="6">
        <v>5368.3</v>
      </c>
      <c r="F14" s="7">
        <f t="shared" si="0"/>
        <v>1.4137166941154069E-14</v>
      </c>
      <c r="G14" s="7">
        <f t="shared" si="1"/>
        <v>9.8960168588078482E-15</v>
      </c>
      <c r="H14" s="8">
        <f t="shared" si="2"/>
        <v>9.8960168588078474</v>
      </c>
    </row>
    <row r="17" spans="4:6" ht="13.5" thickBot="1" x14ac:dyDescent="0.25"/>
    <row r="18" spans="4:6" ht="16.5" thickBot="1" x14ac:dyDescent="0.3">
      <c r="D18" s="15" t="s">
        <v>6</v>
      </c>
      <c r="E18" s="16"/>
      <c r="F18" s="17"/>
    </row>
    <row r="19" spans="4:6" ht="16.5" thickBot="1" x14ac:dyDescent="0.25">
      <c r="D19" s="18" t="s">
        <v>7</v>
      </c>
      <c r="E19" s="18" t="s">
        <v>8</v>
      </c>
      <c r="F19" s="19" t="s">
        <v>9</v>
      </c>
    </row>
    <row r="20" spans="4:6" ht="13.5" thickBot="1" x14ac:dyDescent="0.25">
      <c r="D20" s="20">
        <f t="array" ref="D20:F20">LINEST(H4:H14,D4:D14^{1,2},,TRUE)</f>
        <v>1.0163537402780409E-9</v>
      </c>
      <c r="E20" s="20">
        <v>1.3275563741354837E-4</v>
      </c>
      <c r="F20" s="21">
        <v>0.1569441599759413</v>
      </c>
    </row>
    <row r="22" spans="4:6" ht="13.5" thickBot="1" x14ac:dyDescent="0.25"/>
    <row r="23" spans="4:6" ht="16.5" thickBot="1" x14ac:dyDescent="0.3">
      <c r="D23" s="15" t="s">
        <v>10</v>
      </c>
      <c r="E23" s="16"/>
      <c r="F23" s="17"/>
    </row>
    <row r="24" spans="4:6" ht="16.5" thickBot="1" x14ac:dyDescent="0.25">
      <c r="D24" s="18" t="s">
        <v>7</v>
      </c>
      <c r="E24" s="18" t="s">
        <v>8</v>
      </c>
      <c r="F24" s="19" t="s">
        <v>9</v>
      </c>
    </row>
    <row r="25" spans="4:6" ht="13.5" thickBot="1" x14ac:dyDescent="0.25">
      <c r="D25" s="20">
        <f t="array" ref="D25:F25">LINEST(H7:H14,E7:E14^{1,2},,TRUE)</f>
        <v>1.1113991380685333E-7</v>
      </c>
      <c r="E25" s="20">
        <v>1.1770990067903227E-3</v>
      </c>
      <c r="F25" s="21">
        <v>0.36757977559678678</v>
      </c>
    </row>
  </sheetData>
  <mergeCells count="2">
    <mergeCell ref="D18:F18"/>
    <mergeCell ref="D23:F23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Calibration Data</vt:lpstr>
      <vt:lpstr>Calibration 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Veber,Daniel [Ontario]</dc:creator>
  <cp:lastModifiedBy>Veber,Daniel [Ontario]</cp:lastModifiedBy>
  <dcterms:created xsi:type="dcterms:W3CDTF">2014-07-07T02:54:54Z</dcterms:created>
  <dcterms:modified xsi:type="dcterms:W3CDTF">2015-01-30T21:59:31Z</dcterms:modified>
</cp:coreProperties>
</file>