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835"/>
  </bookViews>
  <sheets>
    <sheet name="Calibration Curve" sheetId="4" r:id="rId1"/>
    <sheet name="Calibration Data" sheetId="1" r:id="rId2"/>
  </sheets>
  <calcPr calcId="145621"/>
</workbook>
</file>

<file path=xl/calcChain.xml><?xml version="1.0" encoding="utf-8"?>
<calcChain xmlns="http://schemas.openxmlformats.org/spreadsheetml/2006/main">
  <c r="F11" i="1" l="1"/>
  <c r="G11" i="1" s="1"/>
  <c r="H11" i="1" s="1"/>
  <c r="F12" i="1" l="1"/>
  <c r="G12" i="1" s="1"/>
  <c r="H12" i="1" s="1"/>
  <c r="F8" i="1"/>
  <c r="G8" i="1" s="1"/>
  <c r="H8" i="1" s="1"/>
  <c r="F10" i="1" l="1"/>
  <c r="G10" i="1" s="1"/>
  <c r="H10" i="1" s="1"/>
  <c r="F14" i="1"/>
  <c r="G14" i="1" s="1"/>
  <c r="H14" i="1" s="1"/>
  <c r="F9" i="1"/>
  <c r="G9" i="1" s="1"/>
  <c r="H9" i="1" s="1"/>
  <c r="F16" i="1"/>
  <c r="G16" i="1" s="1"/>
  <c r="H16" i="1" s="1"/>
  <c r="F15" i="1"/>
  <c r="G15" i="1" s="1"/>
  <c r="H15" i="1" s="1"/>
  <c r="F13" i="1"/>
  <c r="G13" i="1" s="1"/>
  <c r="H13" i="1" s="1"/>
  <c r="F7" i="1"/>
  <c r="G7" i="1" s="1"/>
  <c r="H7" i="1" s="1"/>
  <c r="F6" i="1"/>
  <c r="G6" i="1" s="1"/>
  <c r="H6" i="1" s="1"/>
  <c r="F5" i="1"/>
  <c r="G5" i="1" s="1"/>
  <c r="H5" i="1" s="1"/>
  <c r="F4" i="1"/>
  <c r="G4" i="1" s="1"/>
  <c r="H4" i="1" s="1"/>
  <c r="D26" i="1" l="1" a="1"/>
  <c r="D21" i="1" a="1"/>
  <c r="E21" i="1" l="1"/>
  <c r="F21" i="1"/>
  <c r="D21" i="1"/>
  <c r="D26" i="1"/>
  <c r="E26" i="1"/>
  <c r="F26" i="1"/>
</calcChain>
</file>

<file path=xl/sharedStrings.xml><?xml version="1.0" encoding="utf-8"?>
<sst xmlns="http://schemas.openxmlformats.org/spreadsheetml/2006/main" count="14" uniqueCount="11">
  <si>
    <t>Particle Diameter</t>
  </si>
  <si>
    <t>Particle Volume (cm^3)</t>
  </si>
  <si>
    <t>Particle Mass (g)</t>
  </si>
  <si>
    <t>Particle Mass (fg)</t>
  </si>
  <si>
    <t>Peak Height A/D Counts (HG)</t>
  </si>
  <si>
    <t>Peak Height A/D Counts (LG)</t>
  </si>
  <si>
    <t xml:space="preserve">2nd Order </t>
  </si>
  <si>
    <t>1st Order</t>
  </si>
  <si>
    <t>Constant</t>
  </si>
  <si>
    <t>Calibration Constants - High Gain</t>
  </si>
  <si>
    <t>Calibration Constants - Low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</si>
</sst>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E+00"/>
  </numFmts>
  <fonts count="3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sng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1" i="0" u="sng" strike="noStrike" baseline="0">
                <a:solidFill>
                  <a:srgbClr val="000000"/>
                </a:solidFill>
                <a:latin typeface="Arial"/>
                <a:cs typeface="Arial"/>
              </a:rPr>
              <a:t>SP2 #58 Aquadag Calibration - Dec 1 2015</a:t>
            </a:r>
          </a:p>
        </c:rich>
      </c:tx>
      <c:layout>
        <c:manualLayout>
          <c:xMode val="edge"/>
          <c:yMode val="edge"/>
          <c:x val="0.30965593784683687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2887438825448613"/>
          <c:w val="0.90011098779134291"/>
          <c:h val="0.76508972267536701"/>
        </c:manualLayout>
      </c:layout>
      <c:scatterChart>
        <c:scatterStyle val="lineMarker"/>
        <c:varyColors val="0"/>
        <c:ser>
          <c:idx val="0"/>
          <c:order val="0"/>
          <c:tx>
            <c:v>High Gain Incandecense Channel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-1.7671041119860016E-2"/>
                  <c:y val="-1.3977306456068532E-2"/>
                </c:manualLayout>
              </c:layout>
              <c:numFmt formatCode="0.0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</c:trendlineLbl>
          </c:trendline>
          <c:xVal>
            <c:numRef>
              <c:f>'Calibration Data'!$D$5:$D$16</c:f>
              <c:numCache>
                <c:formatCode>General</c:formatCode>
                <c:ptCount val="12"/>
                <c:pt idx="0">
                  <c:v>617.70000000000005</c:v>
                </c:pt>
                <c:pt idx="1">
                  <c:v>2076.1</c:v>
                </c:pt>
                <c:pt idx="2">
                  <c:v>5402.2</c:v>
                </c:pt>
                <c:pt idx="3">
                  <c:v>10626</c:v>
                </c:pt>
                <c:pt idx="4">
                  <c:v>17294</c:v>
                </c:pt>
                <c:pt idx="5">
                  <c:v>24658</c:v>
                </c:pt>
                <c:pt idx="6">
                  <c:v>32861</c:v>
                </c:pt>
                <c:pt idx="7">
                  <c:v>39214</c:v>
                </c:pt>
                <c:pt idx="8">
                  <c:v>50201</c:v>
                </c:pt>
              </c:numCache>
            </c:numRef>
          </c:xVal>
          <c:yVal>
            <c:numRef>
              <c:f>'Calibration Data'!$H$5:$H$16</c:f>
              <c:numCache>
                <c:formatCode>0.0000</c:formatCode>
                <c:ptCount val="12"/>
                <c:pt idx="0">
                  <c:v>0.36651914291880922</c:v>
                </c:pt>
                <c:pt idx="1">
                  <c:v>0.71585770101329915</c:v>
                </c:pt>
                <c:pt idx="2">
                  <c:v>1.2370021073509809</c:v>
                </c:pt>
                <c:pt idx="3">
                  <c:v>1.9643135315804923</c:v>
                </c:pt>
                <c:pt idx="4">
                  <c:v>2.9321531433504737</c:v>
                </c:pt>
                <c:pt idx="5">
                  <c:v>4.1748821123095619</c:v>
                </c:pt>
                <c:pt idx="6">
                  <c:v>5.7268616081063932</c:v>
                </c:pt>
                <c:pt idx="7">
                  <c:v>7.1343350675011985</c:v>
                </c:pt>
                <c:pt idx="8">
                  <c:v>9.8960168588078474</c:v>
                </c:pt>
                <c:pt idx="9">
                  <c:v>15.714508252643938</c:v>
                </c:pt>
                <c:pt idx="10">
                  <c:v>23.45722514680379</c:v>
                </c:pt>
                <c:pt idx="11">
                  <c:v>33.399056898476495</c:v>
                </c:pt>
              </c:numCache>
            </c:numRef>
          </c:yVal>
          <c:smooth val="0"/>
        </c:ser>
        <c:ser>
          <c:idx val="1"/>
          <c:order val="1"/>
          <c:tx>
            <c:v>Low Gain Incandescence Channel</c:v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9.9259259259259255E-2"/>
                  <c:y val="-4.1441286127435084E-2"/>
                </c:manualLayout>
              </c:layout>
              <c:numFmt formatCode="0.0000E+00" sourceLinked="0"/>
            </c:trendlineLbl>
          </c:trendline>
          <c:xVal>
            <c:numRef>
              <c:f>'Calibration Data'!$E$6:$E$16</c:f>
              <c:numCache>
                <c:formatCode>General</c:formatCode>
                <c:ptCount val="11"/>
                <c:pt idx="1">
                  <c:v>520.09</c:v>
                </c:pt>
                <c:pt idx="2">
                  <c:v>1041.5999999999999</c:v>
                </c:pt>
                <c:pt idx="3">
                  <c:v>1718</c:v>
                </c:pt>
                <c:pt idx="4">
                  <c:v>2456.4</c:v>
                </c:pt>
                <c:pt idx="5">
                  <c:v>3291.3</c:v>
                </c:pt>
                <c:pt idx="6">
                  <c:v>3944.9</c:v>
                </c:pt>
                <c:pt idx="7">
                  <c:v>5074.7</c:v>
                </c:pt>
                <c:pt idx="8">
                  <c:v>7104.2</c:v>
                </c:pt>
                <c:pt idx="9">
                  <c:v>9242.2000000000007</c:v>
                </c:pt>
                <c:pt idx="10">
                  <c:v>11531</c:v>
                </c:pt>
              </c:numCache>
            </c:numRef>
          </c:xVal>
          <c:yVal>
            <c:numRef>
              <c:f>'Calibration Data'!$H$6:$H$16</c:f>
              <c:numCache>
                <c:formatCode>0.0000</c:formatCode>
                <c:ptCount val="11"/>
                <c:pt idx="0">
                  <c:v>0.71585770101329915</c:v>
                </c:pt>
                <c:pt idx="1">
                  <c:v>1.2370021073509809</c:v>
                </c:pt>
                <c:pt idx="2">
                  <c:v>1.9643135315804923</c:v>
                </c:pt>
                <c:pt idx="3">
                  <c:v>2.9321531433504737</c:v>
                </c:pt>
                <c:pt idx="4">
                  <c:v>4.1748821123095619</c:v>
                </c:pt>
                <c:pt idx="5">
                  <c:v>5.7268616081063932</c:v>
                </c:pt>
                <c:pt idx="6">
                  <c:v>7.1343350675011985</c:v>
                </c:pt>
                <c:pt idx="7">
                  <c:v>9.8960168588078474</c:v>
                </c:pt>
                <c:pt idx="8">
                  <c:v>15.714508252643938</c:v>
                </c:pt>
                <c:pt idx="9">
                  <c:v>23.45722514680379</c:v>
                </c:pt>
                <c:pt idx="10">
                  <c:v>33.399056898476495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81088"/>
        <c:axId val="103083008"/>
      </c:scatterChart>
      <c:valAx>
        <c:axId val="10308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Height (A/D Counts)</a:t>
                </a:r>
              </a:p>
            </c:rich>
          </c:tx>
          <c:layout>
            <c:manualLayout>
              <c:xMode val="edge"/>
              <c:yMode val="edge"/>
              <c:x val="0.4306326304106548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083008"/>
        <c:crosses val="autoZero"/>
        <c:crossBetween val="midCat"/>
      </c:valAx>
      <c:valAx>
        <c:axId val="1030830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BC Mass (fg)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453507340946166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3081088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40812225138524355"/>
          <c:y val="0.36144863448697551"/>
          <c:w val="0.26150737824438613"/>
          <c:h val="0.12433019908433408"/>
        </c:manualLayout>
      </c:layout>
      <c:overlay val="0"/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5" workbookViewId="0"/>
  </sheetViews>
  <pageMargins left="0.75" right="0.75" top="1" bottom="1" header="0.5" footer="0.5"/>
  <pageSetup orientation="landscape" horizontalDpi="4294967294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531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6"/>
  <sheetViews>
    <sheetView workbookViewId="0">
      <selection activeCell="E34" sqref="E34"/>
    </sheetView>
  </sheetViews>
  <sheetFormatPr defaultRowHeight="12.75" x14ac:dyDescent="0.2"/>
  <cols>
    <col min="3" max="3" width="20" bestFit="1" customWidth="1"/>
    <col min="4" max="5" width="33.5703125" bestFit="1" customWidth="1"/>
    <col min="6" max="6" width="26.7109375" bestFit="1" customWidth="1"/>
    <col min="7" max="7" width="19.42578125" bestFit="1" customWidth="1"/>
    <col min="8" max="8" width="20.140625" bestFit="1" customWidth="1"/>
  </cols>
  <sheetData>
    <row r="2" spans="3:8" ht="13.5" thickBot="1" x14ac:dyDescent="0.25"/>
    <row r="3" spans="3:8" ht="16.5" thickBot="1" x14ac:dyDescent="0.3">
      <c r="C3" s="13" t="s">
        <v>0</v>
      </c>
      <c r="D3" s="13" t="s">
        <v>4</v>
      </c>
      <c r="E3" s="13" t="s">
        <v>5</v>
      </c>
      <c r="F3" s="13" t="s">
        <v>1</v>
      </c>
      <c r="G3" s="13" t="s">
        <v>2</v>
      </c>
      <c r="H3" s="14" t="s">
        <v>3</v>
      </c>
    </row>
    <row r="4" spans="3:8" x14ac:dyDescent="0.2">
      <c r="C4" s="9">
        <v>80</v>
      </c>
      <c r="D4" s="10"/>
      <c r="E4" s="10"/>
      <c r="F4" s="11">
        <f>((4/3)*PI()*((C4/2)/10000000)^3)</f>
        <v>2.6808257310632898E-16</v>
      </c>
      <c r="G4" s="11">
        <f>F4*0.7</f>
        <v>1.8765780117443028E-16</v>
      </c>
      <c r="H4" s="12">
        <f>G4*1000000000000000</f>
        <v>0.18765780117443029</v>
      </c>
    </row>
    <row r="5" spans="3:8" x14ac:dyDescent="0.2">
      <c r="C5" s="1">
        <v>100</v>
      </c>
      <c r="D5" s="2">
        <v>617.70000000000005</v>
      </c>
      <c r="E5" s="2"/>
      <c r="F5" s="3">
        <f t="shared" ref="F5:F16" si="0">((4/3)*PI()*((C5/2)/10000000)^3)</f>
        <v>5.2359877559829892E-16</v>
      </c>
      <c r="G5" s="3">
        <f t="shared" ref="G5:G16" si="1">F5*0.7</f>
        <v>3.6651914291880921E-16</v>
      </c>
      <c r="H5" s="4">
        <f t="shared" ref="H5:H16" si="2">G5*1000000000000000</f>
        <v>0.36651914291880922</v>
      </c>
    </row>
    <row r="6" spans="3:8" x14ac:dyDescent="0.2">
      <c r="C6" s="1">
        <v>125</v>
      </c>
      <c r="D6" s="2">
        <v>2076.1</v>
      </c>
      <c r="E6" s="2"/>
      <c r="F6" s="3">
        <f t="shared" si="0"/>
        <v>1.0226538585904273E-15</v>
      </c>
      <c r="G6" s="3">
        <f t="shared" si="1"/>
        <v>7.1585770101329911E-16</v>
      </c>
      <c r="H6" s="4">
        <f t="shared" si="2"/>
        <v>0.71585770101329915</v>
      </c>
    </row>
    <row r="7" spans="3:8" x14ac:dyDescent="0.2">
      <c r="C7" s="1">
        <v>150</v>
      </c>
      <c r="D7" s="2">
        <v>5402.2</v>
      </c>
      <c r="E7" s="2">
        <v>520.09</v>
      </c>
      <c r="F7" s="3">
        <f t="shared" si="0"/>
        <v>1.7671458676442587E-15</v>
      </c>
      <c r="G7" s="3">
        <f t="shared" si="1"/>
        <v>1.237002107350981E-15</v>
      </c>
      <c r="H7" s="4">
        <f t="shared" si="2"/>
        <v>1.2370021073509809</v>
      </c>
    </row>
    <row r="8" spans="3:8" x14ac:dyDescent="0.2">
      <c r="C8" s="1">
        <v>175</v>
      </c>
      <c r="D8" s="2">
        <v>10626</v>
      </c>
      <c r="E8" s="2">
        <v>1041.5999999999999</v>
      </c>
      <c r="F8" s="3">
        <f t="shared" si="0"/>
        <v>2.8061621879721319E-15</v>
      </c>
      <c r="G8" s="3">
        <f t="shared" si="1"/>
        <v>1.9643135315804922E-15</v>
      </c>
      <c r="H8" s="4">
        <f t="shared" si="2"/>
        <v>1.9643135315804923</v>
      </c>
    </row>
    <row r="9" spans="3:8" x14ac:dyDescent="0.2">
      <c r="C9" s="1">
        <v>200</v>
      </c>
      <c r="D9" s="2">
        <v>17294</v>
      </c>
      <c r="E9" s="2">
        <v>1718</v>
      </c>
      <c r="F9" s="3">
        <f t="shared" si="0"/>
        <v>4.1887902047863914E-15</v>
      </c>
      <c r="G9" s="3">
        <f t="shared" si="1"/>
        <v>2.9321531433504737E-15</v>
      </c>
      <c r="H9" s="4">
        <f t="shared" si="2"/>
        <v>2.9321531433504737</v>
      </c>
    </row>
    <row r="10" spans="3:8" x14ac:dyDescent="0.2">
      <c r="C10" s="1">
        <v>225</v>
      </c>
      <c r="D10" s="2">
        <v>24658</v>
      </c>
      <c r="E10" s="2">
        <v>2456.4</v>
      </c>
      <c r="F10" s="3">
        <f t="shared" si="0"/>
        <v>5.9641173032993737E-15</v>
      </c>
      <c r="G10" s="3">
        <f t="shared" si="1"/>
        <v>4.1748821123095616E-15</v>
      </c>
      <c r="H10" s="4">
        <f t="shared" si="2"/>
        <v>4.1748821123095619</v>
      </c>
    </row>
    <row r="11" spans="3:8" x14ac:dyDescent="0.2">
      <c r="C11" s="1">
        <v>250</v>
      </c>
      <c r="D11" s="2">
        <v>32861</v>
      </c>
      <c r="E11" s="2">
        <v>3291.3</v>
      </c>
      <c r="F11" s="3">
        <f t="shared" si="0"/>
        <v>8.1812308687234184E-15</v>
      </c>
      <c r="G11" s="3">
        <f t="shared" si="1"/>
        <v>5.7268616081063929E-15</v>
      </c>
      <c r="H11" s="4">
        <f t="shared" si="2"/>
        <v>5.7268616081063932</v>
      </c>
    </row>
    <row r="12" spans="3:8" x14ac:dyDescent="0.2">
      <c r="C12" s="1">
        <v>269</v>
      </c>
      <c r="D12" s="2">
        <v>39214</v>
      </c>
      <c r="E12" s="2">
        <v>3944.9</v>
      </c>
      <c r="F12" s="3">
        <f t="shared" si="0"/>
        <v>1.0191907239287428E-14</v>
      </c>
      <c r="G12" s="3">
        <f t="shared" si="1"/>
        <v>7.1343350675011987E-15</v>
      </c>
      <c r="H12" s="4">
        <f t="shared" si="2"/>
        <v>7.1343350675011985</v>
      </c>
    </row>
    <row r="13" spans="3:8" x14ac:dyDescent="0.2">
      <c r="C13" s="1">
        <v>300</v>
      </c>
      <c r="D13" s="2">
        <v>50201</v>
      </c>
      <c r="E13" s="2">
        <v>5074.7</v>
      </c>
      <c r="F13" s="3">
        <f t="shared" si="0"/>
        <v>1.4137166941154069E-14</v>
      </c>
      <c r="G13" s="3">
        <f t="shared" si="1"/>
        <v>9.8960168588078482E-15</v>
      </c>
      <c r="H13" s="4">
        <f t="shared" si="2"/>
        <v>9.8960168588078474</v>
      </c>
    </row>
    <row r="14" spans="3:8" x14ac:dyDescent="0.2">
      <c r="C14" s="1">
        <v>350</v>
      </c>
      <c r="D14" s="2"/>
      <c r="E14" s="2">
        <v>7104.2</v>
      </c>
      <c r="F14" s="3">
        <f t="shared" si="0"/>
        <v>2.2449297503777055E-14</v>
      </c>
      <c r="G14" s="3">
        <f t="shared" si="1"/>
        <v>1.5714508252643938E-14</v>
      </c>
      <c r="H14" s="4">
        <f t="shared" si="2"/>
        <v>15.714508252643938</v>
      </c>
    </row>
    <row r="15" spans="3:8" x14ac:dyDescent="0.2">
      <c r="C15" s="1">
        <v>400</v>
      </c>
      <c r="D15" s="2"/>
      <c r="E15" s="2">
        <v>9242.2000000000007</v>
      </c>
      <c r="F15" s="3">
        <f t="shared" si="0"/>
        <v>3.3510321638291131E-14</v>
      </c>
      <c r="G15" s="3">
        <f t="shared" si="1"/>
        <v>2.3457225146803789E-14</v>
      </c>
      <c r="H15" s="4">
        <f t="shared" si="2"/>
        <v>23.45722514680379</v>
      </c>
    </row>
    <row r="16" spans="3:8" ht="13.5" thickBot="1" x14ac:dyDescent="0.25">
      <c r="C16" s="5">
        <v>450</v>
      </c>
      <c r="D16" s="6"/>
      <c r="E16" s="6">
        <v>11531</v>
      </c>
      <c r="F16" s="7">
        <f t="shared" si="0"/>
        <v>4.771293842639499E-14</v>
      </c>
      <c r="G16" s="7">
        <f t="shared" si="1"/>
        <v>3.3399056898476493E-14</v>
      </c>
      <c r="H16" s="8">
        <f t="shared" si="2"/>
        <v>33.399056898476495</v>
      </c>
    </row>
    <row r="18" spans="4:6" ht="13.5" thickBot="1" x14ac:dyDescent="0.25"/>
    <row r="19" spans="4:6" ht="16.5" thickBot="1" x14ac:dyDescent="0.3">
      <c r="D19" s="19" t="s">
        <v>9</v>
      </c>
      <c r="E19" s="20"/>
      <c r="F19" s="21"/>
    </row>
    <row r="20" spans="4:6" ht="16.5" thickBot="1" x14ac:dyDescent="0.25">
      <c r="D20" s="15" t="s">
        <v>6</v>
      </c>
      <c r="E20" s="15" t="s">
        <v>7</v>
      </c>
      <c r="F20" s="16" t="s">
        <v>8</v>
      </c>
    </row>
    <row r="21" spans="4:6" ht="13.5" thickBot="1" x14ac:dyDescent="0.25">
      <c r="D21" s="17">
        <f t="array" ref="D21:F21">LINEST(H4:H13,D4:D13^{1,2},,TRUE)</f>
        <v>1.2633447009346224E-9</v>
      </c>
      <c r="E21" s="17">
        <v>1.2464616897823487E-4</v>
      </c>
      <c r="F21" s="18">
        <v>0.37094443925686205</v>
      </c>
    </row>
    <row r="23" spans="4:6" ht="13.5" thickBot="1" x14ac:dyDescent="0.25"/>
    <row r="24" spans="4:6" ht="16.5" thickBot="1" x14ac:dyDescent="0.3">
      <c r="D24" s="19" t="s">
        <v>10</v>
      </c>
      <c r="E24" s="20"/>
      <c r="F24" s="21"/>
    </row>
    <row r="25" spans="4:6" ht="16.5" thickBot="1" x14ac:dyDescent="0.25">
      <c r="D25" s="15" t="s">
        <v>6</v>
      </c>
      <c r="E25" s="15" t="s">
        <v>7</v>
      </c>
      <c r="F25" s="16" t="s">
        <v>8</v>
      </c>
    </row>
    <row r="26" spans="4:6" ht="13.5" thickBot="1" x14ac:dyDescent="0.25">
      <c r="D26" s="17">
        <f t="array" ref="D26:F26">LINEST(H7:H16,E7:E16^{1,2},,TRUE)</f>
        <v>1.6035269207622418E-7</v>
      </c>
      <c r="E26" s="17">
        <v>9.7793919065923725E-4</v>
      </c>
      <c r="F26" s="18">
        <v>0.75938008119010458</v>
      </c>
    </row>
  </sheetData>
  <mergeCells count="2">
    <mergeCell ref="D19:F19"/>
    <mergeCell ref="D24:F24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Calibration Data</vt:lpstr>
      <vt:lpstr>Calibration 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Veber,Daniel [Ontario]</dc:creator>
  <cp:lastModifiedBy>Veber,Daniel [Ontario]</cp:lastModifiedBy>
  <dcterms:created xsi:type="dcterms:W3CDTF">2014-07-07T02:54:54Z</dcterms:created>
  <dcterms:modified xsi:type="dcterms:W3CDTF">2016-04-13T22:51:46Z</dcterms:modified>
  <cp:contentStatus/>
</cp:coreProperties>
</file>