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53cfc107700b8b/Desktop/Class Work/week 1/"/>
    </mc:Choice>
  </mc:AlternateContent>
  <xr:revisionPtr revIDLastSave="0" documentId="8_{AE7077EE-6656-401A-964F-F0FEDBD2A5BF}" xr6:coauthVersionLast="47" xr6:coauthVersionMax="47" xr10:uidLastSave="{00000000-0000-0000-0000-000000000000}"/>
  <bookViews>
    <workbookView xWindow="1152" yWindow="1152" windowWidth="21888" windowHeight="10464" activeTab="1" xr2:uid="{00000000-000D-0000-FFFF-FFFF00000000}"/>
  </bookViews>
  <sheets>
    <sheet name="Crowdfunding" sheetId="1" r:id="rId1"/>
    <sheet name="Pivot Table by Country" sheetId="2" r:id="rId2"/>
    <sheet name="Pivot Table by Sub Cat" sheetId="3" r:id="rId3"/>
    <sheet name="Outcome by Date" sheetId="10" r:id="rId4"/>
    <sheet name="Goal Analysis" sheetId="11" r:id="rId5"/>
    <sheet name="Sheet1" sheetId="12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2" l="1"/>
  <c r="H7" i="12"/>
  <c r="I8" i="12"/>
  <c r="H8" i="12"/>
  <c r="I6" i="12"/>
  <c r="I5" i="12"/>
  <c r="I4" i="12"/>
  <c r="I3" i="12"/>
  <c r="H3" i="12"/>
  <c r="H4" i="12"/>
  <c r="H5" i="12"/>
  <c r="H6" i="12"/>
  <c r="D13" i="11"/>
  <c r="C13" i="11"/>
  <c r="B13" i="11"/>
  <c r="D12" i="11"/>
  <c r="C12" i="11"/>
  <c r="B12" i="11"/>
  <c r="D11" i="11"/>
  <c r="C11" i="11"/>
  <c r="B11" i="11"/>
  <c r="E10" i="11"/>
  <c r="D10" i="11"/>
  <c r="H10" i="11" s="1"/>
  <c r="C10" i="11"/>
  <c r="G10" i="11" s="1"/>
  <c r="B10" i="11"/>
  <c r="F10" i="11" s="1"/>
  <c r="D9" i="11"/>
  <c r="C9" i="11"/>
  <c r="B9" i="11"/>
  <c r="D8" i="11"/>
  <c r="C8" i="11"/>
  <c r="B8" i="11"/>
  <c r="D7" i="11"/>
  <c r="C7" i="11"/>
  <c r="B7" i="11"/>
  <c r="E6" i="11"/>
  <c r="D6" i="11"/>
  <c r="H6" i="11" s="1"/>
  <c r="C6" i="11"/>
  <c r="G6" i="11" s="1"/>
  <c r="B6" i="11"/>
  <c r="F6" i="11" s="1"/>
  <c r="D5" i="11"/>
  <c r="C5" i="11"/>
  <c r="B5" i="11"/>
  <c r="D4" i="11"/>
  <c r="C4" i="11"/>
  <c r="B4" i="11"/>
  <c r="D3" i="11"/>
  <c r="C3" i="11"/>
  <c r="B3" i="11"/>
  <c r="E3" i="11" s="1"/>
  <c r="E2" i="11"/>
  <c r="D2" i="11"/>
  <c r="H2" i="11" s="1"/>
  <c r="C2" i="11"/>
  <c r="G2" i="11" s="1"/>
  <c r="B2" i="11"/>
  <c r="F2" i="1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F9" i="11" l="1"/>
  <c r="F13" i="11"/>
  <c r="G3" i="11"/>
  <c r="H3" i="11"/>
  <c r="F3" i="11"/>
  <c r="E5" i="11"/>
  <c r="F5" i="11" s="1"/>
  <c r="E9" i="11"/>
  <c r="H9" i="11" s="1"/>
  <c r="E13" i="11"/>
  <c r="H13" i="11" s="1"/>
  <c r="E4" i="11"/>
  <c r="F4" i="11" s="1"/>
  <c r="E8" i="11"/>
  <c r="F8" i="11" s="1"/>
  <c r="E12" i="11"/>
  <c r="G12" i="11" s="1"/>
  <c r="E7" i="11"/>
  <c r="G7" i="11" s="1"/>
  <c r="E11" i="11"/>
  <c r="G11" i="11" s="1"/>
  <c r="F11" i="11" l="1"/>
  <c r="H5" i="11"/>
  <c r="H8" i="11"/>
  <c r="G13" i="11"/>
  <c r="F7" i="11"/>
  <c r="H11" i="11"/>
  <c r="G4" i="11"/>
  <c r="H7" i="11"/>
  <c r="G8" i="11"/>
  <c r="F12" i="11"/>
  <c r="H4" i="11"/>
  <c r="G9" i="11"/>
  <c r="H12" i="11"/>
  <c r="G5" i="11"/>
</calcChain>
</file>

<file path=xl/sharedStrings.xml><?xml version="1.0" encoding="utf-8"?>
<sst xmlns="http://schemas.openxmlformats.org/spreadsheetml/2006/main" count="9153" uniqueCount="2115">
  <si>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</si>
  <si>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</si>
  <si>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</si>
  <si>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</si>
  <si>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</si>
  <si>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</si>
  <si>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</si>
  <si>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</si>
  <si>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</si>
  <si>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</si>
  <si>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</si>
  <si>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</si>
  <si>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</si>
  <si>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</si>
  <si>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</si>
  <si>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</si>
  <si>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</si>
  <si>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</si>
  <si>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</si>
  <si>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</si>
  <si>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</si>
  <si>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</si>
  <si>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</si>
  <si>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</si>
  <si>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</si>
  <si>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</si>
  <si>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</si>
  <si>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</si>
  <si>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</si>
  <si>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</si>
  <si>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</si>
  <si>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</si>
  <si>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</si>
  <si>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</si>
  <si>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</si>
  <si>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</si>
  <si>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</si>
  <si>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</si>
  <si>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</si>
  <si>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</si>
  <si>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</si>
  <si>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</si>
  <si>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</si>
  <si>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</si>
  <si>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</si>
  <si>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</si>
  <si>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</si>
  <si>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</si>
  <si>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</si>
  <si>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</si>
  <si>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</si>
  <si>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</si>
  <si>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</si>
  <si>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</si>
  <si>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</si>
  <si>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</si>
  <si>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</si>
  <si>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</si>
  <si>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</si>
  <si>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</si>
  <si>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</si>
  <si>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</si>
  <si>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</si>
  <si>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</si>
  <si>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</si>
  <si>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</si>
  <si>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</si>
  <si>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</si>
  <si>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</si>
  <si>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</si>
  <si>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</si>
  <si>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</si>
  <si>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</si>
  <si>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</si>
  <si>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</si>
  <si>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</si>
  <si>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</si>
  <si>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</si>
  <si>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</si>
  <si>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</si>
  <si>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</si>
  <si>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</si>
  <si>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</si>
  <si>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</si>
  <si>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</si>
  <si>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</si>
  <si>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</si>
  <si>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</si>
  <si>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</si>
  <si>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</si>
  <si>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</si>
  <si>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</si>
  <si>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</si>
  <si>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</si>
  <si>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</si>
  <si>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</si>
  <si>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</si>
  <si>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</si>
  <si>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</si>
  <si>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</si>
  <si>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</si>
  <si>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</si>
  <si>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</si>
  <si>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</si>
  <si>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</si>
  <si>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</si>
  <si>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</si>
  <si>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</si>
  <si>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</si>
  <si>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</si>
  <si>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</si>
  <si>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</si>
  <si>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</si>
  <si>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</si>
  <si>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</si>
  <si>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</si>
  <si>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</si>
  <si>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</si>
  <si>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</si>
  <si>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</si>
  <si>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</si>
  <si>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</si>
  <si>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</si>
  <si>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</si>
  <si>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</si>
  <si>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</si>
  <si>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</si>
  <si>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</si>
  <si>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</si>
  <si>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</si>
  <si>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</si>
  <si>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</si>
  <si>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</si>
  <si>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</si>
  <si>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</si>
  <si>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</si>
  <si>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</si>
  <si>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</si>
  <si>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</si>
  <si>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</si>
  <si>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</si>
  <si>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</si>
  <si>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</si>
  <si>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</si>
  <si>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</si>
  <si>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</si>
  <si>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</si>
  <si>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</si>
  <si>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</si>
  <si>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</si>
  <si>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</si>
  <si>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</si>
  <si>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</si>
  <si>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</si>
  <si>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</si>
  <si>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</si>
  <si>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</si>
  <si>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</si>
  <si>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</si>
  <si>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</si>
  <si>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</si>
  <si>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</si>
  <si>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</si>
  <si>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</si>
  <si>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</si>
  <si>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</si>
  <si>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</si>
  <si>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</si>
  <si>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</si>
  <si>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</si>
  <si>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</si>
  <si>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</si>
  <si>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</si>
  <si>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</si>
  <si>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</si>
  <si>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</si>
  <si>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</si>
  <si>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</si>
  <si>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</si>
  <si>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</si>
  <si>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</si>
  <si>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</si>
  <si>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</si>
  <si>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</si>
  <si>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</si>
  <si>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</si>
  <si>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</si>
  <si>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</si>
  <si>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</si>
  <si>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</si>
  <si>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</si>
  <si>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</si>
  <si>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</si>
  <si>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</si>
  <si>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</si>
  <si>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</si>
  <si>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</si>
  <si>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</si>
  <si>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</si>
  <si>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</si>
  <si>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</si>
  <si>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</si>
  <si>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</si>
  <si>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</si>
  <si>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</si>
  <si>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</si>
  <si>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</si>
  <si>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</si>
  <si>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</si>
  <si>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</si>
  <si>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</si>
  <si>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</si>
  <si>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</si>
  <si>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</si>
  <si>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</si>
  <si>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</si>
  <si>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</si>
  <si>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</si>
  <si>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</si>
  <si>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</si>
  <si>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</si>
  <si>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</si>
  <si>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</si>
  <si>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</si>
  <si>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</si>
  <si>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</si>
  <si>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</si>
  <si>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</si>
  <si>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</si>
  <si>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</si>
  <si>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</si>
  <si>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</si>
  <si>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</si>
  <si>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</si>
  <si>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</si>
  <si>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</si>
  <si>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</si>
  <si>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</si>
  <si>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</si>
  <si>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</si>
  <si>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</si>
  <si>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</si>
  <si>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</si>
  <si>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</si>
  <si>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</si>
  <si>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</si>
  <si>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</si>
  <si>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</si>
  <si>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</si>
  <si>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</si>
  <si>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</si>
  <si>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</si>
  <si>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</si>
  <si>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</si>
  <si>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</si>
  <si>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</si>
  <si>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</si>
  <si>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</si>
  <si>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</si>
  <si>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</si>
  <si>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</si>
  <si>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</si>
  <si>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</si>
  <si>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</si>
  <si>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</si>
  <si>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</si>
  <si>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</si>
  <si>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</si>
  <si>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</si>
  <si>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</si>
  <si>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</si>
  <si>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</si>
  <si>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</si>
  <si>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</si>
  <si>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</si>
  <si>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</si>
  <si>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</si>
  <si>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</si>
  <si>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</si>
  <si>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</si>
  <si>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</si>
  <si>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</si>
  <si>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</si>
  <si>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</si>
  <si>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</si>
  <si>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</si>
  <si>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</si>
  <si>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</si>
  <si>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</si>
  <si>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</si>
  <si>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</si>
  <si>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</si>
  <si>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</si>
  <si>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</si>
  <si>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</si>
  <si>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</si>
  <si>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</si>
  <si>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</si>
  <si>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</si>
  <si>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</si>
  <si>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</si>
  <si>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</si>
  <si>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</si>
  <si>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</si>
  <si>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</si>
  <si>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</si>
  <si>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</si>
  <si>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</si>
  <si>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</si>
  <si>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</si>
  <si>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</si>
  <si>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</si>
  <si>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</si>
  <si>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</si>
  <si>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</si>
  <si>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</si>
  <si>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</si>
  <si>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</si>
  <si>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</si>
  <si>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</si>
  <si>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</si>
  <si>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</si>
  <si>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</si>
  <si>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</si>
  <si>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</si>
  <si>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</si>
  <si>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</si>
  <si>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</si>
  <si>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</si>
  <si>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</si>
  <si>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</si>
  <si>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</si>
  <si>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</si>
  <si>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</si>
  <si>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</si>
  <si>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</si>
  <si>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</si>
  <si>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</si>
  <si>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</si>
  <si>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</si>
  <si>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</si>
  <si>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</si>
  <si>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</si>
  <si>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</si>
  <si>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</si>
  <si>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</si>
  <si>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</si>
  <si>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</si>
  <si>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</si>
  <si>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</si>
  <si>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</si>
  <si>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</si>
  <si>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</si>
  <si>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</si>
  <si>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</si>
  <si>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</si>
  <si>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</si>
  <si>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</si>
  <si>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</si>
  <si>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</si>
  <si>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</si>
  <si>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</si>
  <si>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</si>
  <si>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</si>
  <si>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</si>
  <si>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</si>
  <si>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</si>
  <si>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</si>
  <si>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</si>
  <si>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</si>
  <si>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</si>
  <si>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</si>
  <si>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</si>
  <si>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</si>
  <si>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</si>
  <si>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</si>
  <si>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</si>
  <si>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</si>
  <si>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</si>
  <si>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</si>
  <si>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</si>
  <si>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</si>
  <si>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</si>
  <si>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</si>
  <si>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</si>
  <si>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</si>
  <si>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</si>
  <si>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</si>
  <si>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</si>
  <si>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</si>
  <si>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</si>
  <si>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</si>
  <si>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</si>
  <si>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</si>
  <si>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</si>
  <si>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</si>
  <si>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</si>
  <si>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</si>
  <si>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</si>
  <si>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</si>
  <si>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</si>
  <si>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</si>
  <si>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</si>
  <si>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</si>
  <si>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</si>
  <si>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</si>
  <si>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</si>
  <si>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</si>
  <si>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</si>
  <si>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</si>
  <si>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</si>
  <si>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</si>
  <si>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</si>
  <si>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</si>
  <si>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</si>
  <si>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</si>
  <si>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</si>
  <si>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</si>
  <si>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</si>
  <si>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</si>
  <si>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</si>
  <si>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</si>
  <si>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</si>
  <si>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</si>
  <si>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</si>
  <si>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</si>
  <si>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</si>
  <si>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</si>
  <si>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</si>
  <si>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</si>
  <si>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</si>
  <si>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</si>
  <si>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</si>
  <si>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</si>
  <si>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</si>
  <si>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</si>
  <si>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</si>
  <si>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</si>
  <si>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</si>
  <si>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</si>
  <si>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</si>
  <si>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</si>
  <si>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</si>
  <si>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</si>
  <si>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</si>
  <si>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</si>
  <si>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</si>
  <si>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</si>
  <si>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</si>
  <si>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</si>
  <si>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</si>
  <si>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</si>
  <si>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</si>
  <si>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</si>
  <si>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</si>
  <si>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</si>
  <si>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</si>
  <si>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</si>
  <si>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</si>
  <si>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</si>
  <si>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</si>
  <si>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</si>
  <si>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</si>
  <si>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</si>
  <si>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</si>
  <si>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</si>
  <si>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</si>
  <si>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</si>
  <si>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</si>
  <si>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</si>
  <si>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</si>
  <si>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</si>
  <si>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</si>
  <si>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</si>
  <si>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</si>
  <si>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</si>
  <si>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</si>
  <si>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</si>
  <si>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</si>
  <si>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</si>
  <si>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</si>
  <si>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</si>
  <si>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</si>
  <si>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</si>
  <si>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</si>
  <si>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</si>
  <si>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</si>
  <si>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</si>
  <si>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</si>
  <si>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</si>
  <si>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</si>
  <si>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</si>
  <si>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</si>
  <si>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</si>
  <si>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</si>
  <si>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</si>
  <si>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</si>
  <si>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</si>
  <si>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</si>
  <si>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</si>
  <si>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</si>
  <si>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</si>
  <si>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</si>
  <si>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</si>
  <si>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</si>
  <si>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</si>
  <si>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</si>
  <si>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</si>
  <si>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</si>
  <si>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</si>
  <si>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</si>
  <si>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</si>
  <si>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</si>
  <si>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</si>
  <si>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</si>
  <si>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</si>
  <si>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</si>
  <si>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</si>
  <si>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</si>
  <si>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</si>
  <si>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</si>
  <si>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</si>
  <si>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</si>
  <si>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</si>
  <si>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</si>
  <si>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</si>
  <si>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</si>
  <si>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</si>
  <si>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</si>
  <si>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</si>
  <si>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</si>
  <si>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</si>
  <si>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</si>
  <si>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</si>
  <si>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</si>
  <si>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</si>
  <si>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</si>
  <si>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</si>
  <si>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</si>
  <si>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</si>
  <si>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</si>
  <si>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</si>
  <si>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</si>
  <si>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</si>
  <si>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</si>
  <si>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</si>
  <si>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</si>
  <si>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</si>
  <si>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</si>
  <si>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</si>
  <si>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</si>
  <si>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</si>
  <si>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</si>
  <si>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</si>
  <si>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</si>
  <si>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</si>
  <si>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</si>
  <si>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</si>
  <si>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</si>
  <si>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</si>
  <si>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</si>
  <si>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</si>
  <si>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</si>
  <si>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</si>
  <si>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</si>
  <si>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</si>
  <si>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</si>
  <si>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</si>
  <si>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</si>
  <si>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</si>
  <si>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</si>
  <si>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</si>
  <si>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</si>
  <si>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</si>
  <si>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</si>
  <si>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</si>
  <si>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</si>
  <si>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</si>
  <si>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</si>
  <si>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</si>
  <si>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</si>
  <si>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</si>
  <si>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</si>
  <si>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</si>
  <si>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</si>
  <si>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</si>
  <si>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</si>
  <si>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</si>
  <si>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</si>
  <si>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</si>
  <si>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</si>
  <si>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</si>
  <si>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</si>
  <si>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</si>
  <si>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</si>
  <si>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</si>
  <si>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</si>
  <si>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</si>
  <si>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</si>
  <si>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</si>
  <si>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</si>
  <si>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</si>
  <si>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</si>
  <si>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</si>
  <si>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</si>
  <si>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</si>
  <si>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</si>
  <si>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</si>
  <si>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</si>
  <si>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</si>
  <si>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</si>
  <si>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</si>
  <si>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</si>
  <si>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</si>
  <si>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</si>
  <si>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</si>
  <si>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</si>
  <si>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</si>
  <si>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</si>
  <si>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</si>
  <si>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</si>
  <si>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</si>
  <si>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</si>
  <si>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</si>
  <si>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</si>
  <si>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</si>
  <si>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</si>
  <si>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</si>
  <si>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</si>
  <si>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</si>
  <si>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</si>
  <si>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</si>
  <si>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</si>
  <si>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</si>
  <si>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</si>
  <si>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</si>
  <si>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</si>
  <si>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</si>
  <si>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</si>
  <si>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</si>
  <si>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</si>
  <si>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</si>
  <si>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</si>
  <si>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</si>
  <si>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</si>
  <si>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</si>
  <si>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</si>
  <si>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</si>
  <si>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</si>
  <si>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</si>
  <si>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</si>
  <si>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</si>
  <si>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</si>
  <si>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</si>
  <si>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</si>
  <si>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</si>
  <si>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</si>
  <si>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</si>
  <si>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</si>
  <si>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</si>
  <si>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</si>
  <si>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</si>
  <si>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</si>
  <si>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</si>
  <si>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</si>
  <si>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</si>
  <si>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</si>
  <si>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</si>
  <si>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</si>
  <si>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</si>
  <si>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</si>
  <si>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</si>
  <si>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</si>
  <si>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</si>
  <si>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</si>
  <si>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</si>
  <si>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</si>
  <si>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</si>
  <si>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</si>
  <si>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</si>
  <si>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</si>
  <si>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</si>
  <si>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</si>
  <si>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</si>
  <si>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</si>
  <si>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</si>
  <si>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</si>
  <si>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</si>
  <si>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</si>
  <si>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</si>
  <si>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</si>
  <si>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</si>
  <si>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</si>
  <si>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</si>
  <si>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</si>
  <si>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</si>
  <si>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</si>
  <si>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</si>
  <si>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</si>
  <si>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</si>
  <si>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</si>
  <si>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</si>
  <si>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</si>
  <si>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</si>
  <si>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</si>
  <si>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</si>
  <si>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</si>
  <si>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</si>
  <si>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</si>
  <si>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</si>
  <si>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</si>
  <si>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</si>
  <si>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</si>
  <si>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</si>
  <si>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</si>
  <si>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</si>
  <si>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</si>
  <si>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</si>
  <si>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</si>
  <si>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</si>
  <si>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</si>
  <si>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</si>
  <si>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</si>
  <si>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</si>
  <si>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</si>
  <si>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</si>
  <si>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</si>
  <si>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</si>
  <si>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</si>
  <si>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</si>
  <si>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</si>
  <si>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</si>
  <si>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</si>
  <si>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</si>
  <si>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</si>
  <si>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</si>
  <si>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</si>
  <si>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</si>
  <si>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</si>
  <si>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</si>
  <si>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</si>
  <si>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</si>
  <si>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</si>
  <si>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</si>
  <si>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</si>
  <si>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</si>
  <si>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</si>
  <si>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</si>
  <si>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</si>
  <si>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</si>
  <si>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</si>
  <si>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</si>
  <si>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</si>
  <si>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</si>
  <si>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</si>
  <si>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</si>
  <si>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</si>
  <si>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</si>
  <si>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</si>
  <si>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</si>
  <si>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</si>
  <si>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</si>
  <si>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</si>
  <si>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</si>
  <si>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</si>
  <si>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</si>
  <si>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</si>
  <si>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</si>
  <si>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</si>
  <si>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</si>
  <si>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</si>
  <si>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</si>
  <si>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</si>
  <si>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</si>
  <si>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</si>
  <si>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</si>
  <si>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</si>
  <si>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</si>
  <si>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</si>
  <si>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</si>
  <si>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</si>
  <si>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</si>
  <si>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</si>
  <si>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</si>
  <si>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</si>
  <si>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</si>
  <si>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</si>
  <si>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</si>
  <si>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</si>
  <si>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</si>
  <si>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</si>
  <si>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</si>
  <si>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</si>
  <si>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</si>
  <si>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</si>
  <si>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</si>
  <si>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</si>
  <si>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</si>
  <si>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</si>
  <si>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</si>
  <si>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</si>
  <si>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</si>
  <si>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</si>
  <si>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</si>
  <si>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</si>
  <si>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</si>
  <si>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</si>
  <si>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</si>
  <si>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</si>
  <si>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</si>
  <si>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</si>
  <si>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</si>
  <si>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</si>
  <si>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</si>
  <si>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</si>
  <si>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</si>
  <si>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</si>
  <si>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</si>
  <si>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</si>
  <si>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</si>
  <si>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</si>
  <si>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</si>
  <si>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</si>
  <si>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</si>
  <si>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</si>
  <si>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</si>
  <si>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</si>
  <si>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</si>
  <si>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</si>
  <si>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</si>
  <si>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</si>
  <si>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</si>
  <si>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</si>
  <si>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</si>
  <si>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</si>
  <si>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</si>
  <si>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</si>
  <si>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</si>
  <si>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</si>
  <si>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</si>
  <si>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</si>
  <si>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</si>
  <si>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</si>
  <si>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</si>
  <si>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</si>
  <si>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</si>
  <si>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</si>
  <si>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</si>
  <si>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</si>
  <si>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</si>
  <si>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</si>
  <si>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</si>
  <si>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</si>
  <si>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</si>
  <si>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</si>
  <si>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</si>
  <si>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</si>
  <si>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</si>
  <si>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</si>
  <si>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</si>
  <si>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</si>
  <si>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</si>
  <si>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</si>
  <si>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</si>
  <si>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</si>
  <si>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</si>
  <si>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</si>
  <si>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</si>
  <si>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</si>
  <si>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</si>
  <si>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</si>
  <si>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</si>
  <si>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</si>
  <si>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</si>
  <si>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</si>
  <si>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</si>
  <si>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</si>
  <si>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</si>
  <si>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</si>
  <si>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</si>
  <si>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</si>
  <si>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</si>
  <si>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</si>
  <si>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</si>
  <si>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</si>
  <si>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</si>
  <si>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</si>
  <si>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</si>
  <si>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</si>
  <si>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</si>
  <si>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</si>
  <si>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</si>
  <si>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</si>
  <si>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</si>
  <si>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</si>
  <si>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</si>
  <si>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</si>
  <si>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</si>
  <si>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</si>
  <si>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</si>
  <si>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</si>
  <si>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</si>
  <si>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</si>
  <si>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</si>
  <si>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</si>
  <si>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</si>
  <si>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</si>
  <si>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</si>
  <si>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</si>
  <si>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</si>
  <si>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</si>
  <si>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</si>
  <si>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</si>
  <si>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</si>
  <si>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</si>
  <si>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</si>
  <si>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</si>
  <si>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</si>
  <si>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</si>
  <si>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</si>
  <si>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</si>
  <si>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</si>
  <si>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</si>
  <si>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</si>
  <si>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</si>
  <si>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</si>
  <si>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</si>
  <si>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</si>
  <si>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</si>
  <si>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</si>
  <si>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</si>
  <si>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</si>
  <si>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</si>
  <si>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</si>
  <si>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</si>
  <si>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</si>
  <si>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</si>
  <si>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</si>
  <si>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</si>
  <si>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</si>
  <si>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</si>
  <si>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</si>
  <si>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</si>
  <si>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</si>
  <si>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</si>
  <si>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</si>
  <si>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</si>
  <si>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</si>
  <si>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</si>
  <si>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</si>
  <si>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</si>
  <si>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</si>
  <si>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</si>
  <si>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</si>
  <si>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</si>
  <si>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</si>
  <si>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</si>
  <si>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</si>
  <si>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</si>
  <si>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</si>
  <si>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</si>
  <si>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</si>
  <si>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</si>
  <si>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</si>
  <si>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</si>
  <si>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</si>
  <si>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</si>
  <si>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</si>
  <si>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</si>
  <si>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</si>
  <si>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</si>
  <si>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</si>
  <si>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</si>
  <si>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</si>
  <si>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</si>
  <si>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</si>
  <si>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</si>
  <si>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</si>
  <si>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</si>
  <si>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</si>
  <si>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</si>
  <si>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</si>
  <si>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</si>
  <si>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</si>
  <si>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</si>
  <si>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</si>
  <si>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</si>
  <si>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</si>
  <si>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</si>
  <si>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</si>
  <si>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</si>
  <si>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</si>
  <si>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</si>
  <si>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</si>
  <si>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</si>
  <si>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</si>
  <si>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</si>
  <si>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</si>
  <si>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</si>
  <si>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</si>
  <si>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</si>
  <si>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</si>
  <si>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</si>
  <si>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</si>
  <si>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</si>
  <si>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</si>
  <si>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</si>
  <si>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</si>
  <si>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</si>
  <si>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</si>
  <si>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</si>
  <si>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</si>
  <si>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</si>
  <si>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</si>
  <si>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</si>
  <si>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</si>
  <si>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</si>
  <si>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</si>
  <si>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</si>
  <si>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</si>
  <si>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</si>
  <si>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</si>
  <si>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</si>
  <si>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</si>
  <si>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</si>
  <si>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</si>
  <si>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</si>
  <si>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</si>
  <si>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</si>
  <si>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</si>
  <si>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</si>
  <si>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</si>
  <si>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</si>
  <si>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</si>
  <si>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</si>
  <si>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</si>
  <si>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</si>
  <si>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</si>
  <si>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</si>
  <si>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</si>
  <si>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</si>
  <si>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</si>
  <si>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</si>
  <si>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</si>
  <si>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</si>
  <si>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</si>
  <si>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</si>
  <si>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</si>
  <si>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</si>
  <si>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</si>
  <si>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</si>
  <si>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</si>
  <si>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</si>
  <si>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</si>
  <si>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</si>
  <si>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</si>
  <si>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</si>
  <si>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</si>
  <si>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</si>
  <si>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</si>
  <si>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</si>
  <si>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</si>
  <si>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</si>
  <si>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</si>
  <si>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</si>
  <si>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</si>
  <si>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</si>
  <si>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</si>
  <si>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</si>
  <si>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</si>
  <si>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</si>
  <si>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</si>
  <si>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</si>
  <si>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</si>
  <si>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</si>
  <si>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</si>
  <si>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</si>
  <si>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</si>
  <si>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</si>
  <si>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</si>
  <si>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</si>
  <si>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</si>
  <si>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</si>
  <si>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</si>
  <si>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</si>
  <si>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</si>
  <si>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</si>
  <si>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</si>
  <si>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</si>
  <si>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</si>
  <si>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</si>
  <si>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</si>
  <si>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</si>
  <si>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</si>
  <si>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</si>
  <si>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</si>
  <si>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</si>
  <si>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</si>
  <si>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</si>
  <si>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</si>
  <si>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</si>
  <si>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</si>
  <si>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</si>
  <si>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</si>
  <si>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</si>
  <si>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</si>
  <si>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</si>
  <si>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</si>
  <si>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</si>
  <si>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</si>
  <si>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</si>
  <si>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</si>
  <si>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</si>
  <si>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</si>
  <si>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</si>
  <si>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</si>
  <si>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</si>
  <si>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</si>
  <si>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</si>
  <si>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</si>
  <si>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</si>
  <si>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</si>
  <si>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</si>
  <si>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</si>
  <si>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</si>
  <si>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</si>
  <si>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</si>
  <si>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</si>
  <si>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</si>
  <si>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</si>
  <si>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</si>
  <si>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</si>
  <si>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</si>
  <si>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</si>
  <si>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</si>
  <si>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</si>
  <si>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</si>
  <si>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</si>
  <si>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</si>
  <si>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</si>
  <si>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</si>
  <si>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</si>
  <si>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</si>
  <si>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</si>
  <si>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</si>
  <si>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</si>
  <si>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</si>
  <si>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</si>
  <si>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</si>
  <si>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</si>
  <si>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</si>
  <si>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</si>
  <si>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</si>
  <si>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</si>
  <si>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</si>
  <si>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</si>
  <si>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</si>
  <si>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</si>
  <si>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</si>
  <si>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</si>
  <si>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</si>
  <si>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</si>
  <si>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</si>
  <si>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</si>
  <si>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</si>
  <si>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</si>
  <si>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</si>
  <si>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</si>
  <si>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</si>
  <si>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</si>
  <si>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</si>
  <si>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</si>
  <si>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</si>
  <si>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</si>
  <si>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</si>
  <si>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</si>
  <si>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</si>
  <si>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</si>
  <si>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</si>
  <si>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</si>
  <si>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</si>
  <si>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</si>
  <si>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</si>
  <si>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</si>
  <si>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</si>
  <si>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</si>
  <si>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</si>
  <si>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</si>
  <si>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</si>
  <si>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</si>
  <si>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</si>
  <si>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</si>
  <si>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</si>
  <si>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</si>
  <si>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</si>
  <si>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</si>
  <si>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</si>
  <si>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</si>
  <si>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</si>
  <si>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</si>
  <si>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</si>
  <si>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</si>
  <si>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</si>
  <si>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</si>
  <si>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</si>
  <si>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</si>
  <si>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</si>
  <si>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</si>
  <si>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</si>
  <si>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</si>
  <si>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</si>
  <si>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</si>
  <si>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</si>
  <si>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</si>
  <si>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</si>
  <si>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</si>
  <si>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</si>
  <si>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</si>
  <si>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</si>
  <si>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</si>
  <si>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</si>
  <si>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</si>
  <si>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</si>
  <si>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</si>
  <si>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</si>
  <si>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</si>
  <si>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</si>
  <si>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</si>
  <si>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</si>
  <si>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</si>
  <si>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</si>
  <si>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</si>
  <si>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</si>
  <si>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</si>
  <si>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</si>
  <si>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</si>
  <si>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</si>
  <si>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</si>
  <si>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</si>
  <si>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</si>
  <si>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</si>
  <si>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</si>
  <si>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</si>
  <si>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</si>
  <si>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</si>
  <si>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</si>
  <si>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</si>
  <si>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</si>
  <si>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</si>
  <si>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</si>
  <si>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</si>
  <si>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</si>
  <si>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</si>
  <si>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</si>
  <si>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</si>
  <si>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</si>
  <si>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</si>
  <si>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</si>
  <si>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</si>
  <si>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</si>
  <si>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</si>
  <si>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</si>
  <si>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</si>
  <si>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</si>
  <si>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</si>
  <si>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</si>
  <si>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</si>
  <si>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</si>
  <si>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</si>
  <si>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</si>
  <si>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</si>
  <si>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</si>
  <si>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</si>
  <si>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</si>
  <si>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</si>
  <si>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</si>
  <si>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</si>
  <si>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</si>
  <si>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</si>
  <si>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</si>
  <si>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</si>
  <si>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</si>
  <si>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</si>
  <si>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</si>
  <si>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</si>
  <si>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</si>
  <si>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</si>
  <si>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</si>
  <si>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</si>
  <si>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</si>
  <si>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</si>
  <si>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</si>
  <si>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</si>
  <si>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</si>
  <si>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</si>
  <si>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</si>
  <si>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</si>
  <si>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</si>
  <si>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</si>
  <si>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</si>
  <si>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</si>
  <si>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</si>
  <si>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</si>
  <si>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</si>
  <si>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</si>
  <si>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</si>
  <si>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</si>
  <si>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</si>
  <si>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</si>
  <si>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</si>
  <si>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</si>
  <si>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</si>
  <si>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</si>
  <si>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</si>
  <si>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</si>
  <si>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</si>
  <si>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</si>
  <si>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</si>
  <si>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</si>
  <si>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</si>
  <si>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</si>
  <si>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</si>
  <si>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</si>
  <si>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</si>
  <si>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</si>
  <si>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</si>
  <si>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</si>
  <si>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</si>
  <si>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</si>
  <si>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</si>
  <si>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</si>
  <si>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</si>
  <si>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</si>
  <si>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</si>
  <si>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</si>
  <si>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</si>
  <si>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</si>
  <si>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</si>
  <si>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</si>
  <si>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</si>
  <si>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</si>
  <si>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</si>
  <si>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</si>
  <si>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</si>
  <si>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</si>
  <si>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</si>
  <si>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</si>
  <si>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</si>
  <si>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</si>
  <si>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</si>
  <si>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</si>
  <si>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</si>
  <si>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</si>
  <si>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</si>
  <si>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</si>
  <si>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</si>
  <si>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</si>
  <si>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</si>
  <si>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</si>
  <si>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</si>
  <si>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</si>
  <si>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</si>
  <si>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</si>
  <si>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</si>
  <si>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</si>
  <si>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</si>
  <si>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</si>
  <si>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</si>
  <si>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</si>
  <si>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</si>
  <si>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</si>
  <si>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</si>
  <si>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</si>
  <si>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</si>
  <si>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</si>
  <si>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</si>
  <si>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</si>
  <si>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</si>
  <si>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</si>
  <si>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</si>
  <si>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</si>
  <si>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</si>
  <si>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</si>
  <si>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</si>
  <si>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</si>
  <si>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</si>
  <si>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</si>
  <si>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</si>
  <si>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</si>
  <si>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</si>
  <si>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</si>
  <si>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</si>
  <si>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</si>
  <si>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</si>
  <si>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</si>
  <si>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</si>
  <si>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</si>
  <si>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</si>
  <si>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</si>
  <si>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</si>
  <si>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</si>
  <si>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</si>
  <si>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</si>
  <si>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</si>
  <si>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</si>
  <si>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</si>
  <si>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</si>
  <si>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</si>
  <si>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</si>
  <si>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</si>
  <si>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</si>
  <si>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</si>
  <si>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</si>
  <si>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</si>
  <si>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</si>
  <si>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</si>
  <si>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</si>
  <si>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</si>
  <si>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</si>
  <si>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</si>
  <si>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</si>
  <si>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</si>
  <si>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</si>
  <si>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</si>
  <si>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</si>
  <si>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</si>
  <si>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</si>
  <si>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</si>
  <si>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</si>
  <si>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</si>
  <si>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</si>
  <si>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</si>
  <si>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</si>
  <si>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</si>
  <si>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</si>
  <si>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</si>
  <si>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</si>
  <si>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</si>
  <si>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</si>
  <si>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</si>
  <si>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</si>
  <si>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</si>
  <si>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</si>
  <si>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</si>
  <si>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</si>
  <si>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</si>
  <si>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</si>
  <si>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</si>
  <si>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</si>
  <si>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</si>
  <si>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</si>
  <si>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</si>
  <si>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</si>
  <si>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</si>
  <si>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</si>
  <si>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</si>
  <si>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</si>
  <si>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</si>
  <si>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</si>
  <si>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</si>
  <si>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</si>
  <si>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</si>
  <si>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</si>
  <si>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</si>
  <si>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</si>
  <si>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</si>
  <si>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</si>
  <si>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</si>
  <si>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</si>
  <si>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</si>
  <si>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</si>
  <si>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</si>
  <si>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</si>
  <si>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</si>
  <si>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</si>
  <si>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</si>
  <si>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</si>
  <si>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</si>
  <si>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</si>
  <si>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</si>
  <si>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</si>
  <si>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</si>
  <si>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</si>
  <si>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</si>
  <si>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</si>
  <si>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</si>
  <si>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</si>
  <si>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</si>
  <si>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</si>
  <si>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</si>
  <si>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</si>
  <si>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</si>
  <si>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</si>
  <si>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</si>
  <si>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</si>
  <si>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</si>
  <si>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</si>
  <si>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</si>
  <si>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</si>
  <si>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</si>
  <si>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</si>
  <si>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</si>
  <si>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</si>
  <si>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</si>
  <si>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</si>
  <si>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</si>
  <si>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</si>
  <si>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</si>
  <si>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</si>
  <si>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</si>
  <si>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</si>
  <si>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</si>
  <si>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</si>
  <si>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</si>
  <si>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</si>
  <si>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</si>
  <si>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</si>
  <si>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</si>
  <si>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</si>
  <si>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</si>
  <si>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</si>
  <si>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</si>
  <si>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</si>
  <si>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</si>
  <si>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</si>
  <si>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</si>
  <si>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</si>
  <si>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</si>
  <si>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</si>
  <si>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</si>
  <si>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</si>
  <si>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</si>
  <si>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</si>
  <si>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</si>
  <si>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</si>
  <si>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</si>
  <si>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</si>
  <si>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</si>
  <si>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</si>
  <si>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</si>
  <si>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</si>
  <si>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</si>
  <si>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</si>
  <si>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</si>
  <si>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</si>
  <si>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</si>
  <si>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</si>
  <si>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</si>
  <si>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</si>
  <si>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</si>
  <si>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</si>
  <si>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</si>
  <si>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</si>
  <si>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</si>
  <si>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</si>
  <si>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</si>
  <si>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</si>
  <si>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</si>
  <si>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</si>
  <si>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</si>
  <si>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</si>
  <si>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</si>
  <si>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</si>
  <si>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</si>
  <si>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</si>
  <si>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</si>
  <si>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</si>
  <si>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</si>
  <si>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</si>
  <si>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</si>
  <si>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</si>
  <si>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</si>
  <si>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</si>
  <si>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</si>
  <si>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</si>
  <si>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</si>
  <si>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</si>
  <si>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</si>
  <si>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</si>
  <si>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</si>
  <si>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</si>
  <si>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</si>
  <si>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</si>
  <si>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</si>
  <si>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</si>
  <si>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</si>
  <si>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</si>
  <si>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</si>
  <si>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</si>
  <si>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</si>
  <si>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</si>
  <si>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</si>
  <si>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</si>
  <si>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</si>
  <si>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</si>
  <si>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</si>
  <si>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</si>
  <si>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</si>
  <si>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</si>
  <si>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</si>
  <si>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</si>
  <si>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</si>
  <si>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</si>
  <si>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</si>
  <si>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</si>
  <si>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</si>
  <si>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</si>
  <si>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</si>
  <si>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</si>
  <si>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</si>
  <si>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</si>
  <si>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</si>
  <si>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</si>
  <si>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</si>
  <si>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</si>
  <si>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</si>
  <si>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</si>
  <si>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</si>
  <si>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</si>
  <si>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</si>
  <si>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</si>
  <si>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</si>
  <si>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</si>
  <si>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</si>
  <si>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</si>
  <si>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</si>
  <si>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</si>
  <si>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</si>
  <si>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</si>
  <si>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</si>
  <si>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</si>
  <si>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</si>
  <si>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</si>
  <si>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</si>
  <si>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</si>
  <si>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</si>
  <si>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</si>
  <si>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</si>
  <si>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</si>
  <si>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</si>
  <si>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</si>
  <si>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</si>
  <si>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</si>
  <si>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</si>
  <si>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</si>
  <si>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</si>
  <si>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</si>
  <si>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</si>
  <si>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</si>
  <si>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</si>
  <si>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</si>
  <si>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</si>
  <si>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</si>
  <si>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</si>
  <si>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</si>
  <si>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</si>
  <si>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</si>
  <si>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</si>
  <si>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</si>
  <si>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</si>
  <si>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</si>
  <si>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</si>
  <si>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</si>
  <si>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</si>
  <si>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</si>
  <si>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</si>
  <si>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</si>
  <si>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</si>
  <si>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</si>
  <si>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</si>
  <si>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</si>
  <si>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</si>
  <si>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</si>
  <si>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</si>
  <si>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</si>
  <si>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</si>
  <si>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</si>
  <si>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</si>
  <si>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</si>
  <si>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</si>
  <si>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</si>
  <si>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</si>
  <si>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</si>
  <si>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</si>
  <si>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</si>
  <si>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</si>
  <si>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</si>
  <si>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</si>
  <si>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</si>
  <si>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</si>
  <si>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</si>
  <si>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</si>
  <si>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</si>
  <si>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</si>
  <si>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</si>
  <si>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</si>
  <si>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</si>
  <si>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</si>
  <si>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</si>
  <si>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</si>
  <si>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</si>
  <si>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</si>
  <si>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</si>
  <si>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</si>
  <si>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</si>
  <si>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</si>
  <si>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</si>
  <si>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</si>
  <si>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</si>
  <si>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</si>
  <si>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</si>
  <si>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</si>
  <si>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</si>
  <si>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</si>
  <si>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</si>
  <si>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</si>
  <si>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</si>
  <si>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</si>
  <si>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</si>
  <si>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</si>
  <si>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</si>
  <si>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</si>
  <si>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</si>
  <si>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</si>
  <si>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</si>
  <si>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</si>
  <si>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</si>
  <si>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</si>
  <si>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</si>
  <si>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</si>
  <si>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</si>
  <si>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</si>
  <si>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</si>
  <si>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</si>
  <si>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</si>
  <si>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</si>
  <si>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</si>
  <si>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</si>
  <si>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</si>
  <si>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</si>
  <si>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</si>
  <si>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</si>
  <si>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</si>
  <si>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</si>
  <si>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</si>
  <si>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</si>
  <si>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</si>
  <si>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</si>
  <si>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</si>
  <si>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</si>
  <si>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</si>
  <si>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</si>
  <si>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</si>
  <si>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</si>
  <si>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</si>
  <si>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</si>
  <si>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</si>
  <si>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</si>
  <si>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</si>
  <si>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</si>
  <si>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</si>
  <si>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</si>
  <si>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</si>
  <si>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</si>
  <si>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</si>
  <si>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</si>
  <si>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</si>
  <si>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</si>
  <si>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</si>
  <si>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</si>
  <si>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</si>
  <si>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</si>
  <si>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</si>
  <si>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</si>
  <si>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</si>
  <si>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</si>
  <si>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</si>
  <si>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</si>
  <si>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</si>
  <si>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</si>
  <si>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</si>
  <si>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</si>
  <si>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</si>
  <si>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</si>
  <si>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</si>
  <si>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</si>
  <si>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</si>
  <si>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</si>
  <si>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</si>
  <si>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</si>
  <si>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</si>
  <si>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</si>
  <si>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</si>
  <si>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</si>
  <si>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</si>
  <si>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</si>
  <si>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</si>
  <si>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</si>
  <si>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</si>
  <si>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</si>
  <si>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</si>
  <si>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</si>
  <si>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</si>
  <si>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</si>
  <si>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</si>
  <si>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</si>
  <si>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</si>
  <si>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</si>
  <si>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</si>
  <si>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</si>
  <si>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</si>
  <si>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</si>
  <si>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</si>
  <si>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</si>
  <si>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</si>
  <si>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</si>
  <si>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</si>
  <si>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</si>
  <si>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</si>
  <si>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</si>
  <si>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</si>
  <si>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</si>
  <si>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</si>
  <si>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</si>
  <si>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</si>
  <si>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</si>
  <si>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</si>
  <si>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</si>
  <si>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</si>
  <si>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</si>
  <si>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</si>
  <si>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</si>
  <si>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</si>
  <si>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</si>
  <si>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</si>
  <si>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</si>
  <si>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</si>
  <si>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</si>
  <si>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</si>
  <si>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</si>
  <si>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</si>
  <si>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</si>
  <si>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</si>
  <si>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</si>
  <si>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</si>
  <si>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</si>
  <si>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</si>
  <si>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</si>
  <si>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</si>
  <si>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</si>
  <si>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</si>
  <si>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</si>
  <si>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</si>
  <si>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</si>
  <si>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</si>
  <si>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</si>
  <si>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</si>
  <si>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</si>
  <si>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</si>
  <si>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</si>
  <si>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</si>
  <si>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</si>
  <si>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</si>
  <si>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</si>
  <si>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</si>
  <si>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</si>
  <si>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</si>
  <si>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</si>
  <si>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</si>
  <si>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</si>
  <si>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</si>
  <si>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</si>
  <si>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</si>
  <si>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</si>
  <si>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</si>
  <si>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</si>
  <si>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</si>
  <si>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</si>
  <si>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</si>
  <si>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</si>
  <si>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</si>
  <si>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</si>
  <si>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</si>
  <si>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</si>
  <si>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</si>
  <si>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</si>
  <si>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</si>
  <si>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</si>
  <si>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</si>
  <si>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</si>
  <si>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</si>
  <si>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</si>
  <si>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</si>
  <si>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</si>
  <si>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</si>
  <si>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</si>
  <si>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</si>
  <si>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</si>
  <si>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</si>
  <si>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</si>
  <si>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</si>
  <si>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</si>
  <si>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</si>
  <si>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</si>
  <si>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</si>
  <si>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</si>
  <si>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</si>
  <si>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</si>
  <si>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</si>
  <si>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</si>
  <si>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</si>
  <si>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</si>
  <si>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</si>
  <si>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</si>
  <si>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</si>
  <si>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</si>
  <si>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</si>
  <si>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</si>
  <si>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</si>
  <si>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</si>
  <si>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</si>
  <si>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</si>
  <si>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</si>
  <si>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</si>
  <si>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</si>
  <si>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</si>
  <si>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</si>
  <si>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</si>
  <si>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</si>
  <si>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</si>
  <si>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</si>
  <si>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</si>
  <si>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</si>
  <si>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</si>
  <si>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</si>
  <si>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</si>
  <si>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</si>
  <si>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</si>
  <si>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</si>
  <si>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</si>
  <si>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</si>
  <si>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</si>
  <si>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</si>
  <si>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</si>
  <si>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</si>
  <si>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</si>
  <si>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</si>
  <si>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</si>
  <si>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</si>
  <si>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</si>
  <si>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</si>
  <si>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</si>
  <si>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</si>
  <si>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</si>
  <si>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</si>
  <si>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</si>
  <si>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</si>
  <si>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</si>
  <si>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</si>
  <si>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</si>
  <si>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</si>
  <si>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</si>
  <si>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</si>
  <si>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</si>
  <si>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</si>
  <si>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</si>
  <si>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</si>
  <si>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</si>
  <si>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</si>
  <si>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</si>
  <si>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</si>
  <si>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</si>
  <si>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</si>
  <si>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</si>
  <si>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</si>
  <si>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</si>
  <si>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</si>
  <si>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</si>
  <si>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</si>
  <si>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</si>
  <si>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</si>
  <si>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</si>
  <si>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</si>
  <si>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</si>
  <si>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</si>
  <si>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</si>
  <si>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</si>
  <si>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</si>
  <si>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</si>
  <si>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</si>
  <si>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</si>
  <si>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</si>
  <si>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</si>
  <si>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</si>
  <si>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</si>
  <si>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</si>
  <si>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</si>
  <si>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</si>
  <si>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</si>
  <si>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</si>
  <si>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</si>
  <si>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</si>
  <si>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</si>
  <si>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</si>
  <si>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</si>
  <si>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</si>
  <si>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</si>
  <si>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</si>
  <si>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</si>
  <si>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</si>
  <si>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</si>
  <si>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</si>
  <si>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</si>
  <si>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</si>
  <si>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</si>
  <si>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</si>
  <si>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</si>
  <si>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</si>
  <si>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</si>
  <si>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</si>
  <si>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</si>
  <si>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</si>
  <si>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</si>
  <si>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</si>
  <si>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</si>
  <si>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</si>
  <si>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</si>
  <si>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</si>
  <si>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</si>
  <si>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</si>
  <si>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</si>
  <si>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</si>
  <si>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</si>
  <si>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</si>
  <si>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</si>
  <si>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</si>
  <si>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</si>
  <si>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</si>
  <si>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</si>
  <si>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</si>
  <si>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</si>
  <si>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</si>
  <si>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</si>
  <si>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</si>
  <si>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</si>
  <si>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</si>
  <si>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</si>
  <si>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</si>
  <si>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</si>
  <si>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</si>
  <si>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</si>
  <si>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</si>
  <si>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</si>
  <si>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</si>
  <si>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</si>
  <si>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</si>
  <si>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</si>
  <si>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</si>
  <si>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</si>
  <si>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</si>
  <si>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</si>
  <si>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</si>
  <si>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</si>
  <si>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</si>
  <si>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</si>
  <si>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(All)</t>
  </si>
  <si>
    <t>Row Labels</t>
  </si>
  <si>
    <t>Grand Total</t>
  </si>
  <si>
    <t>Column Labels</t>
  </si>
  <si>
    <t>Count of outcome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</si>
  <si>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</si>
  <si>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</si>
  <si>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</si>
  <si>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</si>
  <si>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</si>
  <si>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</si>
  <si>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</si>
  <si>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</si>
  <si>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</si>
  <si>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</si>
  <si>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</si>
  <si>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</si>
  <si>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</si>
  <si>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</si>
  <si>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</si>
  <si>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</si>
  <si>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</si>
  <si>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</si>
  <si>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</si>
  <si>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</si>
  <si>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</si>
  <si>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</si>
  <si>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</si>
  <si>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</si>
  <si>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</si>
  <si>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</si>
  <si>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</si>
  <si>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</si>
  <si>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</si>
  <si>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</si>
  <si>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</si>
  <si>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</si>
  <si>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</si>
  <si>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 Funded</t>
  </si>
  <si>
    <t>Date Created</t>
  </si>
  <si>
    <t>Date Ended</t>
  </si>
  <si>
    <t>Sum of Percentage Successful</t>
  </si>
  <si>
    <t>Sum of Percentage Failed</t>
  </si>
  <si>
    <t>Sum of Percentage Canceled</t>
  </si>
  <si>
    <t>mean # of backers</t>
  </si>
  <si>
    <t>median # of backers</t>
  </si>
  <si>
    <t>min # of backers</t>
  </si>
  <si>
    <t>max # of backers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</si>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</sst>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9" fontId="0" fillId="0" borderId="0" xfId="43" applyFont="1" applyFill="1"/>
    <xf numFmtId="9" fontId="18" fillId="33" borderId="0" xfId="43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35" borderId="0" xfId="0" applyFill="1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C00000"/>
        </patternFill>
      </fill>
    </dxf>
    <dxf>
      <fill>
        <patternFill>
          <bgColor rgb="FF31AD34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>
          <bgColor rgb="FFC00000"/>
        </patternFill>
      </fill>
    </dxf>
    <dxf>
      <fill>
        <patternFill>
          <bgColor rgb="FF31AD34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CDFF"/>
      <color rgb="FF31AD34"/>
      <color rgb="FFF48BFF"/>
      <color rgb="FFFD86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3-23-23.xlsx]Pivot Table by Country!PivotTable1</c:name>
    <c:fmtId val="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7-4814-B846-CA5758246D3A}"/>
            </c:ext>
          </c:extLst>
        </c:ser>
        <c:ser>
          <c:idx val="1"/>
          <c:order val="1"/>
          <c:tx>
            <c:strRef>
              <c:f>'Pivot Table 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7-4814-B846-CA5758246D3A}"/>
            </c:ext>
          </c:extLst>
        </c:ser>
        <c:ser>
          <c:idx val="2"/>
          <c:order val="2"/>
          <c:tx>
            <c:strRef>
              <c:f>'Pivot Table 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7-4814-B846-CA5758246D3A}"/>
            </c:ext>
          </c:extLst>
        </c:ser>
        <c:ser>
          <c:idx val="3"/>
          <c:order val="3"/>
          <c:tx>
            <c:strRef>
              <c:f>'Pivot Table 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7-4814-B846-CA575824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780896"/>
        <c:axId val="939283904"/>
      </c:barChart>
      <c:catAx>
        <c:axId val="9637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83904"/>
        <c:crosses val="autoZero"/>
        <c:auto val="1"/>
        <c:lblAlgn val="ctr"/>
        <c:lblOffset val="100"/>
        <c:noMultiLvlLbl val="0"/>
      </c:catAx>
      <c:valAx>
        <c:axId val="9392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3-23-23.xlsx]Pivot Table by Sub Cat!PivotTable2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D-44CF-A35B-7B6919CE8127}"/>
            </c:ext>
          </c:extLst>
        </c:ser>
        <c:ser>
          <c:idx val="1"/>
          <c:order val="1"/>
          <c:tx>
            <c:strRef>
              <c:f>'Pivot Table by 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D-44CF-A35B-7B6919CE8127}"/>
            </c:ext>
          </c:extLst>
        </c:ser>
        <c:ser>
          <c:idx val="2"/>
          <c:order val="2"/>
          <c:tx>
            <c:strRef>
              <c:f>'Pivot Table by 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D-44CF-A35B-7B6919CE8127}"/>
            </c:ext>
          </c:extLst>
        </c:ser>
        <c:ser>
          <c:idx val="3"/>
          <c:order val="3"/>
          <c:tx>
            <c:strRef>
              <c:f>'Pivot Table by 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D-44CF-A35B-7B6919CE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803168"/>
        <c:axId val="967684352"/>
      </c:barChart>
      <c:catAx>
        <c:axId val="9638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84352"/>
        <c:crosses val="autoZero"/>
        <c:auto val="1"/>
        <c:lblAlgn val="ctr"/>
        <c:lblOffset val="100"/>
        <c:noMultiLvlLbl val="0"/>
      </c:catAx>
      <c:valAx>
        <c:axId val="9676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3-23-23.xlsx]Outcome by Date!PivotTable2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7-46C6-BC96-C8E599CF8A74}"/>
            </c:ext>
          </c:extLst>
        </c:ser>
        <c:ser>
          <c:idx val="1"/>
          <c:order val="1"/>
          <c:tx>
            <c:strRef>
              <c:f>'Outcome by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7-46C6-BC96-C8E599CF8A74}"/>
            </c:ext>
          </c:extLst>
        </c:ser>
        <c:ser>
          <c:idx val="2"/>
          <c:order val="2"/>
          <c:tx>
            <c:strRef>
              <c:f>'Outcome by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7-46C6-BC96-C8E599CF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395455"/>
        <c:axId val="1759607311"/>
      </c:lineChart>
      <c:catAx>
        <c:axId val="185839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7311"/>
        <c:crosses val="autoZero"/>
        <c:auto val="1"/>
        <c:lblAlgn val="ctr"/>
        <c:lblOffset val="100"/>
        <c:noMultiLvlLbl val="0"/>
      </c:catAx>
      <c:valAx>
        <c:axId val="17596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9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3-23-23.xlsx]Goal Analysis!PivotTable4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569899430187608E-2"/>
          <c:y val="0.12705687330879306"/>
          <c:w val="0.67455018165464908"/>
          <c:h val="0.60484044757563205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Analysis'!$B$16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Analysis'!$A$17:$A$29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Analysis'!$B$17:$B$29</c:f>
              <c:numCache>
                <c:formatCode>0%</c:formatCode>
                <c:ptCount val="12"/>
                <c:pt idx="0">
                  <c:v>0.8258928571428571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0.76923076923076927</c:v>
                </c:pt>
                <c:pt idx="5">
                  <c:v>1</c:v>
                </c:pt>
                <c:pt idx="6">
                  <c:v>4.1666666666666664E-2</c:v>
                </c:pt>
                <c:pt idx="7">
                  <c:v>0.7857142857142857</c:v>
                </c:pt>
                <c:pt idx="8">
                  <c:v>0.72727272727272729</c:v>
                </c:pt>
                <c:pt idx="9">
                  <c:v>0.51140065146579805</c:v>
                </c:pt>
                <c:pt idx="10">
                  <c:v>0.3737704918032787</c:v>
                </c:pt>
                <c:pt idx="11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CB-43DC-BEC7-5D0BFAD879D4}"/>
            </c:ext>
          </c:extLst>
        </c:ser>
        <c:ser>
          <c:idx val="1"/>
          <c:order val="1"/>
          <c:tx>
            <c:strRef>
              <c:f>'Goal Analysis'!$C$16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Analysis'!$A$17:$A$29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Analysis'!$C$17:$C$29</c:f>
              <c:numCache>
                <c:formatCode>0%</c:formatCode>
                <c:ptCount val="12"/>
                <c:pt idx="0">
                  <c:v>0.16517857142857142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0.23076923076923078</c:v>
                </c:pt>
                <c:pt idx="5">
                  <c:v>0</c:v>
                </c:pt>
                <c:pt idx="6">
                  <c:v>0.95238095238095233</c:v>
                </c:pt>
                <c:pt idx="7">
                  <c:v>0.21428571428571427</c:v>
                </c:pt>
                <c:pt idx="8">
                  <c:v>0.27272727272727271</c:v>
                </c:pt>
                <c:pt idx="9">
                  <c:v>0.40716612377850164</c:v>
                </c:pt>
                <c:pt idx="10">
                  <c:v>0.53442622950819674</c:v>
                </c:pt>
                <c:pt idx="11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CB-43DC-BEC7-5D0BFAD879D4}"/>
            </c:ext>
          </c:extLst>
        </c:ser>
        <c:ser>
          <c:idx val="2"/>
          <c:order val="2"/>
          <c:tx>
            <c:strRef>
              <c:f>'Goal Analysis'!$D$16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Analysis'!$A$17:$A$29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Analysis'!$D$17:$D$29</c:f>
              <c:numCache>
                <c:formatCode>0%</c:formatCode>
                <c:ptCount val="12"/>
                <c:pt idx="0">
                  <c:v>8.9285714285714281E-3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5.9523809523809521E-3</c:v>
                </c:pt>
                <c:pt idx="7">
                  <c:v>0</c:v>
                </c:pt>
                <c:pt idx="8">
                  <c:v>0</c:v>
                </c:pt>
                <c:pt idx="9">
                  <c:v>8.143322475570032E-2</c:v>
                </c:pt>
                <c:pt idx="10">
                  <c:v>9.1803278688524587E-2</c:v>
                </c:pt>
                <c:pt idx="11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CB-43DC-BEC7-5D0BFAD8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5839"/>
        <c:axId val="1992941311"/>
      </c:lineChart>
      <c:catAx>
        <c:axId val="1464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41311"/>
        <c:crosses val="autoZero"/>
        <c:auto val="1"/>
        <c:lblAlgn val="ctr"/>
        <c:lblOffset val="100"/>
        <c:noMultiLvlLbl val="0"/>
      </c:catAx>
      <c:valAx>
        <c:axId val="19929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28574</xdr:rowOff>
    </xdr:from>
    <xdr:to>
      <xdr:col>22</xdr:col>
      <xdr:colOff>266699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E743B-6665-F3F3-6B53-B89AA0CA3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5</xdr:row>
      <xdr:rowOff>95249</xdr:rowOff>
    </xdr:from>
    <xdr:to>
      <xdr:col>18</xdr:col>
      <xdr:colOff>428625</xdr:colOff>
      <xdr:row>26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C7830-A7DF-F950-0514-C6144829D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109536</xdr:colOff>
      <xdr:row>2</xdr:row>
      <xdr:rowOff>104775</xdr:rowOff>
    </xdr:from>
    <xdr:to>
      <xdr:col>14</xdr:col>
      <xdr:colOff>533399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FDF26-7BD9-D512-72BC-607B65C1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85724</xdr:rowOff>
    </xdr:from>
    <xdr:to>
      <xdr:col>6</xdr:col>
      <xdr:colOff>428625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4E35A-FD2E-00F1-975F-4037FF2C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Reed" refreshedDate="45001.427779398146" createdVersion="8" refreshedVersion="8" minRefreshableVersion="3" recordCount="1000" xr:uid="{E5D29051-A1DE-40BA-B5C1-E946645424D9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Reed" refreshedDate="45001.473304398147" createdVersion="8" refreshedVersion="8" minRefreshableVersion="3" recordCount="1001" xr:uid="{C2E96603-F465-4F09-9652-24879A3FEEA5}">
  <cacheSource type="worksheet">
    <worksheetSource ref="G1:H1048576" sheet="Crowdfunding"/>
  </cacheSource>
  <cacheFields count="18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7" base="6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15" base="8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Years" numFmtId="0">
      <sharedItems containsNonDate="0" containsString="0" containsBlank="1" count="1"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Quarters" numFmtId="0" databaseField="0">
      <fieldGroup base="8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8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6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3" numFmtId="0" databaseField="0">
      <fieldGroup base="6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Reed" refreshedDate="45001.584965509261" createdVersion="8" refreshedVersion="8" minRefreshableVersion="3" recordCount="13" xr:uid="{85C9EDC0-785F-41A9-AADA-32708BB16646}">
  <cacheSource type="worksheet">
    <worksheetSource ref="A1:H14" sheet="Goal Analysis"/>
  </cacheSource>
  <cacheFields count="8">
    <cacheField name="Goal" numFmtId="0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m/>
      </sharedItems>
    </cacheField>
    <cacheField name="Number Successful" numFmtId="0">
      <sharedItems containsString="0" containsBlank="1" containsNumber="1" containsInteger="1" minValue="2" maxValue="185"/>
    </cacheField>
    <cacheField name="Number Failed" numFmtId="0">
      <sharedItems containsString="0" containsBlank="1" containsNumber="1" containsInteger="1" minValue="0" maxValue="163"/>
    </cacheField>
    <cacheField name="Number Canceled" numFmtId="0">
      <sharedItems containsString="0" containsBlank="1" containsNumber="1" containsInteger="1" minValue="0" maxValue="28"/>
    </cacheField>
    <cacheField name="Total Projects" numFmtId="0">
      <sharedItems containsString="0" containsBlank="1" containsNumber="1" containsInteger="1" minValue="2" maxValue="307"/>
    </cacheField>
    <cacheField name="Percentage Successful" numFmtId="0">
      <sharedItems containsString="0" containsBlank="1" containsNumber="1" minValue="4.1666666666666664E-2" maxValue="1"/>
    </cacheField>
    <cacheField name="Percentage Failed" numFmtId="0">
      <sharedItems containsString="0" containsBlank="1" containsNumber="1" minValue="0" maxValue="0.95238095238095233"/>
    </cacheField>
    <cacheField name="Percentage Canceled" numFmtId="0">
      <sharedItems containsString="0" containsBlank="1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x v="1"/>
    <n v="14560"/>
    <n v="10.4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x v="4"/>
    <n v="5265"/>
    <n v="0.69276315789473686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x v="4"/>
    <n v="13195"/>
    <n v="1.73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x v="9"/>
    <n v="5629"/>
    <n v="0.89349206349206345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x v="15"/>
    <n v="30331"/>
    <n v="0.48529600000000001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x v="18"/>
    <n v="75690"/>
    <n v="1.2807106598984772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x v="6"/>
    <n v="14942"/>
    <n v="3.3204444444444445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x v="37"/>
    <n v="7991"/>
    <n v="4.4394444444444447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x v="38"/>
    <n v="167717"/>
    <n v="1.85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x v="43"/>
    <n v="128862"/>
    <n v="3.86972972972973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x v="44"/>
    <n v="13653"/>
    <n v="1.89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x v="0"/>
    <n v="2"/>
    <n v="0.0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x v="35"/>
    <n v="12356"/>
    <n v="1.40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x v="22"/>
    <n v="14452"/>
    <n v="7.22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x v="55"/>
    <n v="14405"/>
    <n v="2.36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x v="59"/>
    <n v="158389"/>
    <n v="1.23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x v="61"/>
    <n v="4776"/>
    <n v="1.22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x v="40"/>
    <n v="4460"/>
    <n v="0.46947368421052632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x v="67"/>
    <n v="14973"/>
    <n v="14.973000000000001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x v="71"/>
    <n v="12405"/>
    <n v="1.67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x v="73"/>
    <n v="12516"/>
    <n v="2.6074999999999999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x v="75"/>
    <n v="6132"/>
    <n v="0.7861538461538462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x v="49"/>
    <n v="8807"/>
    <n v="3.03689655172413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x v="0"/>
    <n v="1"/>
    <n v="0.0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x v="79"/>
    <n v="9193"/>
    <n v="10.214444444444444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x v="89"/>
    <n v="13816"/>
    <n v="7.2715789473684209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x v="44"/>
    <n v="6336"/>
    <n v="0.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x v="99"/>
    <n v="69617"/>
    <n v="0.38633185349611543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x v="101"/>
    <n v="42596"/>
    <n v="0.60334277620396604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x v="88"/>
    <n v="3834"/>
    <n v="1.16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x v="6"/>
    <n v="13985"/>
    <n v="3.1077777777777778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x v="103"/>
    <n v="9216"/>
    <n v="0.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x v="91"/>
    <n v="7322"/>
    <n v="1.355925925925926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x v="110"/>
    <n v="59128"/>
    <n v="2.3651200000000001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x v="0"/>
    <n v="1"/>
    <n v="0.0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x v="112"/>
    <n v="88037"/>
    <n v="0.64166909620991253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x v="48"/>
    <n v="12985"/>
    <n v="1.6231249999999999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x v="26"/>
    <n v="8864"/>
    <n v="2.5325714285714285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x v="121"/>
    <n v="110279"/>
    <n v="1.21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x v="41"/>
    <n v="2538"/>
    <n v="0.68594594594594593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x v="144"/>
    <n v="57157"/>
    <n v="3.6175316455696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x v="0"/>
    <n v="2"/>
    <n v="0.0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x v="148"/>
    <n v="2529"/>
    <n v="3.372E-2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x v="81"/>
    <n v="5614"/>
    <n v="4.3184615384615386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x v="73"/>
    <n v="6623"/>
    <n v="1.3797916666666667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x v="160"/>
    <n v="186885"/>
    <n v="4.0363930885529156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x v="162"/>
    <n v="10999"/>
    <n v="3.6663333333333332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x v="74"/>
    <n v="5823"/>
    <n v="1.7126470588235294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x v="0"/>
    <n v="3"/>
    <n v="0.0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x v="143"/>
    <n v="3840"/>
    <n v="0.54084507042253516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x v="178"/>
    <n v="959"/>
    <n v="0.23390243902439026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x v="57"/>
    <n v="8322"/>
    <n v="1.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x v="49"/>
    <n v="10756"/>
    <n v="3.70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x v="181"/>
    <n v="85902"/>
    <n v="0.76766756032171579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x v="182"/>
    <n v="143910"/>
    <n v="2.3362012987012988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x v="42"/>
    <n v="2708"/>
    <n v="1.8053333333333332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x v="186"/>
    <n v="14536"/>
    <n v="5.8144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x v="122"/>
    <n v="8153"/>
    <n v="0.83193877551020412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x v="188"/>
    <n v="19557"/>
    <n v="0.17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x v="36"/>
    <n v="5476"/>
    <n v="0.97785714285714287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x v="190"/>
    <n v="717"/>
    <n v="9.8219178082191785E-2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x v="191"/>
    <n v="1065"/>
    <n v="0.16384615384615384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x v="60"/>
    <n v="8038"/>
    <n v="13.39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x v="0"/>
    <n v="5"/>
    <n v="0.0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x v="9"/>
    <n v="12812"/>
    <n v="2.03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x v="18"/>
    <n v="183345"/>
    <n v="3.1022842639593908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x v="196"/>
    <n v="8697"/>
    <n v="3.95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x v="1"/>
    <n v="4126"/>
    <n v="2.9471428571428571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x v="141"/>
    <n v="3251"/>
    <n v="0.38702380952380955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x v="206"/>
    <n v="198628"/>
    <n v="1.14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x v="207"/>
    <n v="68602"/>
    <n v="0.97032531824611035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x v="208"/>
    <n v="116064"/>
    <n v="1.2281904761904763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x v="0"/>
    <n v="5"/>
    <n v="0.0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x v="218"/>
    <n v="94631"/>
    <n v="1.2770715249662619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x v="5"/>
    <n v="8330"/>
    <n v="1.601923076923077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x v="79"/>
    <n v="14547"/>
    <n v="16.163333333333334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x v="74"/>
    <n v="12275"/>
    <n v="3.6102941176470589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x v="227"/>
    <n v="24882"/>
    <n v="0.13962962962962963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x v="232"/>
    <n v="12938"/>
    <n v="0.11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x v="166"/>
    <n v="4477"/>
    <n v="1.8654166666666667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x v="237"/>
    <n v="77012"/>
    <n v="1.6705422993492407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x v="0"/>
    <n v="2"/>
    <n v="0.0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x v="241"/>
    <n v="26527"/>
    <n v="0.89618243243243245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x v="32"/>
    <n v="9969"/>
    <n v="1.2307407407407407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x v="8"/>
    <n v="10938"/>
    <n v="1.76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x v="79"/>
    <n v="8703"/>
    <n v="9.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x v="0"/>
    <n v="4"/>
    <n v="0.0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x v="53"/>
    <n v="8829"/>
    <n v="1.87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x v="272"/>
    <n v="3984"/>
    <n v="3.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x v="220"/>
    <n v="1620"/>
    <n v="0.40500000000000003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x v="36"/>
    <n v="10328"/>
    <n v="1.8442857142857143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x v="33"/>
    <n v="9889"/>
    <n v="3.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x v="220"/>
    <n v="14606"/>
    <n v="3.65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x v="241"/>
    <n v="77021"/>
    <n v="2.6020608108108108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x v="243"/>
    <n v="9339"/>
    <n v="1.01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x v="285"/>
    <n v="107743"/>
    <n v="0.70145182291666663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x v="172"/>
    <n v="119510"/>
    <n v="0.70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x v="14"/>
    <n v="12678"/>
    <n v="1.3931868131868133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x v="133"/>
    <n v="4797"/>
    <n v="0.55779069767441858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x v="81"/>
    <n v="12597"/>
    <n v="9.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x v="9"/>
    <n v="14089"/>
    <n v="2.23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x v="5"/>
    <n v="12467"/>
    <n v="2.39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x v="77"/>
    <n v="158832"/>
    <n v="7.9416000000000002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x v="26"/>
    <n v="3295"/>
    <n v="0.94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x v="313"/>
    <n v="7496"/>
    <n v="1.1188059701492536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x v="139"/>
    <n v="1546"/>
    <n v="0.18853658536585366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x v="315"/>
    <n v="16168"/>
    <n v="0.1675440414507772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x v="316"/>
    <n v="149578"/>
    <n v="3.4150228310502282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x v="251"/>
    <n v="4531"/>
    <n v="0.5208045977011494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x v="200"/>
    <n v="13065"/>
    <n v="1.4679775280898877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x v="215"/>
    <n v="124517"/>
    <n v="0.7900824873096447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x v="58"/>
    <n v="7875"/>
    <n v="0.99683544303797467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x v="0"/>
    <n v="5"/>
    <n v="0.0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x v="9"/>
    <n v="13018"/>
    <n v="2.0663492063492064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x v="83"/>
    <n v="12042"/>
    <n v="1.20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x v="1"/>
    <n v="3496"/>
    <n v="2.4971428571428573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x v="335"/>
    <n v="5916"/>
    <n v="3.1301587301587303E-2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x v="339"/>
    <n v="30902"/>
    <n v="0.42859916782246882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x v="342"/>
    <n v="9318"/>
    <n v="0.11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x v="0"/>
    <n v="2"/>
    <n v="0.0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x v="83"/>
    <n v="12684"/>
    <n v="1.26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x v="354"/>
    <n v="57872"/>
    <n v="0.54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x v="14"/>
    <n v="8906"/>
    <n v="0.97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x v="83"/>
    <n v="7724"/>
    <n v="0.77239999999999998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x v="355"/>
    <n v="26571"/>
    <n v="0.33464735516372796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x v="1"/>
    <n v="14511"/>
    <n v="10.36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x v="173"/>
    <n v="8244"/>
    <n v="3.58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x v="1"/>
    <n v="7600"/>
    <n v="5.4285714285714288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x v="14"/>
    <n v="7656"/>
    <n v="0.84131868131868137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x v="126"/>
    <n v="14725"/>
    <n v="18.40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x v="350"/>
    <n v="11174"/>
    <n v="1.61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x v="376"/>
    <n v="75906"/>
    <n v="1.5650721649484536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x v="377"/>
    <n v="97369"/>
    <n v="0.50398033126293995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x v="144"/>
    <n v="83267"/>
    <n v="5.2700632911392402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x v="3"/>
    <n v="13404"/>
    <n v="3.1914285714285713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x v="83"/>
    <n v="6100"/>
    <n v="0.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x v="272"/>
    <n v="14150"/>
    <n v="11.791666666666666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x v="22"/>
    <n v="14240"/>
    <n v="7.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x v="383"/>
    <n v="68137"/>
    <n v="0.34959979476654696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x v="0"/>
    <n v="1"/>
    <n v="0.0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x v="386"/>
    <n v="16592"/>
    <n v="0.34351966873706002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x v="26"/>
    <n v="6204"/>
    <n v="1.7725714285714285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x v="36"/>
    <n v="6338"/>
    <n v="1.13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x v="61"/>
    <n v="8125"/>
    <n v="2.0833333333333335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x v="388"/>
    <n v="109106"/>
    <n v="0.86867834394904464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x v="92"/>
    <n v="6775"/>
    <n v="1.35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x v="391"/>
    <n v="72623"/>
    <n v="0.65544223826714798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x v="393"/>
    <n v="102535"/>
    <n v="1.1533745781777278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x v="136"/>
    <n v="3174"/>
    <n v="0.88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x v="22"/>
    <n v="680"/>
    <n v="0.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x v="47"/>
    <n v="8276"/>
    <n v="1.25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x v="74"/>
    <n v="6408"/>
    <n v="1.88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x v="396"/>
    <n v="73522"/>
    <n v="0.87008284023668636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x v="0"/>
    <n v="1"/>
    <n v="0.0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x v="31"/>
    <n v="1848"/>
    <n v="2.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x v="170"/>
    <n v="7661"/>
    <n v="2.39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x v="170"/>
    <n v="2950"/>
    <n v="0.92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x v="70"/>
    <n v="14273"/>
    <n v="2.91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x v="178"/>
    <n v="14640"/>
    <n v="3.5707317073170732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x v="136"/>
    <n v="13950"/>
    <n v="3.87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x v="32"/>
    <n v="6086"/>
    <n v="0.75135802469135804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x v="67"/>
    <n v="5085"/>
    <n v="5.08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x v="166"/>
    <n v="8558"/>
    <n v="3.5658333333333334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x v="1"/>
    <n v="5415"/>
    <n v="3.8678571428571429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x v="53"/>
    <n v="7992"/>
    <n v="1.7004255319148935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x v="67"/>
    <n v="5438"/>
    <n v="5.4379999999999997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x v="126"/>
    <n v="2960"/>
    <n v="3.7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x v="37"/>
    <n v="2129"/>
    <n v="1.18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x v="36"/>
    <n v="9508"/>
    <n v="1.697857142857143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x v="0"/>
    <n v="2"/>
    <n v="0.0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x v="36"/>
    <n v="8746"/>
    <n v="1.5617857142857143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x v="424"/>
    <n v="121950"/>
    <n v="3.1924083769633507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x v="37"/>
    <n v="14310"/>
    <n v="7.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x v="251"/>
    <n v="1577"/>
    <n v="0.18126436781609195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x v="20"/>
    <n v="11952"/>
    <n v="2.173090909090909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x v="432"/>
    <n v="175015"/>
    <n v="2.39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x v="100"/>
    <n v="1690"/>
    <n v="1.6375968992248063E-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x v="34"/>
    <n v="6161"/>
    <n v="0.62232323232323228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x v="103"/>
    <n v="6205"/>
    <n v="0.64635416666666667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x v="151"/>
    <n v="5918"/>
    <n v="0.62957446808510642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x v="435"/>
    <n v="159056"/>
    <n v="10.96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x v="436"/>
    <n v="101987"/>
    <n v="0.70094158075601376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x v="31"/>
    <n v="7763"/>
    <n v="11.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x v="196"/>
    <n v="8501"/>
    <n v="3.8640909090909092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x v="58"/>
    <n v="8550"/>
    <n v="1.08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x v="135"/>
    <n v="1414"/>
    <n v="0.27725490196078434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x v="305"/>
    <n v="114523"/>
    <n v="0.67129542790152408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x v="8"/>
    <n v="13441"/>
    <n v="2.1679032258064517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x v="33"/>
    <n v="13223"/>
    <n v="4.26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x v="4"/>
    <n v="4603"/>
    <n v="0.60565789473684206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x v="0"/>
    <n v="1450159200"/>
    <x v="0"/>
    <x v="0"/>
    <b v="0"/>
    <b v="0"/>
    <s v="food/food trucks"/>
    <x v="0"/>
  </r>
  <r>
    <x v="1"/>
    <n v="158"/>
    <n v="92.151898734177209"/>
    <s v="US"/>
    <s v="USD"/>
    <n v="1408424400"/>
    <x v="1"/>
    <n v="1408597200"/>
    <x v="1"/>
    <x v="0"/>
    <b v="0"/>
    <b v="1"/>
    <s v="music/rock"/>
    <x v="1"/>
  </r>
  <r>
    <x v="1"/>
    <n v="1425"/>
    <n v="100.01614035087719"/>
    <s v="AU"/>
    <s v="AUD"/>
    <n v="1384668000"/>
    <x v="2"/>
    <n v="1384840800"/>
    <x v="2"/>
    <x v="0"/>
    <b v="0"/>
    <b v="0"/>
    <s v="technology/web"/>
    <x v="2"/>
  </r>
  <r>
    <x v="0"/>
    <n v="24"/>
    <n v="103.20833333333333"/>
    <s v="US"/>
    <s v="USD"/>
    <n v="1565499600"/>
    <x v="3"/>
    <n v="1568955600"/>
    <x v="3"/>
    <x v="0"/>
    <b v="0"/>
    <b v="0"/>
    <s v="music/rock"/>
    <x v="1"/>
  </r>
  <r>
    <x v="0"/>
    <n v="53"/>
    <n v="99.339622641509436"/>
    <s v="US"/>
    <s v="USD"/>
    <n v="1547964000"/>
    <x v="4"/>
    <n v="1548309600"/>
    <x v="4"/>
    <x v="0"/>
    <b v="0"/>
    <b v="0"/>
    <s v="theater/plays"/>
    <x v="3"/>
  </r>
  <r>
    <x v="1"/>
    <n v="174"/>
    <n v="75.833333333333329"/>
    <s v="DK"/>
    <s v="DKK"/>
    <n v="1346130000"/>
    <x v="5"/>
    <n v="1347080400"/>
    <x v="5"/>
    <x v="0"/>
    <b v="0"/>
    <b v="0"/>
    <s v="theater/plays"/>
    <x v="3"/>
  </r>
  <r>
    <x v="0"/>
    <n v="18"/>
    <n v="60.555555555555557"/>
    <s v="GB"/>
    <s v="GBP"/>
    <n v="1505278800"/>
    <x v="6"/>
    <n v="1505365200"/>
    <x v="6"/>
    <x v="0"/>
    <b v="0"/>
    <b v="0"/>
    <s v="film &amp; video/documentary"/>
    <x v="4"/>
  </r>
  <r>
    <x v="1"/>
    <n v="227"/>
    <n v="64.93832599118943"/>
    <s v="DK"/>
    <s v="DKK"/>
    <n v="1439442000"/>
    <x v="7"/>
    <n v="1439614800"/>
    <x v="7"/>
    <x v="0"/>
    <b v="0"/>
    <b v="0"/>
    <s v="theater/plays"/>
    <x v="3"/>
  </r>
  <r>
    <x v="2"/>
    <n v="708"/>
    <n v="30.997175141242938"/>
    <s v="DK"/>
    <s v="DKK"/>
    <n v="1281330000"/>
    <x v="8"/>
    <n v="1281502800"/>
    <x v="8"/>
    <x v="0"/>
    <b v="0"/>
    <b v="0"/>
    <s v="theater/plays"/>
    <x v="3"/>
  </r>
  <r>
    <x v="0"/>
    <n v="44"/>
    <n v="72.909090909090907"/>
    <s v="US"/>
    <s v="USD"/>
    <n v="1379566800"/>
    <x v="9"/>
    <n v="1383804000"/>
    <x v="9"/>
    <x v="0"/>
    <b v="0"/>
    <b v="0"/>
    <s v="music/electric music"/>
    <x v="1"/>
  </r>
  <r>
    <x v="1"/>
    <n v="220"/>
    <n v="62.9"/>
    <s v="US"/>
    <s v="USD"/>
    <n v="1281762000"/>
    <x v="10"/>
    <n v="1285909200"/>
    <x v="10"/>
    <x v="0"/>
    <b v="0"/>
    <b v="0"/>
    <s v="film &amp; video/drama"/>
    <x v="4"/>
  </r>
  <r>
    <x v="0"/>
    <n v="27"/>
    <n v="112.22222222222223"/>
    <s v="US"/>
    <s v="USD"/>
    <n v="1285045200"/>
    <x v="11"/>
    <n v="1285563600"/>
    <x v="11"/>
    <x v="0"/>
    <b v="0"/>
    <b v="1"/>
    <s v="theater/plays"/>
    <x v="3"/>
  </r>
  <r>
    <x v="0"/>
    <n v="55"/>
    <n v="102.34545454545454"/>
    <s v="US"/>
    <s v="USD"/>
    <n v="1571720400"/>
    <x v="12"/>
    <n v="1572411600"/>
    <x v="12"/>
    <x v="0"/>
    <b v="0"/>
    <b v="0"/>
    <s v="film &amp; video/drama"/>
    <x v="4"/>
  </r>
  <r>
    <x v="1"/>
    <n v="98"/>
    <n v="105.05102040816327"/>
    <s v="US"/>
    <s v="USD"/>
    <n v="1465621200"/>
    <x v="13"/>
    <n v="1466658000"/>
    <x v="13"/>
    <x v="0"/>
    <b v="0"/>
    <b v="0"/>
    <s v="music/indie rock"/>
    <x v="1"/>
  </r>
  <r>
    <x v="0"/>
    <n v="200"/>
    <n v="94.144999999999996"/>
    <s v="US"/>
    <s v="USD"/>
    <n v="1331013600"/>
    <x v="14"/>
    <n v="1333342800"/>
    <x v="14"/>
    <x v="0"/>
    <b v="0"/>
    <b v="0"/>
    <s v="music/indie rock"/>
    <x v="1"/>
  </r>
  <r>
    <x v="0"/>
    <n v="452"/>
    <n v="84.986725663716811"/>
    <s v="US"/>
    <s v="USD"/>
    <n v="1575957600"/>
    <x v="15"/>
    <n v="1576303200"/>
    <x v="15"/>
    <x v="0"/>
    <b v="0"/>
    <b v="0"/>
    <s v="technology/wearables"/>
    <x v="2"/>
  </r>
  <r>
    <x v="1"/>
    <n v="100"/>
    <n v="110.41"/>
    <s v="US"/>
    <s v="USD"/>
    <n v="1390370400"/>
    <x v="16"/>
    <n v="1392271200"/>
    <x v="16"/>
    <x v="0"/>
    <b v="0"/>
    <b v="0"/>
    <s v="publishing/nonfiction"/>
    <x v="5"/>
  </r>
  <r>
    <x v="1"/>
    <n v="1249"/>
    <n v="107.96236989591674"/>
    <s v="US"/>
    <s v="USD"/>
    <n v="1294812000"/>
    <x v="17"/>
    <n v="1294898400"/>
    <x v="17"/>
    <x v="0"/>
    <b v="0"/>
    <b v="0"/>
    <s v="film &amp; video/animation"/>
    <x v="4"/>
  </r>
  <r>
    <x v="3"/>
    <n v="135"/>
    <n v="45.103703703703701"/>
    <s v="US"/>
    <s v="USD"/>
    <n v="1536382800"/>
    <x v="18"/>
    <n v="1537074000"/>
    <x v="18"/>
    <x v="0"/>
    <b v="0"/>
    <b v="0"/>
    <s v="theater/plays"/>
    <x v="3"/>
  </r>
  <r>
    <x v="0"/>
    <n v="674"/>
    <n v="45.001483679525222"/>
    <s v="US"/>
    <s v="USD"/>
    <n v="1551679200"/>
    <x v="19"/>
    <n v="1553490000"/>
    <x v="19"/>
    <x v="0"/>
    <b v="0"/>
    <b v="1"/>
    <s v="theater/plays"/>
    <x v="3"/>
  </r>
  <r>
    <x v="1"/>
    <n v="1396"/>
    <n v="105.97134670487107"/>
    <s v="US"/>
    <s v="USD"/>
    <n v="1406523600"/>
    <x v="20"/>
    <n v="1406523600"/>
    <x v="20"/>
    <x v="0"/>
    <b v="0"/>
    <b v="0"/>
    <s v="film &amp; video/drama"/>
    <x v="4"/>
  </r>
  <r>
    <x v="0"/>
    <n v="558"/>
    <n v="69.055555555555557"/>
    <s v="US"/>
    <s v="USD"/>
    <n v="1313384400"/>
    <x v="21"/>
    <n v="1316322000"/>
    <x v="21"/>
    <x v="0"/>
    <b v="0"/>
    <b v="0"/>
    <s v="theater/plays"/>
    <x v="3"/>
  </r>
  <r>
    <x v="1"/>
    <n v="890"/>
    <n v="85.044943820224717"/>
    <s v="US"/>
    <s v="USD"/>
    <n v="1522731600"/>
    <x v="22"/>
    <n v="1524027600"/>
    <x v="22"/>
    <x v="0"/>
    <b v="0"/>
    <b v="0"/>
    <s v="theater/plays"/>
    <x v="3"/>
  </r>
  <r>
    <x v="1"/>
    <n v="142"/>
    <n v="105.22535211267606"/>
    <s v="GB"/>
    <s v="GBP"/>
    <n v="1550124000"/>
    <x v="23"/>
    <n v="1554699600"/>
    <x v="23"/>
    <x v="0"/>
    <b v="0"/>
    <b v="0"/>
    <s v="film &amp; video/documentary"/>
    <x v="4"/>
  </r>
  <r>
    <x v="1"/>
    <n v="2673"/>
    <n v="39.003741114852225"/>
    <s v="US"/>
    <s v="USD"/>
    <n v="1403326800"/>
    <x v="24"/>
    <n v="1403499600"/>
    <x v="24"/>
    <x v="0"/>
    <b v="0"/>
    <b v="0"/>
    <s v="technology/wearables"/>
    <x v="2"/>
  </r>
  <r>
    <x v="1"/>
    <n v="163"/>
    <n v="73.030674846625772"/>
    <s v="US"/>
    <s v="USD"/>
    <n v="1305694800"/>
    <x v="25"/>
    <n v="1307422800"/>
    <x v="25"/>
    <x v="0"/>
    <b v="0"/>
    <b v="1"/>
    <s v="games/video games"/>
    <x v="6"/>
  </r>
  <r>
    <x v="3"/>
    <n v="1480"/>
    <n v="35.009459459459457"/>
    <s v="US"/>
    <s v="USD"/>
    <n v="1533013200"/>
    <x v="26"/>
    <n v="1535346000"/>
    <x v="26"/>
    <x v="0"/>
    <b v="0"/>
    <b v="0"/>
    <s v="theater/plays"/>
    <x v="3"/>
  </r>
  <r>
    <x v="0"/>
    <n v="15"/>
    <n v="106.6"/>
    <s v="US"/>
    <s v="USD"/>
    <n v="1443848400"/>
    <x v="27"/>
    <n v="1444539600"/>
    <x v="27"/>
    <x v="0"/>
    <b v="0"/>
    <b v="0"/>
    <s v="music/rock"/>
    <x v="1"/>
  </r>
  <r>
    <x v="1"/>
    <n v="2220"/>
    <n v="61.997747747747745"/>
    <s v="US"/>
    <s v="USD"/>
    <n v="1265695200"/>
    <x v="28"/>
    <n v="1267682400"/>
    <x v="28"/>
    <x v="0"/>
    <b v="0"/>
    <b v="1"/>
    <s v="theater/plays"/>
    <x v="3"/>
  </r>
  <r>
    <x v="1"/>
    <n v="1606"/>
    <n v="94.000622665006233"/>
    <s v="CH"/>
    <s v="CHF"/>
    <n v="1532062800"/>
    <x v="29"/>
    <n v="1535518800"/>
    <x v="29"/>
    <x v="0"/>
    <b v="0"/>
    <b v="0"/>
    <s v="film &amp; video/shorts"/>
    <x v="4"/>
  </r>
  <r>
    <x v="1"/>
    <n v="129"/>
    <n v="112.05426356589147"/>
    <s v="US"/>
    <s v="USD"/>
    <n v="1558674000"/>
    <x v="30"/>
    <n v="1559106000"/>
    <x v="30"/>
    <x v="0"/>
    <b v="0"/>
    <b v="0"/>
    <s v="film &amp; video/animation"/>
    <x v="4"/>
  </r>
  <r>
    <x v="1"/>
    <n v="226"/>
    <n v="48.008849557522126"/>
    <s v="GB"/>
    <s v="GBP"/>
    <n v="1451973600"/>
    <x v="31"/>
    <n v="1454392800"/>
    <x v="31"/>
    <x v="0"/>
    <b v="0"/>
    <b v="0"/>
    <s v="games/video games"/>
    <x v="6"/>
  </r>
  <r>
    <x v="0"/>
    <n v="2307"/>
    <n v="38.004334633723452"/>
    <s v="IT"/>
    <s v="EUR"/>
    <n v="1515564000"/>
    <x v="32"/>
    <n v="1517896800"/>
    <x v="32"/>
    <x v="0"/>
    <b v="0"/>
    <b v="0"/>
    <s v="film &amp; video/documentary"/>
    <x v="4"/>
  </r>
  <r>
    <x v="1"/>
    <n v="5419"/>
    <n v="35.000184535892231"/>
    <s v="US"/>
    <s v="USD"/>
    <n v="1412485200"/>
    <x v="33"/>
    <n v="1415685600"/>
    <x v="33"/>
    <x v="0"/>
    <b v="0"/>
    <b v="0"/>
    <s v="theater/plays"/>
    <x v="3"/>
  </r>
  <r>
    <x v="1"/>
    <n v="165"/>
    <n v="85"/>
    <s v="US"/>
    <s v="USD"/>
    <n v="1490245200"/>
    <x v="34"/>
    <n v="1490677200"/>
    <x v="34"/>
    <x v="0"/>
    <b v="0"/>
    <b v="0"/>
    <s v="film &amp; video/documentary"/>
    <x v="4"/>
  </r>
  <r>
    <x v="1"/>
    <n v="1965"/>
    <n v="95.993893129770996"/>
    <s v="DK"/>
    <s v="DKK"/>
    <n v="1547877600"/>
    <x v="35"/>
    <n v="1551506400"/>
    <x v="35"/>
    <x v="0"/>
    <b v="0"/>
    <b v="1"/>
    <s v="film &amp; video/drama"/>
    <x v="4"/>
  </r>
  <r>
    <x v="1"/>
    <n v="16"/>
    <n v="68.8125"/>
    <s v="US"/>
    <s v="USD"/>
    <n v="1298700000"/>
    <x v="36"/>
    <n v="1300856400"/>
    <x v="36"/>
    <x v="0"/>
    <b v="0"/>
    <b v="0"/>
    <s v="theater/plays"/>
    <x v="3"/>
  </r>
  <r>
    <x v="1"/>
    <n v="107"/>
    <n v="105.97196261682242"/>
    <s v="US"/>
    <s v="USD"/>
    <n v="1570338000"/>
    <x v="37"/>
    <n v="1573192800"/>
    <x v="37"/>
    <x v="0"/>
    <b v="0"/>
    <b v="1"/>
    <s v="publishing/fiction"/>
    <x v="5"/>
  </r>
  <r>
    <x v="1"/>
    <n v="134"/>
    <n v="75.261194029850742"/>
    <s v="US"/>
    <s v="USD"/>
    <n v="1287378000"/>
    <x v="38"/>
    <n v="1287810000"/>
    <x v="38"/>
    <x v="0"/>
    <b v="0"/>
    <b v="0"/>
    <s v="photography/photography books"/>
    <x v="7"/>
  </r>
  <r>
    <x v="0"/>
    <n v="88"/>
    <n v="57.125"/>
    <s v="DK"/>
    <s v="DKK"/>
    <n v="1361772000"/>
    <x v="39"/>
    <n v="1362978000"/>
    <x v="39"/>
    <x v="0"/>
    <b v="0"/>
    <b v="0"/>
    <s v="theater/plays"/>
    <x v="3"/>
  </r>
  <r>
    <x v="1"/>
    <n v="198"/>
    <n v="75.141414141414145"/>
    <s v="US"/>
    <s v="USD"/>
    <n v="1275714000"/>
    <x v="40"/>
    <n v="1277355600"/>
    <x v="40"/>
    <x v="0"/>
    <b v="0"/>
    <b v="1"/>
    <s v="technology/wearables"/>
    <x v="2"/>
  </r>
  <r>
    <x v="1"/>
    <n v="111"/>
    <n v="107.42342342342343"/>
    <s v="IT"/>
    <s v="EUR"/>
    <n v="1346734800"/>
    <x v="41"/>
    <n v="1348981200"/>
    <x v="41"/>
    <x v="0"/>
    <b v="0"/>
    <b v="1"/>
    <s v="music/rock"/>
    <x v="1"/>
  </r>
  <r>
    <x v="1"/>
    <n v="222"/>
    <n v="35.995495495495497"/>
    <s v="US"/>
    <s v="USD"/>
    <n v="1309755600"/>
    <x v="42"/>
    <n v="1310533200"/>
    <x v="42"/>
    <x v="0"/>
    <b v="0"/>
    <b v="0"/>
    <s v="food/food trucks"/>
    <x v="0"/>
  </r>
  <r>
    <x v="1"/>
    <n v="6212"/>
    <n v="26.998873148744366"/>
    <s v="US"/>
    <s v="USD"/>
    <n v="1406178000"/>
    <x v="43"/>
    <n v="1407560400"/>
    <x v="43"/>
    <x v="0"/>
    <b v="0"/>
    <b v="0"/>
    <s v="publishing/radio &amp; podcasts"/>
    <x v="5"/>
  </r>
  <r>
    <x v="1"/>
    <n v="98"/>
    <n v="107.56122448979592"/>
    <s v="DK"/>
    <s v="DKK"/>
    <n v="1552798800"/>
    <x v="44"/>
    <n v="1552885200"/>
    <x v="44"/>
    <x v="0"/>
    <b v="0"/>
    <b v="0"/>
    <s v="publishing/fiction"/>
    <x v="5"/>
  </r>
  <r>
    <x v="0"/>
    <n v="48"/>
    <n v="94.375"/>
    <s v="US"/>
    <s v="USD"/>
    <n v="1478062800"/>
    <x v="45"/>
    <n v="1479362400"/>
    <x v="45"/>
    <x v="0"/>
    <b v="0"/>
    <b v="1"/>
    <s v="theater/plays"/>
    <x v="3"/>
  </r>
  <r>
    <x v="1"/>
    <n v="92"/>
    <n v="46.163043478260867"/>
    <s v="US"/>
    <s v="USD"/>
    <n v="1278565200"/>
    <x v="46"/>
    <n v="1280552400"/>
    <x v="46"/>
    <x v="0"/>
    <b v="0"/>
    <b v="0"/>
    <s v="music/rock"/>
    <x v="1"/>
  </r>
  <r>
    <x v="1"/>
    <n v="149"/>
    <n v="47.845637583892618"/>
    <s v="US"/>
    <s v="USD"/>
    <n v="1396069200"/>
    <x v="47"/>
    <n v="1398661200"/>
    <x v="47"/>
    <x v="0"/>
    <b v="0"/>
    <b v="0"/>
    <s v="theater/plays"/>
    <x v="3"/>
  </r>
  <r>
    <x v="1"/>
    <n v="2431"/>
    <n v="53.007815713698065"/>
    <s v="US"/>
    <s v="USD"/>
    <n v="1435208400"/>
    <x v="48"/>
    <n v="1436245200"/>
    <x v="48"/>
    <x v="0"/>
    <b v="0"/>
    <b v="0"/>
    <s v="theater/plays"/>
    <x v="3"/>
  </r>
  <r>
    <x v="1"/>
    <n v="303"/>
    <n v="45.059405940594061"/>
    <s v="US"/>
    <s v="USD"/>
    <n v="1571547600"/>
    <x v="49"/>
    <n v="1575439200"/>
    <x v="49"/>
    <x v="0"/>
    <b v="0"/>
    <b v="0"/>
    <s v="music/rock"/>
    <x v="1"/>
  </r>
  <r>
    <x v="0"/>
    <n v="1"/>
    <n v="2"/>
    <s v="IT"/>
    <s v="EUR"/>
    <n v="1375333200"/>
    <x v="50"/>
    <n v="1377752400"/>
    <x v="50"/>
    <x v="0"/>
    <b v="0"/>
    <b v="0"/>
    <s v="music/metal"/>
    <x v="1"/>
  </r>
  <r>
    <x v="0"/>
    <n v="1467"/>
    <n v="99.006816632583508"/>
    <s v="GB"/>
    <s v="GBP"/>
    <n v="1332824400"/>
    <x v="51"/>
    <n v="1334206800"/>
    <x v="51"/>
    <x v="0"/>
    <b v="0"/>
    <b v="1"/>
    <s v="technology/wearables"/>
    <x v="2"/>
  </r>
  <r>
    <x v="0"/>
    <n v="75"/>
    <n v="32.786666666666669"/>
    <s v="US"/>
    <s v="USD"/>
    <n v="1284526800"/>
    <x v="52"/>
    <n v="1284872400"/>
    <x v="52"/>
    <x v="0"/>
    <b v="0"/>
    <b v="0"/>
    <s v="theater/plays"/>
    <x v="3"/>
  </r>
  <r>
    <x v="1"/>
    <n v="209"/>
    <n v="59.119617224880386"/>
    <s v="US"/>
    <s v="USD"/>
    <n v="1400562000"/>
    <x v="53"/>
    <n v="1403931600"/>
    <x v="53"/>
    <x v="0"/>
    <b v="0"/>
    <b v="0"/>
    <s v="film &amp; video/drama"/>
    <x v="4"/>
  </r>
  <r>
    <x v="0"/>
    <n v="120"/>
    <n v="44.93333333333333"/>
    <s v="US"/>
    <s v="USD"/>
    <n v="1520748000"/>
    <x v="54"/>
    <n v="1521262800"/>
    <x v="54"/>
    <x v="0"/>
    <b v="0"/>
    <b v="0"/>
    <s v="technology/wearables"/>
    <x v="2"/>
  </r>
  <r>
    <x v="1"/>
    <n v="131"/>
    <n v="89.664122137404576"/>
    <s v="US"/>
    <s v="USD"/>
    <n v="1532926800"/>
    <x v="55"/>
    <n v="1533358800"/>
    <x v="55"/>
    <x v="0"/>
    <b v="0"/>
    <b v="0"/>
    <s v="music/jazz"/>
    <x v="1"/>
  </r>
  <r>
    <x v="1"/>
    <n v="164"/>
    <n v="70.079268292682926"/>
    <s v="US"/>
    <s v="USD"/>
    <n v="1420869600"/>
    <x v="56"/>
    <n v="1421474400"/>
    <x v="56"/>
    <x v="0"/>
    <b v="0"/>
    <b v="0"/>
    <s v="technology/wearables"/>
    <x v="2"/>
  </r>
  <r>
    <x v="1"/>
    <n v="201"/>
    <n v="31.059701492537314"/>
    <s v="US"/>
    <s v="USD"/>
    <n v="1504242000"/>
    <x v="57"/>
    <n v="1505278800"/>
    <x v="57"/>
    <x v="0"/>
    <b v="0"/>
    <b v="0"/>
    <s v="games/video games"/>
    <x v="6"/>
  </r>
  <r>
    <x v="1"/>
    <n v="211"/>
    <n v="29.061611374407583"/>
    <s v="US"/>
    <s v="USD"/>
    <n v="1442811600"/>
    <x v="58"/>
    <n v="1443934800"/>
    <x v="58"/>
    <x v="0"/>
    <b v="0"/>
    <b v="0"/>
    <s v="theater/plays"/>
    <x v="3"/>
  </r>
  <r>
    <x v="1"/>
    <n v="128"/>
    <n v="30.0859375"/>
    <s v="US"/>
    <s v="USD"/>
    <n v="1497243600"/>
    <x v="59"/>
    <n v="1498539600"/>
    <x v="59"/>
    <x v="0"/>
    <b v="0"/>
    <b v="1"/>
    <s v="theater/plays"/>
    <x v="3"/>
  </r>
  <r>
    <x v="1"/>
    <n v="1600"/>
    <n v="84.998125000000002"/>
    <s v="CA"/>
    <s v="CAD"/>
    <n v="1342501200"/>
    <x v="60"/>
    <n v="1342760400"/>
    <x v="60"/>
    <x v="0"/>
    <b v="0"/>
    <b v="0"/>
    <s v="theater/plays"/>
    <x v="3"/>
  </r>
  <r>
    <x v="0"/>
    <n v="2253"/>
    <n v="82.001775410563695"/>
    <s v="CA"/>
    <s v="CAD"/>
    <n v="1298268000"/>
    <x v="61"/>
    <n v="1301720400"/>
    <x v="61"/>
    <x v="0"/>
    <b v="0"/>
    <b v="0"/>
    <s v="theater/plays"/>
    <x v="3"/>
  </r>
  <r>
    <x v="1"/>
    <n v="249"/>
    <n v="58.040160642570278"/>
    <s v="US"/>
    <s v="USD"/>
    <n v="1433480400"/>
    <x v="62"/>
    <n v="1433566800"/>
    <x v="62"/>
    <x v="0"/>
    <b v="0"/>
    <b v="0"/>
    <s v="technology/web"/>
    <x v="2"/>
  </r>
  <r>
    <x v="0"/>
    <n v="5"/>
    <n v="111.4"/>
    <s v="US"/>
    <s v="USD"/>
    <n v="1493355600"/>
    <x v="63"/>
    <n v="1493874000"/>
    <x v="63"/>
    <x v="0"/>
    <b v="0"/>
    <b v="0"/>
    <s v="theater/plays"/>
    <x v="3"/>
  </r>
  <r>
    <x v="0"/>
    <n v="38"/>
    <n v="71.94736842105263"/>
    <s v="US"/>
    <s v="USD"/>
    <n v="1530507600"/>
    <x v="64"/>
    <n v="1531803600"/>
    <x v="64"/>
    <x v="0"/>
    <b v="0"/>
    <b v="1"/>
    <s v="technology/web"/>
    <x v="2"/>
  </r>
  <r>
    <x v="1"/>
    <n v="236"/>
    <n v="61.038135593220339"/>
    <s v="US"/>
    <s v="USD"/>
    <n v="1296108000"/>
    <x v="65"/>
    <n v="1296712800"/>
    <x v="65"/>
    <x v="0"/>
    <b v="0"/>
    <b v="0"/>
    <s v="theater/plays"/>
    <x v="3"/>
  </r>
  <r>
    <x v="0"/>
    <n v="12"/>
    <n v="108.91666666666667"/>
    <s v="US"/>
    <s v="USD"/>
    <n v="1428469200"/>
    <x v="66"/>
    <n v="1428901200"/>
    <x v="66"/>
    <x v="0"/>
    <b v="0"/>
    <b v="1"/>
    <s v="theater/plays"/>
    <x v="3"/>
  </r>
  <r>
    <x v="1"/>
    <n v="4065"/>
    <n v="29.001722017220171"/>
    <s v="GB"/>
    <s v="GBP"/>
    <n v="1264399200"/>
    <x v="67"/>
    <n v="1264831200"/>
    <x v="67"/>
    <x v="0"/>
    <b v="0"/>
    <b v="1"/>
    <s v="technology/wearables"/>
    <x v="2"/>
  </r>
  <r>
    <x v="1"/>
    <n v="246"/>
    <n v="58.975609756097562"/>
    <s v="IT"/>
    <s v="EUR"/>
    <n v="1501131600"/>
    <x v="68"/>
    <n v="1505192400"/>
    <x v="68"/>
    <x v="0"/>
    <b v="0"/>
    <b v="1"/>
    <s v="theater/plays"/>
    <x v="3"/>
  </r>
  <r>
    <x v="3"/>
    <n v="17"/>
    <n v="111.82352941176471"/>
    <s v="US"/>
    <s v="USD"/>
    <n v="1292738400"/>
    <x v="69"/>
    <n v="1295676000"/>
    <x v="69"/>
    <x v="0"/>
    <b v="0"/>
    <b v="0"/>
    <s v="theater/plays"/>
    <x v="3"/>
  </r>
  <r>
    <x v="1"/>
    <n v="2475"/>
    <n v="63.995555555555555"/>
    <s v="IT"/>
    <s v="EUR"/>
    <n v="1288674000"/>
    <x v="70"/>
    <n v="1292911200"/>
    <x v="70"/>
    <x v="0"/>
    <b v="0"/>
    <b v="1"/>
    <s v="theater/plays"/>
    <x v="3"/>
  </r>
  <r>
    <x v="1"/>
    <n v="76"/>
    <n v="85.315789473684205"/>
    <s v="US"/>
    <s v="USD"/>
    <n v="1575093600"/>
    <x v="71"/>
    <n v="1575439200"/>
    <x v="49"/>
    <x v="0"/>
    <b v="0"/>
    <b v="0"/>
    <s v="theater/plays"/>
    <x v="3"/>
  </r>
  <r>
    <x v="1"/>
    <n v="54"/>
    <n v="74.481481481481481"/>
    <s v="US"/>
    <s v="USD"/>
    <n v="1435726800"/>
    <x v="72"/>
    <n v="1438837200"/>
    <x v="71"/>
    <x v="0"/>
    <b v="0"/>
    <b v="0"/>
    <s v="film &amp; video/animation"/>
    <x v="4"/>
  </r>
  <r>
    <x v="1"/>
    <n v="88"/>
    <n v="105.14772727272727"/>
    <s v="US"/>
    <s v="USD"/>
    <n v="1480226400"/>
    <x v="73"/>
    <n v="1480485600"/>
    <x v="72"/>
    <x v="0"/>
    <b v="0"/>
    <b v="0"/>
    <s v="music/jazz"/>
    <x v="1"/>
  </r>
  <r>
    <x v="1"/>
    <n v="85"/>
    <n v="56.188235294117646"/>
    <s v="GB"/>
    <s v="GBP"/>
    <n v="1459054800"/>
    <x v="74"/>
    <n v="1459141200"/>
    <x v="73"/>
    <x v="0"/>
    <b v="0"/>
    <b v="0"/>
    <s v="music/metal"/>
    <x v="1"/>
  </r>
  <r>
    <x v="1"/>
    <n v="170"/>
    <n v="85.917647058823533"/>
    <s v="US"/>
    <s v="USD"/>
    <n v="1531630800"/>
    <x v="75"/>
    <n v="1532322000"/>
    <x v="74"/>
    <x v="0"/>
    <b v="0"/>
    <b v="0"/>
    <s v="photography/photography books"/>
    <x v="7"/>
  </r>
  <r>
    <x v="0"/>
    <n v="1684"/>
    <n v="57.00296912114014"/>
    <s v="US"/>
    <s v="USD"/>
    <n v="1421992800"/>
    <x v="76"/>
    <n v="1426222800"/>
    <x v="75"/>
    <x v="0"/>
    <b v="1"/>
    <b v="1"/>
    <s v="theater/plays"/>
    <x v="3"/>
  </r>
  <r>
    <x v="0"/>
    <n v="56"/>
    <n v="79.642857142857139"/>
    <s v="US"/>
    <s v="USD"/>
    <n v="1285563600"/>
    <x v="77"/>
    <n v="1286773200"/>
    <x v="76"/>
    <x v="0"/>
    <b v="0"/>
    <b v="1"/>
    <s v="film &amp; video/animation"/>
    <x v="4"/>
  </r>
  <r>
    <x v="1"/>
    <n v="330"/>
    <n v="41.018181818181816"/>
    <s v="US"/>
    <s v="USD"/>
    <n v="1523854800"/>
    <x v="78"/>
    <n v="1523941200"/>
    <x v="77"/>
    <x v="0"/>
    <b v="0"/>
    <b v="0"/>
    <s v="publishing/translations"/>
    <x v="5"/>
  </r>
  <r>
    <x v="0"/>
    <n v="838"/>
    <n v="48.004773269689736"/>
    <s v="US"/>
    <s v="USD"/>
    <n v="1529125200"/>
    <x v="79"/>
    <n v="1529557200"/>
    <x v="78"/>
    <x v="0"/>
    <b v="0"/>
    <b v="0"/>
    <s v="theater/plays"/>
    <x v="3"/>
  </r>
  <r>
    <x v="1"/>
    <n v="127"/>
    <n v="55.212598425196852"/>
    <s v="US"/>
    <s v="USD"/>
    <n v="1503982800"/>
    <x v="80"/>
    <n v="1506574800"/>
    <x v="79"/>
    <x v="0"/>
    <b v="0"/>
    <b v="0"/>
    <s v="games/video games"/>
    <x v="6"/>
  </r>
  <r>
    <x v="1"/>
    <n v="411"/>
    <n v="92.109489051094897"/>
    <s v="US"/>
    <s v="USD"/>
    <n v="1511416800"/>
    <x v="81"/>
    <n v="1513576800"/>
    <x v="80"/>
    <x v="0"/>
    <b v="0"/>
    <b v="0"/>
    <s v="music/rock"/>
    <x v="1"/>
  </r>
  <r>
    <x v="1"/>
    <n v="180"/>
    <n v="83.183333333333337"/>
    <s v="GB"/>
    <s v="GBP"/>
    <n v="1547704800"/>
    <x v="82"/>
    <n v="1548309600"/>
    <x v="4"/>
    <x v="0"/>
    <b v="0"/>
    <b v="1"/>
    <s v="games/video games"/>
    <x v="6"/>
  </r>
  <r>
    <x v="0"/>
    <n v="1000"/>
    <n v="39.996000000000002"/>
    <s v="US"/>
    <s v="USD"/>
    <n v="1469682000"/>
    <x v="83"/>
    <n v="1471582800"/>
    <x v="81"/>
    <x v="0"/>
    <b v="0"/>
    <b v="0"/>
    <s v="music/electric music"/>
    <x v="1"/>
  </r>
  <r>
    <x v="1"/>
    <n v="374"/>
    <n v="111.1336898395722"/>
    <s v="US"/>
    <s v="USD"/>
    <n v="1343451600"/>
    <x v="84"/>
    <n v="1344315600"/>
    <x v="82"/>
    <x v="0"/>
    <b v="0"/>
    <b v="0"/>
    <s v="technology/wearables"/>
    <x v="2"/>
  </r>
  <r>
    <x v="1"/>
    <n v="71"/>
    <n v="90.563380281690144"/>
    <s v="AU"/>
    <s v="AUD"/>
    <n v="1315717200"/>
    <x v="85"/>
    <n v="1316408400"/>
    <x v="83"/>
    <x v="0"/>
    <b v="0"/>
    <b v="0"/>
    <s v="music/indie rock"/>
    <x v="1"/>
  </r>
  <r>
    <x v="1"/>
    <n v="203"/>
    <n v="61.108374384236456"/>
    <s v="US"/>
    <s v="USD"/>
    <n v="1430715600"/>
    <x v="86"/>
    <n v="1431838800"/>
    <x v="84"/>
    <x v="0"/>
    <b v="1"/>
    <b v="0"/>
    <s v="theater/plays"/>
    <x v="3"/>
  </r>
  <r>
    <x v="0"/>
    <n v="1482"/>
    <n v="83.022941970310384"/>
    <s v="AU"/>
    <s v="AUD"/>
    <n v="1299564000"/>
    <x v="87"/>
    <n v="1300510800"/>
    <x v="85"/>
    <x v="0"/>
    <b v="0"/>
    <b v="1"/>
    <s v="music/rock"/>
    <x v="1"/>
  </r>
  <r>
    <x v="1"/>
    <n v="113"/>
    <n v="110.76106194690266"/>
    <s v="US"/>
    <s v="USD"/>
    <n v="1429160400"/>
    <x v="88"/>
    <n v="1431061200"/>
    <x v="86"/>
    <x v="0"/>
    <b v="0"/>
    <b v="0"/>
    <s v="publishing/translations"/>
    <x v="5"/>
  </r>
  <r>
    <x v="1"/>
    <n v="96"/>
    <n v="89.458333333333329"/>
    <s v="US"/>
    <s v="USD"/>
    <n v="1271307600"/>
    <x v="89"/>
    <n v="1271480400"/>
    <x v="87"/>
    <x v="0"/>
    <b v="0"/>
    <b v="0"/>
    <s v="theater/plays"/>
    <x v="3"/>
  </r>
  <r>
    <x v="0"/>
    <n v="106"/>
    <n v="57.849056603773583"/>
    <s v="US"/>
    <s v="USD"/>
    <n v="1456380000"/>
    <x v="90"/>
    <n v="1456380000"/>
    <x v="88"/>
    <x v="0"/>
    <b v="0"/>
    <b v="1"/>
    <s v="theater/plays"/>
    <x v="3"/>
  </r>
  <r>
    <x v="0"/>
    <n v="679"/>
    <n v="109.99705449189985"/>
    <s v="IT"/>
    <s v="EUR"/>
    <n v="1470459600"/>
    <x v="91"/>
    <n v="1472878800"/>
    <x v="89"/>
    <x v="0"/>
    <b v="0"/>
    <b v="0"/>
    <s v="publishing/translations"/>
    <x v="5"/>
  </r>
  <r>
    <x v="1"/>
    <n v="498"/>
    <n v="103.96586345381526"/>
    <s v="CH"/>
    <s v="CHF"/>
    <n v="1277269200"/>
    <x v="92"/>
    <n v="1277355600"/>
    <x v="40"/>
    <x v="0"/>
    <b v="0"/>
    <b v="1"/>
    <s v="games/video games"/>
    <x v="6"/>
  </r>
  <r>
    <x v="3"/>
    <n v="610"/>
    <n v="107.99508196721311"/>
    <s v="US"/>
    <s v="USD"/>
    <n v="1350709200"/>
    <x v="93"/>
    <n v="1351054800"/>
    <x v="90"/>
    <x v="0"/>
    <b v="0"/>
    <b v="1"/>
    <s v="theater/plays"/>
    <x v="3"/>
  </r>
  <r>
    <x v="1"/>
    <n v="180"/>
    <n v="48.927777777777777"/>
    <s v="GB"/>
    <s v="GBP"/>
    <n v="1554613200"/>
    <x v="94"/>
    <n v="1555563600"/>
    <x v="91"/>
    <x v="0"/>
    <b v="0"/>
    <b v="0"/>
    <s v="technology/web"/>
    <x v="2"/>
  </r>
  <r>
    <x v="1"/>
    <n v="27"/>
    <n v="37.666666666666664"/>
    <s v="US"/>
    <s v="USD"/>
    <n v="1571029200"/>
    <x v="95"/>
    <n v="1571634000"/>
    <x v="92"/>
    <x v="0"/>
    <b v="0"/>
    <b v="0"/>
    <s v="film &amp; video/documentary"/>
    <x v="4"/>
  </r>
  <r>
    <x v="1"/>
    <n v="2331"/>
    <n v="64.999141999141997"/>
    <s v="US"/>
    <s v="USD"/>
    <n v="1299736800"/>
    <x v="96"/>
    <n v="1300856400"/>
    <x v="36"/>
    <x v="0"/>
    <b v="0"/>
    <b v="0"/>
    <s v="theater/plays"/>
    <x v="3"/>
  </r>
  <r>
    <x v="1"/>
    <n v="113"/>
    <n v="106.61061946902655"/>
    <s v="US"/>
    <s v="USD"/>
    <n v="1435208400"/>
    <x v="48"/>
    <n v="1439874000"/>
    <x v="93"/>
    <x v="0"/>
    <b v="0"/>
    <b v="0"/>
    <s v="food/food trucks"/>
    <x v="0"/>
  </r>
  <r>
    <x v="0"/>
    <n v="1220"/>
    <n v="27.009016393442622"/>
    <s v="AU"/>
    <s v="AUD"/>
    <n v="1437973200"/>
    <x v="97"/>
    <n v="1438318800"/>
    <x v="94"/>
    <x v="0"/>
    <b v="0"/>
    <b v="0"/>
    <s v="games/video games"/>
    <x v="6"/>
  </r>
  <r>
    <x v="1"/>
    <n v="164"/>
    <n v="91.16463414634147"/>
    <s v="US"/>
    <s v="USD"/>
    <n v="1416895200"/>
    <x v="98"/>
    <n v="1419400800"/>
    <x v="95"/>
    <x v="0"/>
    <b v="0"/>
    <b v="0"/>
    <s v="theater/plays"/>
    <x v="3"/>
  </r>
  <r>
    <x v="0"/>
    <n v="1"/>
    <n v="1"/>
    <s v="US"/>
    <s v="USD"/>
    <n v="1319000400"/>
    <x v="99"/>
    <n v="1320555600"/>
    <x v="96"/>
    <x v="0"/>
    <b v="0"/>
    <b v="0"/>
    <s v="theater/plays"/>
    <x v="3"/>
  </r>
  <r>
    <x v="1"/>
    <n v="164"/>
    <n v="56.054878048780488"/>
    <s v="US"/>
    <s v="USD"/>
    <n v="1424498400"/>
    <x v="100"/>
    <n v="1425103200"/>
    <x v="97"/>
    <x v="0"/>
    <b v="0"/>
    <b v="1"/>
    <s v="music/electric music"/>
    <x v="1"/>
  </r>
  <r>
    <x v="1"/>
    <n v="336"/>
    <n v="31.017857142857142"/>
    <s v="US"/>
    <s v="USD"/>
    <n v="1526274000"/>
    <x v="101"/>
    <n v="1526878800"/>
    <x v="98"/>
    <x v="0"/>
    <b v="0"/>
    <b v="1"/>
    <s v="technology/wearables"/>
    <x v="2"/>
  </r>
  <r>
    <x v="0"/>
    <n v="37"/>
    <n v="66.513513513513516"/>
    <s v="IT"/>
    <s v="EUR"/>
    <n v="1287896400"/>
    <x v="102"/>
    <n v="1288674000"/>
    <x v="99"/>
    <x v="0"/>
    <b v="0"/>
    <b v="0"/>
    <s v="music/electric music"/>
    <x v="1"/>
  </r>
  <r>
    <x v="1"/>
    <n v="1917"/>
    <n v="89.005216484089729"/>
    <s v="US"/>
    <s v="USD"/>
    <n v="1495515600"/>
    <x v="103"/>
    <n v="1495602000"/>
    <x v="100"/>
    <x v="0"/>
    <b v="0"/>
    <b v="0"/>
    <s v="music/indie rock"/>
    <x v="1"/>
  </r>
  <r>
    <x v="1"/>
    <n v="95"/>
    <n v="103.46315789473684"/>
    <s v="US"/>
    <s v="USD"/>
    <n v="1364878800"/>
    <x v="104"/>
    <n v="1366434000"/>
    <x v="101"/>
    <x v="0"/>
    <b v="0"/>
    <b v="0"/>
    <s v="technology/web"/>
    <x v="2"/>
  </r>
  <r>
    <x v="1"/>
    <n v="147"/>
    <n v="95.278911564625844"/>
    <s v="US"/>
    <s v="USD"/>
    <n v="1567918800"/>
    <x v="105"/>
    <n v="1568350800"/>
    <x v="102"/>
    <x v="0"/>
    <b v="0"/>
    <b v="0"/>
    <s v="theater/plays"/>
    <x v="3"/>
  </r>
  <r>
    <x v="1"/>
    <n v="86"/>
    <n v="75.895348837209298"/>
    <s v="US"/>
    <s v="USD"/>
    <n v="1524459600"/>
    <x v="106"/>
    <n v="1525928400"/>
    <x v="103"/>
    <x v="0"/>
    <b v="0"/>
    <b v="1"/>
    <s v="theater/plays"/>
    <x v="3"/>
  </r>
  <r>
    <x v="1"/>
    <n v="83"/>
    <n v="107.57831325301204"/>
    <s v="US"/>
    <s v="USD"/>
    <n v="1333688400"/>
    <x v="107"/>
    <n v="1336885200"/>
    <x v="104"/>
    <x v="0"/>
    <b v="0"/>
    <b v="0"/>
    <s v="film &amp; video/documentary"/>
    <x v="4"/>
  </r>
  <r>
    <x v="0"/>
    <n v="60"/>
    <n v="51.31666666666667"/>
    <s v="US"/>
    <s v="USD"/>
    <n v="1389506400"/>
    <x v="108"/>
    <n v="1389679200"/>
    <x v="105"/>
    <x v="0"/>
    <b v="0"/>
    <b v="0"/>
    <s v="film &amp; video/television"/>
    <x v="4"/>
  </r>
  <r>
    <x v="0"/>
    <n v="296"/>
    <n v="71.983108108108112"/>
    <s v="US"/>
    <s v="USD"/>
    <n v="1536642000"/>
    <x v="109"/>
    <n v="1538283600"/>
    <x v="106"/>
    <x v="0"/>
    <b v="0"/>
    <b v="0"/>
    <s v="food/food trucks"/>
    <x v="0"/>
  </r>
  <r>
    <x v="1"/>
    <n v="676"/>
    <n v="108.95414201183432"/>
    <s v="US"/>
    <s v="USD"/>
    <n v="1348290000"/>
    <x v="110"/>
    <n v="1348808400"/>
    <x v="107"/>
    <x v="0"/>
    <b v="0"/>
    <b v="0"/>
    <s v="publishing/radio &amp; podcasts"/>
    <x v="5"/>
  </r>
  <r>
    <x v="1"/>
    <n v="361"/>
    <n v="35"/>
    <s v="AU"/>
    <s v="AUD"/>
    <n v="1408856400"/>
    <x v="111"/>
    <n v="1410152400"/>
    <x v="108"/>
    <x v="0"/>
    <b v="0"/>
    <b v="0"/>
    <s v="technology/web"/>
    <x v="2"/>
  </r>
  <r>
    <x v="1"/>
    <n v="131"/>
    <n v="94.938931297709928"/>
    <s v="US"/>
    <s v="USD"/>
    <n v="1505192400"/>
    <x v="112"/>
    <n v="1505797200"/>
    <x v="109"/>
    <x v="0"/>
    <b v="0"/>
    <b v="0"/>
    <s v="food/food trucks"/>
    <x v="0"/>
  </r>
  <r>
    <x v="1"/>
    <n v="126"/>
    <n v="109.65079365079364"/>
    <s v="US"/>
    <s v="USD"/>
    <n v="1554786000"/>
    <x v="113"/>
    <n v="1554872400"/>
    <x v="110"/>
    <x v="0"/>
    <b v="0"/>
    <b v="1"/>
    <s v="technology/wearables"/>
    <x v="2"/>
  </r>
  <r>
    <x v="0"/>
    <n v="3304"/>
    <n v="44.001815980629537"/>
    <s v="IT"/>
    <s v="EUR"/>
    <n v="1510898400"/>
    <x v="114"/>
    <n v="1513922400"/>
    <x v="111"/>
    <x v="0"/>
    <b v="0"/>
    <b v="0"/>
    <s v="publishing/fiction"/>
    <x v="5"/>
  </r>
  <r>
    <x v="0"/>
    <n v="73"/>
    <n v="86.794520547945211"/>
    <s v="US"/>
    <s v="USD"/>
    <n v="1442552400"/>
    <x v="115"/>
    <n v="1442638800"/>
    <x v="112"/>
    <x v="0"/>
    <b v="0"/>
    <b v="0"/>
    <s v="theater/plays"/>
    <x v="3"/>
  </r>
  <r>
    <x v="1"/>
    <n v="275"/>
    <n v="30.992727272727272"/>
    <s v="US"/>
    <s v="USD"/>
    <n v="1316667600"/>
    <x v="116"/>
    <n v="1317186000"/>
    <x v="113"/>
    <x v="0"/>
    <b v="0"/>
    <b v="0"/>
    <s v="film &amp; video/television"/>
    <x v="4"/>
  </r>
  <r>
    <x v="1"/>
    <n v="67"/>
    <n v="94.791044776119406"/>
    <s v="US"/>
    <s v="USD"/>
    <n v="1390716000"/>
    <x v="117"/>
    <n v="1391234400"/>
    <x v="114"/>
    <x v="0"/>
    <b v="0"/>
    <b v="0"/>
    <s v="photography/photography books"/>
    <x v="7"/>
  </r>
  <r>
    <x v="1"/>
    <n v="154"/>
    <n v="69.79220779220779"/>
    <s v="US"/>
    <s v="USD"/>
    <n v="1402894800"/>
    <x v="118"/>
    <n v="1404363600"/>
    <x v="115"/>
    <x v="0"/>
    <b v="0"/>
    <b v="1"/>
    <s v="film &amp; video/documentary"/>
    <x v="4"/>
  </r>
  <r>
    <x v="1"/>
    <n v="1782"/>
    <n v="63.003367003367003"/>
    <s v="US"/>
    <s v="USD"/>
    <n v="1429246800"/>
    <x v="119"/>
    <n v="1429592400"/>
    <x v="116"/>
    <x v="0"/>
    <b v="0"/>
    <b v="1"/>
    <s v="games/mobile games"/>
    <x v="6"/>
  </r>
  <r>
    <x v="1"/>
    <n v="903"/>
    <n v="110.0343300110742"/>
    <s v="US"/>
    <s v="USD"/>
    <n v="1412485200"/>
    <x v="33"/>
    <n v="1413608400"/>
    <x v="117"/>
    <x v="0"/>
    <b v="0"/>
    <b v="0"/>
    <s v="games/video games"/>
    <x v="6"/>
  </r>
  <r>
    <x v="0"/>
    <n v="3387"/>
    <n v="25.997933274284026"/>
    <s v="US"/>
    <s v="USD"/>
    <n v="1417068000"/>
    <x v="120"/>
    <n v="1419400800"/>
    <x v="95"/>
    <x v="0"/>
    <b v="0"/>
    <b v="0"/>
    <s v="publishing/fiction"/>
    <x v="5"/>
  </r>
  <r>
    <x v="0"/>
    <n v="662"/>
    <n v="49.987915407854985"/>
    <s v="CA"/>
    <s v="CAD"/>
    <n v="1448344800"/>
    <x v="121"/>
    <n v="1448604000"/>
    <x v="118"/>
    <x v="0"/>
    <b v="1"/>
    <b v="0"/>
    <s v="theater/plays"/>
    <x v="3"/>
  </r>
  <r>
    <x v="1"/>
    <n v="94"/>
    <n v="101.72340425531915"/>
    <s v="IT"/>
    <s v="EUR"/>
    <n v="1557723600"/>
    <x v="122"/>
    <n v="1562302800"/>
    <x v="119"/>
    <x v="0"/>
    <b v="0"/>
    <b v="0"/>
    <s v="photography/photography books"/>
    <x v="7"/>
  </r>
  <r>
    <x v="1"/>
    <n v="180"/>
    <n v="47.083333333333336"/>
    <s v="US"/>
    <s v="USD"/>
    <n v="1537333200"/>
    <x v="123"/>
    <n v="1537678800"/>
    <x v="120"/>
    <x v="0"/>
    <b v="0"/>
    <b v="0"/>
    <s v="theater/plays"/>
    <x v="3"/>
  </r>
  <r>
    <x v="0"/>
    <n v="774"/>
    <n v="89.944444444444443"/>
    <s v="US"/>
    <s v="USD"/>
    <n v="1471150800"/>
    <x v="124"/>
    <n v="1473570000"/>
    <x v="121"/>
    <x v="0"/>
    <b v="0"/>
    <b v="1"/>
    <s v="theater/plays"/>
    <x v="3"/>
  </r>
  <r>
    <x v="0"/>
    <n v="672"/>
    <n v="78.96875"/>
    <s v="CA"/>
    <s v="CAD"/>
    <n v="1273640400"/>
    <x v="125"/>
    <n v="1273899600"/>
    <x v="122"/>
    <x v="0"/>
    <b v="0"/>
    <b v="0"/>
    <s v="theater/plays"/>
    <x v="3"/>
  </r>
  <r>
    <x v="3"/>
    <n v="532"/>
    <n v="80.067669172932327"/>
    <s v="US"/>
    <s v="USD"/>
    <n v="1282885200"/>
    <x v="126"/>
    <n v="1284008400"/>
    <x v="123"/>
    <x v="0"/>
    <b v="0"/>
    <b v="0"/>
    <s v="music/rock"/>
    <x v="1"/>
  </r>
  <r>
    <x v="3"/>
    <n v="55"/>
    <n v="86.472727272727269"/>
    <s v="AU"/>
    <s v="AUD"/>
    <n v="1422943200"/>
    <x v="127"/>
    <n v="1425103200"/>
    <x v="97"/>
    <x v="0"/>
    <b v="0"/>
    <b v="0"/>
    <s v="food/food trucks"/>
    <x v="0"/>
  </r>
  <r>
    <x v="1"/>
    <n v="533"/>
    <n v="28.001876172607879"/>
    <s v="DK"/>
    <s v="DKK"/>
    <n v="1319605200"/>
    <x v="128"/>
    <n v="1320991200"/>
    <x v="124"/>
    <x v="0"/>
    <b v="0"/>
    <b v="0"/>
    <s v="film &amp; video/drama"/>
    <x v="4"/>
  </r>
  <r>
    <x v="1"/>
    <n v="2443"/>
    <n v="67.996725337699544"/>
    <s v="GB"/>
    <s v="GBP"/>
    <n v="1385704800"/>
    <x v="129"/>
    <n v="1386828000"/>
    <x v="125"/>
    <x v="0"/>
    <b v="0"/>
    <b v="0"/>
    <s v="technology/web"/>
    <x v="2"/>
  </r>
  <r>
    <x v="1"/>
    <n v="89"/>
    <n v="43.078651685393261"/>
    <s v="US"/>
    <s v="USD"/>
    <n v="1515736800"/>
    <x v="130"/>
    <n v="1517119200"/>
    <x v="126"/>
    <x v="0"/>
    <b v="0"/>
    <b v="1"/>
    <s v="theater/plays"/>
    <x v="3"/>
  </r>
  <r>
    <x v="1"/>
    <n v="159"/>
    <n v="87.95597484276729"/>
    <s v="US"/>
    <s v="USD"/>
    <n v="1313125200"/>
    <x v="131"/>
    <n v="1315026000"/>
    <x v="127"/>
    <x v="0"/>
    <b v="0"/>
    <b v="0"/>
    <s v="music/world music"/>
    <x v="1"/>
  </r>
  <r>
    <x v="0"/>
    <n v="940"/>
    <n v="94.987234042553197"/>
    <s v="CH"/>
    <s v="CHF"/>
    <n v="1308459600"/>
    <x v="132"/>
    <n v="1312693200"/>
    <x v="128"/>
    <x v="0"/>
    <b v="0"/>
    <b v="1"/>
    <s v="film &amp; video/documentary"/>
    <x v="4"/>
  </r>
  <r>
    <x v="0"/>
    <n v="117"/>
    <n v="46.905982905982903"/>
    <s v="US"/>
    <s v="USD"/>
    <n v="1362636000"/>
    <x v="133"/>
    <n v="1363064400"/>
    <x v="129"/>
    <x v="0"/>
    <b v="0"/>
    <b v="1"/>
    <s v="theater/plays"/>
    <x v="3"/>
  </r>
  <r>
    <x v="3"/>
    <n v="58"/>
    <n v="46.913793103448278"/>
    <s v="US"/>
    <s v="USD"/>
    <n v="1402117200"/>
    <x v="134"/>
    <n v="1403154000"/>
    <x v="130"/>
    <x v="0"/>
    <b v="0"/>
    <b v="1"/>
    <s v="film &amp; video/drama"/>
    <x v="4"/>
  </r>
  <r>
    <x v="1"/>
    <n v="50"/>
    <n v="94.24"/>
    <s v="US"/>
    <s v="USD"/>
    <n v="1286341200"/>
    <x v="135"/>
    <n v="1286859600"/>
    <x v="131"/>
    <x v="0"/>
    <b v="0"/>
    <b v="0"/>
    <s v="publishing/nonfiction"/>
    <x v="5"/>
  </r>
  <r>
    <x v="0"/>
    <n v="115"/>
    <n v="80.139130434782615"/>
    <s v="US"/>
    <s v="USD"/>
    <n v="1348808400"/>
    <x v="136"/>
    <n v="1349326800"/>
    <x v="132"/>
    <x v="0"/>
    <b v="0"/>
    <b v="0"/>
    <s v="games/mobile games"/>
    <x v="6"/>
  </r>
  <r>
    <x v="0"/>
    <n v="326"/>
    <n v="59.036809815950917"/>
    <s v="US"/>
    <s v="USD"/>
    <n v="1429592400"/>
    <x v="137"/>
    <n v="1430974800"/>
    <x v="133"/>
    <x v="0"/>
    <b v="0"/>
    <b v="1"/>
    <s v="technology/wearables"/>
    <x v="2"/>
  </r>
  <r>
    <x v="1"/>
    <n v="186"/>
    <n v="65.989247311827953"/>
    <s v="US"/>
    <s v="USD"/>
    <n v="1519538400"/>
    <x v="138"/>
    <n v="1519970400"/>
    <x v="134"/>
    <x v="0"/>
    <b v="0"/>
    <b v="0"/>
    <s v="film &amp; video/documentary"/>
    <x v="4"/>
  </r>
  <r>
    <x v="1"/>
    <n v="1071"/>
    <n v="60.992530345471522"/>
    <s v="US"/>
    <s v="USD"/>
    <n v="1434085200"/>
    <x v="139"/>
    <n v="1434603600"/>
    <x v="135"/>
    <x v="0"/>
    <b v="0"/>
    <b v="0"/>
    <s v="technology/web"/>
    <x v="2"/>
  </r>
  <r>
    <x v="1"/>
    <n v="117"/>
    <n v="98.307692307692307"/>
    <s v="US"/>
    <s v="USD"/>
    <n v="1333688400"/>
    <x v="107"/>
    <n v="1337230800"/>
    <x v="136"/>
    <x v="0"/>
    <b v="0"/>
    <b v="0"/>
    <s v="technology/web"/>
    <x v="2"/>
  </r>
  <r>
    <x v="1"/>
    <n v="70"/>
    <n v="104.6"/>
    <s v="US"/>
    <s v="USD"/>
    <n v="1277701200"/>
    <x v="140"/>
    <n v="1279429200"/>
    <x v="137"/>
    <x v="0"/>
    <b v="0"/>
    <b v="0"/>
    <s v="music/indie rock"/>
    <x v="1"/>
  </r>
  <r>
    <x v="1"/>
    <n v="135"/>
    <n v="86.066666666666663"/>
    <s v="US"/>
    <s v="USD"/>
    <n v="1560747600"/>
    <x v="141"/>
    <n v="1561438800"/>
    <x v="138"/>
    <x v="0"/>
    <b v="0"/>
    <b v="0"/>
    <s v="theater/plays"/>
    <x v="3"/>
  </r>
  <r>
    <x v="1"/>
    <n v="768"/>
    <n v="76.989583333333329"/>
    <s v="CH"/>
    <s v="CHF"/>
    <n v="1410066000"/>
    <x v="142"/>
    <n v="1410498000"/>
    <x v="139"/>
    <x v="0"/>
    <b v="0"/>
    <b v="0"/>
    <s v="technology/wearables"/>
    <x v="2"/>
  </r>
  <r>
    <x v="3"/>
    <n v="51"/>
    <n v="29.764705882352942"/>
    <s v="US"/>
    <s v="USD"/>
    <n v="1320732000"/>
    <x v="143"/>
    <n v="1322460000"/>
    <x v="140"/>
    <x v="0"/>
    <b v="0"/>
    <b v="0"/>
    <s v="theater/plays"/>
    <x v="3"/>
  </r>
  <r>
    <x v="1"/>
    <n v="199"/>
    <n v="46.91959798994975"/>
    <s v="US"/>
    <s v="USD"/>
    <n v="1465794000"/>
    <x v="144"/>
    <n v="1466312400"/>
    <x v="141"/>
    <x v="0"/>
    <b v="0"/>
    <b v="1"/>
    <s v="theater/plays"/>
    <x v="3"/>
  </r>
  <r>
    <x v="1"/>
    <n v="107"/>
    <n v="105.18691588785046"/>
    <s v="US"/>
    <s v="USD"/>
    <n v="1500958800"/>
    <x v="145"/>
    <n v="1501736400"/>
    <x v="142"/>
    <x v="0"/>
    <b v="0"/>
    <b v="0"/>
    <s v="technology/wearables"/>
    <x v="2"/>
  </r>
  <r>
    <x v="1"/>
    <n v="195"/>
    <n v="69.907692307692301"/>
    <s v="US"/>
    <s v="USD"/>
    <n v="1357020000"/>
    <x v="146"/>
    <n v="1361512800"/>
    <x v="143"/>
    <x v="0"/>
    <b v="0"/>
    <b v="0"/>
    <s v="music/indie rock"/>
    <x v="1"/>
  </r>
  <r>
    <x v="0"/>
    <n v="1"/>
    <n v="1"/>
    <s v="US"/>
    <s v="USD"/>
    <n v="1544940000"/>
    <x v="147"/>
    <n v="1545026400"/>
    <x v="144"/>
    <x v="0"/>
    <b v="0"/>
    <b v="0"/>
    <s v="music/rock"/>
    <x v="1"/>
  </r>
  <r>
    <x v="0"/>
    <n v="1467"/>
    <n v="60.011588275391958"/>
    <s v="US"/>
    <s v="USD"/>
    <n v="1402290000"/>
    <x v="148"/>
    <n v="1406696400"/>
    <x v="145"/>
    <x v="0"/>
    <b v="0"/>
    <b v="0"/>
    <s v="music/electric music"/>
    <x v="1"/>
  </r>
  <r>
    <x v="1"/>
    <n v="3376"/>
    <n v="52.006220379146917"/>
    <s v="US"/>
    <s v="USD"/>
    <n v="1487311200"/>
    <x v="149"/>
    <n v="1487916000"/>
    <x v="146"/>
    <x v="0"/>
    <b v="0"/>
    <b v="0"/>
    <s v="music/indie rock"/>
    <x v="1"/>
  </r>
  <r>
    <x v="0"/>
    <n v="5681"/>
    <n v="31.000176025347649"/>
    <s v="US"/>
    <s v="USD"/>
    <n v="1350622800"/>
    <x v="150"/>
    <n v="1351141200"/>
    <x v="147"/>
    <x v="0"/>
    <b v="0"/>
    <b v="0"/>
    <s v="theater/plays"/>
    <x v="3"/>
  </r>
  <r>
    <x v="0"/>
    <n v="1059"/>
    <n v="95.042492917847028"/>
    <s v="US"/>
    <s v="USD"/>
    <n v="1463029200"/>
    <x v="151"/>
    <n v="1465016400"/>
    <x v="148"/>
    <x v="0"/>
    <b v="0"/>
    <b v="1"/>
    <s v="music/indie rock"/>
    <x v="1"/>
  </r>
  <r>
    <x v="0"/>
    <n v="1194"/>
    <n v="75.968174204355108"/>
    <s v="US"/>
    <s v="USD"/>
    <n v="1269493200"/>
    <x v="152"/>
    <n v="1270789200"/>
    <x v="149"/>
    <x v="0"/>
    <b v="0"/>
    <b v="0"/>
    <s v="theater/plays"/>
    <x v="3"/>
  </r>
  <r>
    <x v="3"/>
    <n v="379"/>
    <n v="71.013192612137203"/>
    <s v="AU"/>
    <s v="AUD"/>
    <n v="1570251600"/>
    <x v="153"/>
    <n v="1572325200"/>
    <x v="150"/>
    <x v="0"/>
    <b v="0"/>
    <b v="0"/>
    <s v="music/rock"/>
    <x v="1"/>
  </r>
  <r>
    <x v="0"/>
    <n v="30"/>
    <n v="73.733333333333334"/>
    <s v="AU"/>
    <s v="AUD"/>
    <n v="1388383200"/>
    <x v="154"/>
    <n v="1389420000"/>
    <x v="151"/>
    <x v="0"/>
    <b v="0"/>
    <b v="0"/>
    <s v="photography/photography books"/>
    <x v="7"/>
  </r>
  <r>
    <x v="1"/>
    <n v="41"/>
    <n v="113.17073170731707"/>
    <s v="US"/>
    <s v="USD"/>
    <n v="1449554400"/>
    <x v="155"/>
    <n v="1449640800"/>
    <x v="152"/>
    <x v="0"/>
    <b v="0"/>
    <b v="0"/>
    <s v="music/rock"/>
    <x v="1"/>
  </r>
  <r>
    <x v="1"/>
    <n v="1821"/>
    <n v="105.00933552992861"/>
    <s v="US"/>
    <s v="USD"/>
    <n v="1553662800"/>
    <x v="156"/>
    <n v="1555218000"/>
    <x v="153"/>
    <x v="0"/>
    <b v="0"/>
    <b v="1"/>
    <s v="theater/plays"/>
    <x v="3"/>
  </r>
  <r>
    <x v="1"/>
    <n v="164"/>
    <n v="79.176829268292678"/>
    <s v="US"/>
    <s v="USD"/>
    <n v="1556341200"/>
    <x v="157"/>
    <n v="1557723600"/>
    <x v="154"/>
    <x v="0"/>
    <b v="0"/>
    <b v="0"/>
    <s v="technology/wearables"/>
    <x v="2"/>
  </r>
  <r>
    <x v="0"/>
    <n v="75"/>
    <n v="57.333333333333336"/>
    <s v="US"/>
    <s v="USD"/>
    <n v="1442984400"/>
    <x v="158"/>
    <n v="1443502800"/>
    <x v="155"/>
    <x v="0"/>
    <b v="0"/>
    <b v="1"/>
    <s v="technology/web"/>
    <x v="2"/>
  </r>
  <r>
    <x v="1"/>
    <n v="157"/>
    <n v="58.178343949044589"/>
    <s v="CH"/>
    <s v="CHF"/>
    <n v="1544248800"/>
    <x v="159"/>
    <n v="1546840800"/>
    <x v="156"/>
    <x v="0"/>
    <b v="0"/>
    <b v="0"/>
    <s v="music/rock"/>
    <x v="1"/>
  </r>
  <r>
    <x v="1"/>
    <n v="246"/>
    <n v="36.032520325203251"/>
    <s v="US"/>
    <s v="USD"/>
    <n v="1508475600"/>
    <x v="160"/>
    <n v="1512712800"/>
    <x v="157"/>
    <x v="0"/>
    <b v="0"/>
    <b v="1"/>
    <s v="photography/photography books"/>
    <x v="7"/>
  </r>
  <r>
    <x v="1"/>
    <n v="1396"/>
    <n v="107.99068767908309"/>
    <s v="US"/>
    <s v="USD"/>
    <n v="1507438800"/>
    <x v="161"/>
    <n v="1507525200"/>
    <x v="158"/>
    <x v="0"/>
    <b v="0"/>
    <b v="0"/>
    <s v="theater/plays"/>
    <x v="3"/>
  </r>
  <r>
    <x v="1"/>
    <n v="2506"/>
    <n v="44.005985634477256"/>
    <s v="US"/>
    <s v="USD"/>
    <n v="1501563600"/>
    <x v="162"/>
    <n v="1504328400"/>
    <x v="159"/>
    <x v="0"/>
    <b v="0"/>
    <b v="0"/>
    <s v="technology/web"/>
    <x v="2"/>
  </r>
  <r>
    <x v="1"/>
    <n v="244"/>
    <n v="55.077868852459019"/>
    <s v="US"/>
    <s v="USD"/>
    <n v="1292997600"/>
    <x v="163"/>
    <n v="1293343200"/>
    <x v="160"/>
    <x v="0"/>
    <b v="0"/>
    <b v="0"/>
    <s v="photography/photography books"/>
    <x v="7"/>
  </r>
  <r>
    <x v="1"/>
    <n v="146"/>
    <n v="74"/>
    <s v="AU"/>
    <s v="AUD"/>
    <n v="1370840400"/>
    <x v="164"/>
    <n v="1371704400"/>
    <x v="161"/>
    <x v="0"/>
    <b v="0"/>
    <b v="0"/>
    <s v="theater/plays"/>
    <x v="3"/>
  </r>
  <r>
    <x v="0"/>
    <n v="955"/>
    <n v="41.996858638743454"/>
    <s v="DK"/>
    <s v="DKK"/>
    <n v="1550815200"/>
    <x v="165"/>
    <n v="1552798800"/>
    <x v="162"/>
    <x v="0"/>
    <b v="0"/>
    <b v="1"/>
    <s v="music/indie rock"/>
    <x v="1"/>
  </r>
  <r>
    <x v="1"/>
    <n v="1267"/>
    <n v="77.988161010260455"/>
    <s v="US"/>
    <s v="USD"/>
    <n v="1339909200"/>
    <x v="166"/>
    <n v="1342328400"/>
    <x v="163"/>
    <x v="0"/>
    <b v="0"/>
    <b v="1"/>
    <s v="film &amp; video/shorts"/>
    <x v="4"/>
  </r>
  <r>
    <x v="0"/>
    <n v="67"/>
    <n v="82.507462686567166"/>
    <s v="US"/>
    <s v="USD"/>
    <n v="1501736400"/>
    <x v="167"/>
    <n v="1502341200"/>
    <x v="164"/>
    <x v="0"/>
    <b v="0"/>
    <b v="0"/>
    <s v="music/indie rock"/>
    <x v="1"/>
  </r>
  <r>
    <x v="0"/>
    <n v="5"/>
    <n v="104.2"/>
    <s v="US"/>
    <s v="USD"/>
    <n v="1395291600"/>
    <x v="168"/>
    <n v="1397192400"/>
    <x v="165"/>
    <x v="0"/>
    <b v="0"/>
    <b v="0"/>
    <s v="publishing/translations"/>
    <x v="5"/>
  </r>
  <r>
    <x v="0"/>
    <n v="26"/>
    <n v="25.5"/>
    <s v="US"/>
    <s v="USD"/>
    <n v="1405746000"/>
    <x v="169"/>
    <n v="1407042000"/>
    <x v="166"/>
    <x v="0"/>
    <b v="0"/>
    <b v="1"/>
    <s v="film &amp; video/documentary"/>
    <x v="4"/>
  </r>
  <r>
    <x v="1"/>
    <n v="1561"/>
    <n v="100.98334401024984"/>
    <s v="US"/>
    <s v="USD"/>
    <n v="1368853200"/>
    <x v="170"/>
    <n v="1369371600"/>
    <x v="167"/>
    <x v="0"/>
    <b v="0"/>
    <b v="0"/>
    <s v="theater/plays"/>
    <x v="3"/>
  </r>
  <r>
    <x v="1"/>
    <n v="48"/>
    <n v="111.83333333333333"/>
    <s v="US"/>
    <s v="USD"/>
    <n v="1444021200"/>
    <x v="171"/>
    <n v="1444107600"/>
    <x v="168"/>
    <x v="0"/>
    <b v="0"/>
    <b v="1"/>
    <s v="technology/wearables"/>
    <x v="2"/>
  </r>
  <r>
    <x v="0"/>
    <n v="1130"/>
    <n v="41.999115044247787"/>
    <s v="US"/>
    <s v="USD"/>
    <n v="1472619600"/>
    <x v="172"/>
    <n v="1474261200"/>
    <x v="169"/>
    <x v="0"/>
    <b v="0"/>
    <b v="0"/>
    <s v="theater/plays"/>
    <x v="3"/>
  </r>
  <r>
    <x v="0"/>
    <n v="782"/>
    <n v="110.05115089514067"/>
    <s v="US"/>
    <s v="USD"/>
    <n v="1472878800"/>
    <x v="173"/>
    <n v="1473656400"/>
    <x v="170"/>
    <x v="0"/>
    <b v="0"/>
    <b v="0"/>
    <s v="theater/plays"/>
    <x v="3"/>
  </r>
  <r>
    <x v="1"/>
    <n v="2739"/>
    <n v="58.997079225994888"/>
    <s v="US"/>
    <s v="USD"/>
    <n v="1289800800"/>
    <x v="174"/>
    <n v="1291960800"/>
    <x v="171"/>
    <x v="0"/>
    <b v="0"/>
    <b v="0"/>
    <s v="theater/plays"/>
    <x v="3"/>
  </r>
  <r>
    <x v="0"/>
    <n v="210"/>
    <n v="32.985714285714288"/>
    <s v="US"/>
    <s v="USD"/>
    <n v="1505970000"/>
    <x v="175"/>
    <n v="1506747600"/>
    <x v="172"/>
    <x v="0"/>
    <b v="0"/>
    <b v="0"/>
    <s v="food/food trucks"/>
    <x v="0"/>
  </r>
  <r>
    <x v="1"/>
    <n v="3537"/>
    <n v="45.005654509471306"/>
    <s v="CA"/>
    <s v="CAD"/>
    <n v="1363496400"/>
    <x v="176"/>
    <n v="1363582800"/>
    <x v="173"/>
    <x v="0"/>
    <b v="0"/>
    <b v="1"/>
    <s v="theater/plays"/>
    <x v="3"/>
  </r>
  <r>
    <x v="1"/>
    <n v="2107"/>
    <n v="81.98196487897485"/>
    <s v="AU"/>
    <s v="AUD"/>
    <n v="1269234000"/>
    <x v="177"/>
    <n v="1269666000"/>
    <x v="174"/>
    <x v="0"/>
    <b v="0"/>
    <b v="0"/>
    <s v="technology/wearables"/>
    <x v="2"/>
  </r>
  <r>
    <x v="0"/>
    <n v="136"/>
    <n v="39.080882352941174"/>
    <s v="US"/>
    <s v="USD"/>
    <n v="1507093200"/>
    <x v="178"/>
    <n v="1508648400"/>
    <x v="175"/>
    <x v="0"/>
    <b v="0"/>
    <b v="0"/>
    <s v="technology/web"/>
    <x v="2"/>
  </r>
  <r>
    <x v="1"/>
    <n v="3318"/>
    <n v="58.996383363471971"/>
    <s v="DK"/>
    <s v="DKK"/>
    <n v="1560574800"/>
    <x v="179"/>
    <n v="1561957200"/>
    <x v="176"/>
    <x v="0"/>
    <b v="0"/>
    <b v="0"/>
    <s v="theater/plays"/>
    <x v="3"/>
  </r>
  <r>
    <x v="0"/>
    <n v="86"/>
    <n v="40.988372093023258"/>
    <s v="CA"/>
    <s v="CAD"/>
    <n v="1284008400"/>
    <x v="180"/>
    <n v="1285131600"/>
    <x v="177"/>
    <x v="0"/>
    <b v="0"/>
    <b v="0"/>
    <s v="music/rock"/>
    <x v="1"/>
  </r>
  <r>
    <x v="1"/>
    <n v="340"/>
    <n v="31.029411764705884"/>
    <s v="US"/>
    <s v="USD"/>
    <n v="1556859600"/>
    <x v="181"/>
    <n v="1556946000"/>
    <x v="178"/>
    <x v="0"/>
    <b v="0"/>
    <b v="0"/>
    <s v="theater/plays"/>
    <x v="3"/>
  </r>
  <r>
    <x v="0"/>
    <n v="19"/>
    <n v="37.789473684210527"/>
    <s v="US"/>
    <s v="USD"/>
    <n v="1526187600"/>
    <x v="182"/>
    <n v="1527138000"/>
    <x v="179"/>
    <x v="0"/>
    <b v="0"/>
    <b v="0"/>
    <s v="film &amp; video/television"/>
    <x v="4"/>
  </r>
  <r>
    <x v="0"/>
    <n v="886"/>
    <n v="32.006772009029348"/>
    <s v="US"/>
    <s v="USD"/>
    <n v="1400821200"/>
    <x v="183"/>
    <n v="1402117200"/>
    <x v="180"/>
    <x v="0"/>
    <b v="0"/>
    <b v="0"/>
    <s v="theater/plays"/>
    <x v="3"/>
  </r>
  <r>
    <x v="1"/>
    <n v="1442"/>
    <n v="95.966712898751737"/>
    <s v="CA"/>
    <s v="CAD"/>
    <n v="1361599200"/>
    <x v="184"/>
    <n v="1364014800"/>
    <x v="181"/>
    <x v="0"/>
    <b v="0"/>
    <b v="1"/>
    <s v="film &amp; video/shorts"/>
    <x v="4"/>
  </r>
  <r>
    <x v="0"/>
    <n v="35"/>
    <n v="75"/>
    <s v="IT"/>
    <s v="EUR"/>
    <n v="1417500000"/>
    <x v="185"/>
    <n v="1417586400"/>
    <x v="182"/>
    <x v="0"/>
    <b v="0"/>
    <b v="0"/>
    <s v="theater/plays"/>
    <x v="3"/>
  </r>
  <r>
    <x v="3"/>
    <n v="441"/>
    <n v="102.0498866213152"/>
    <s v="US"/>
    <s v="USD"/>
    <n v="1457071200"/>
    <x v="186"/>
    <n v="1457071200"/>
    <x v="183"/>
    <x v="0"/>
    <b v="0"/>
    <b v="0"/>
    <s v="theater/plays"/>
    <x v="3"/>
  </r>
  <r>
    <x v="0"/>
    <n v="24"/>
    <n v="105.75"/>
    <s v="US"/>
    <s v="USD"/>
    <n v="1370322000"/>
    <x v="187"/>
    <n v="1370408400"/>
    <x v="184"/>
    <x v="0"/>
    <b v="0"/>
    <b v="1"/>
    <s v="theater/plays"/>
    <x v="3"/>
  </r>
  <r>
    <x v="0"/>
    <n v="86"/>
    <n v="37.069767441860463"/>
    <s v="IT"/>
    <s v="EUR"/>
    <n v="1552366800"/>
    <x v="188"/>
    <n v="1552626000"/>
    <x v="185"/>
    <x v="0"/>
    <b v="0"/>
    <b v="0"/>
    <s v="theater/plays"/>
    <x v="3"/>
  </r>
  <r>
    <x v="0"/>
    <n v="243"/>
    <n v="35.049382716049379"/>
    <s v="US"/>
    <s v="USD"/>
    <n v="1403845200"/>
    <x v="189"/>
    <n v="1404190800"/>
    <x v="186"/>
    <x v="0"/>
    <b v="0"/>
    <b v="0"/>
    <s v="music/rock"/>
    <x v="1"/>
  </r>
  <r>
    <x v="0"/>
    <n v="65"/>
    <n v="46.338461538461537"/>
    <s v="US"/>
    <s v="USD"/>
    <n v="1523163600"/>
    <x v="190"/>
    <n v="1523509200"/>
    <x v="187"/>
    <x v="0"/>
    <b v="1"/>
    <b v="0"/>
    <s v="music/indie rock"/>
    <x v="1"/>
  </r>
  <r>
    <x v="1"/>
    <n v="126"/>
    <n v="69.174603174603178"/>
    <s v="US"/>
    <s v="USD"/>
    <n v="1442206800"/>
    <x v="191"/>
    <n v="1443589200"/>
    <x v="188"/>
    <x v="0"/>
    <b v="0"/>
    <b v="0"/>
    <s v="music/metal"/>
    <x v="1"/>
  </r>
  <r>
    <x v="1"/>
    <n v="524"/>
    <n v="109.07824427480917"/>
    <s v="US"/>
    <s v="USD"/>
    <n v="1532840400"/>
    <x v="192"/>
    <n v="1533445200"/>
    <x v="189"/>
    <x v="0"/>
    <b v="0"/>
    <b v="0"/>
    <s v="music/electric music"/>
    <x v="1"/>
  </r>
  <r>
    <x v="0"/>
    <n v="100"/>
    <n v="51.78"/>
    <s v="DK"/>
    <s v="DKK"/>
    <n v="1472878800"/>
    <x v="173"/>
    <n v="1474520400"/>
    <x v="190"/>
    <x v="0"/>
    <b v="0"/>
    <b v="0"/>
    <s v="technology/wearables"/>
    <x v="2"/>
  </r>
  <r>
    <x v="1"/>
    <n v="1989"/>
    <n v="82.010055304172951"/>
    <s v="US"/>
    <s v="USD"/>
    <n v="1498194000"/>
    <x v="193"/>
    <n v="1499403600"/>
    <x v="191"/>
    <x v="0"/>
    <b v="0"/>
    <b v="0"/>
    <s v="film &amp; video/drama"/>
    <x v="4"/>
  </r>
  <r>
    <x v="0"/>
    <n v="168"/>
    <n v="35.958333333333336"/>
    <s v="US"/>
    <s v="USD"/>
    <n v="1281070800"/>
    <x v="194"/>
    <n v="1283576400"/>
    <x v="192"/>
    <x v="0"/>
    <b v="0"/>
    <b v="0"/>
    <s v="music/electric music"/>
    <x v="1"/>
  </r>
  <r>
    <x v="0"/>
    <n v="13"/>
    <n v="74.461538461538467"/>
    <s v="US"/>
    <s v="USD"/>
    <n v="1436245200"/>
    <x v="195"/>
    <n v="1436590800"/>
    <x v="193"/>
    <x v="0"/>
    <b v="0"/>
    <b v="0"/>
    <s v="music/rock"/>
    <x v="1"/>
  </r>
  <r>
    <x v="0"/>
    <n v="1"/>
    <n v="2"/>
    <s v="CA"/>
    <s v="CAD"/>
    <n v="1269493200"/>
    <x v="152"/>
    <n v="1270443600"/>
    <x v="194"/>
    <x v="0"/>
    <b v="0"/>
    <b v="0"/>
    <s v="theater/plays"/>
    <x v="3"/>
  </r>
  <r>
    <x v="1"/>
    <n v="157"/>
    <n v="91.114649681528661"/>
    <s v="US"/>
    <s v="USD"/>
    <n v="1406264400"/>
    <x v="196"/>
    <n v="1407819600"/>
    <x v="195"/>
    <x v="0"/>
    <b v="0"/>
    <b v="0"/>
    <s v="technology/web"/>
    <x v="2"/>
  </r>
  <r>
    <x v="3"/>
    <n v="82"/>
    <n v="79.792682926829272"/>
    <s v="US"/>
    <s v="USD"/>
    <n v="1317531600"/>
    <x v="197"/>
    <n v="1317877200"/>
    <x v="196"/>
    <x v="0"/>
    <b v="0"/>
    <b v="0"/>
    <s v="food/food trucks"/>
    <x v="0"/>
  </r>
  <r>
    <x v="1"/>
    <n v="4498"/>
    <n v="42.999777678968428"/>
    <s v="AU"/>
    <s v="AUD"/>
    <n v="1484632800"/>
    <x v="198"/>
    <n v="1484805600"/>
    <x v="197"/>
    <x v="0"/>
    <b v="0"/>
    <b v="0"/>
    <s v="theater/plays"/>
    <x v="3"/>
  </r>
  <r>
    <x v="0"/>
    <n v="40"/>
    <n v="63.225000000000001"/>
    <s v="US"/>
    <s v="USD"/>
    <n v="1301806800"/>
    <x v="199"/>
    <n v="1302670800"/>
    <x v="198"/>
    <x v="0"/>
    <b v="0"/>
    <b v="0"/>
    <s v="music/jazz"/>
    <x v="1"/>
  </r>
  <r>
    <x v="1"/>
    <n v="80"/>
    <n v="70.174999999999997"/>
    <s v="US"/>
    <s v="USD"/>
    <n v="1539752400"/>
    <x v="200"/>
    <n v="1540789200"/>
    <x v="199"/>
    <x v="0"/>
    <b v="1"/>
    <b v="0"/>
    <s v="theater/plays"/>
    <x v="3"/>
  </r>
  <r>
    <x v="3"/>
    <n v="57"/>
    <n v="61.333333333333336"/>
    <s v="US"/>
    <s v="USD"/>
    <n v="1267250400"/>
    <x v="201"/>
    <n v="1268028000"/>
    <x v="200"/>
    <x v="0"/>
    <b v="0"/>
    <b v="0"/>
    <s v="publishing/fiction"/>
    <x v="5"/>
  </r>
  <r>
    <x v="1"/>
    <n v="43"/>
    <n v="99"/>
    <s v="US"/>
    <s v="USD"/>
    <n v="1535432400"/>
    <x v="202"/>
    <n v="1537160400"/>
    <x v="201"/>
    <x v="0"/>
    <b v="0"/>
    <b v="1"/>
    <s v="music/rock"/>
    <x v="1"/>
  </r>
  <r>
    <x v="1"/>
    <n v="2053"/>
    <n v="96.984900146127615"/>
    <s v="US"/>
    <s v="USD"/>
    <n v="1510207200"/>
    <x v="203"/>
    <n v="1512280800"/>
    <x v="202"/>
    <x v="0"/>
    <b v="0"/>
    <b v="0"/>
    <s v="film &amp; video/documentary"/>
    <x v="4"/>
  </r>
  <r>
    <x v="2"/>
    <n v="808"/>
    <n v="51.004950495049506"/>
    <s v="AU"/>
    <s v="AUD"/>
    <n v="1462510800"/>
    <x v="204"/>
    <n v="1463115600"/>
    <x v="203"/>
    <x v="0"/>
    <b v="0"/>
    <b v="0"/>
    <s v="film &amp; video/documentary"/>
    <x v="4"/>
  </r>
  <r>
    <x v="0"/>
    <n v="226"/>
    <n v="28.044247787610619"/>
    <s v="DK"/>
    <s v="DKK"/>
    <n v="1488520800"/>
    <x v="205"/>
    <n v="1490850000"/>
    <x v="204"/>
    <x v="0"/>
    <b v="0"/>
    <b v="0"/>
    <s v="film &amp; video/science fiction"/>
    <x v="4"/>
  </r>
  <r>
    <x v="0"/>
    <n v="1625"/>
    <n v="60.984615384615381"/>
    <s v="US"/>
    <s v="USD"/>
    <n v="1377579600"/>
    <x v="206"/>
    <n v="1379653200"/>
    <x v="205"/>
    <x v="0"/>
    <b v="0"/>
    <b v="0"/>
    <s v="theater/plays"/>
    <x v="3"/>
  </r>
  <r>
    <x v="1"/>
    <n v="168"/>
    <n v="73.214285714285708"/>
    <s v="US"/>
    <s v="USD"/>
    <n v="1576389600"/>
    <x v="207"/>
    <n v="1580364000"/>
    <x v="206"/>
    <x v="0"/>
    <b v="0"/>
    <b v="0"/>
    <s v="theater/plays"/>
    <x v="3"/>
  </r>
  <r>
    <x v="1"/>
    <n v="4289"/>
    <n v="39.997435299603637"/>
    <s v="US"/>
    <s v="USD"/>
    <n v="1289019600"/>
    <x v="208"/>
    <n v="1289714400"/>
    <x v="207"/>
    <x v="0"/>
    <b v="0"/>
    <b v="1"/>
    <s v="music/indie rock"/>
    <x v="1"/>
  </r>
  <r>
    <x v="1"/>
    <n v="165"/>
    <n v="86.812121212121212"/>
    <s v="US"/>
    <s v="USD"/>
    <n v="1282194000"/>
    <x v="209"/>
    <n v="1282712400"/>
    <x v="208"/>
    <x v="0"/>
    <b v="0"/>
    <b v="0"/>
    <s v="music/rock"/>
    <x v="1"/>
  </r>
  <r>
    <x v="0"/>
    <n v="143"/>
    <n v="42.125874125874127"/>
    <s v="US"/>
    <s v="USD"/>
    <n v="1550037600"/>
    <x v="210"/>
    <n v="1550210400"/>
    <x v="209"/>
    <x v="0"/>
    <b v="0"/>
    <b v="0"/>
    <s v="theater/plays"/>
    <x v="3"/>
  </r>
  <r>
    <x v="1"/>
    <n v="1815"/>
    <n v="103.97851239669421"/>
    <s v="US"/>
    <s v="USD"/>
    <n v="1321941600"/>
    <x v="211"/>
    <n v="1322114400"/>
    <x v="210"/>
    <x v="0"/>
    <b v="0"/>
    <b v="0"/>
    <s v="theater/plays"/>
    <x v="3"/>
  </r>
  <r>
    <x v="0"/>
    <n v="934"/>
    <n v="62.003211991434689"/>
    <s v="US"/>
    <s v="USD"/>
    <n v="1556427600"/>
    <x v="212"/>
    <n v="1557205200"/>
    <x v="211"/>
    <x v="0"/>
    <b v="0"/>
    <b v="0"/>
    <s v="film &amp; video/science fiction"/>
    <x v="4"/>
  </r>
  <r>
    <x v="1"/>
    <n v="397"/>
    <n v="31.005037783375315"/>
    <s v="GB"/>
    <s v="GBP"/>
    <n v="1320991200"/>
    <x v="213"/>
    <n v="1323928800"/>
    <x v="212"/>
    <x v="0"/>
    <b v="0"/>
    <b v="1"/>
    <s v="film &amp; video/shorts"/>
    <x v="4"/>
  </r>
  <r>
    <x v="1"/>
    <n v="1539"/>
    <n v="89.991552956465242"/>
    <s v="US"/>
    <s v="USD"/>
    <n v="1345093200"/>
    <x v="214"/>
    <n v="1346130000"/>
    <x v="213"/>
    <x v="0"/>
    <b v="0"/>
    <b v="0"/>
    <s v="film &amp; video/animation"/>
    <x v="4"/>
  </r>
  <r>
    <x v="0"/>
    <n v="17"/>
    <n v="39.235294117647058"/>
    <s v="US"/>
    <s v="USD"/>
    <n v="1309496400"/>
    <x v="215"/>
    <n v="1311051600"/>
    <x v="214"/>
    <x v="0"/>
    <b v="1"/>
    <b v="0"/>
    <s v="theater/plays"/>
    <x v="3"/>
  </r>
  <r>
    <x v="0"/>
    <n v="2179"/>
    <n v="54.993116108306566"/>
    <s v="US"/>
    <s v="USD"/>
    <n v="1340254800"/>
    <x v="216"/>
    <n v="1340427600"/>
    <x v="215"/>
    <x v="0"/>
    <b v="1"/>
    <b v="0"/>
    <s v="food/food trucks"/>
    <x v="0"/>
  </r>
  <r>
    <x v="1"/>
    <n v="138"/>
    <n v="47.992753623188406"/>
    <s v="US"/>
    <s v="USD"/>
    <n v="1412226000"/>
    <x v="217"/>
    <n v="1412312400"/>
    <x v="216"/>
    <x v="0"/>
    <b v="0"/>
    <b v="0"/>
    <s v="photography/photography books"/>
    <x v="7"/>
  </r>
  <r>
    <x v="0"/>
    <n v="931"/>
    <n v="87.966702470461868"/>
    <s v="US"/>
    <s v="USD"/>
    <n v="1458104400"/>
    <x v="218"/>
    <n v="1459314000"/>
    <x v="217"/>
    <x v="0"/>
    <b v="0"/>
    <b v="0"/>
    <s v="theater/plays"/>
    <x v="3"/>
  </r>
  <r>
    <x v="1"/>
    <n v="3594"/>
    <n v="51.999165275459099"/>
    <s v="US"/>
    <s v="USD"/>
    <n v="1411534800"/>
    <x v="219"/>
    <n v="1415426400"/>
    <x v="218"/>
    <x v="0"/>
    <b v="0"/>
    <b v="0"/>
    <s v="film &amp; video/science fiction"/>
    <x v="4"/>
  </r>
  <r>
    <x v="1"/>
    <n v="5880"/>
    <n v="29.999659863945578"/>
    <s v="US"/>
    <s v="USD"/>
    <n v="1399093200"/>
    <x v="220"/>
    <n v="1399093200"/>
    <x v="219"/>
    <x v="0"/>
    <b v="1"/>
    <b v="0"/>
    <s v="music/rock"/>
    <x v="1"/>
  </r>
  <r>
    <x v="1"/>
    <n v="112"/>
    <n v="98.205357142857139"/>
    <s v="US"/>
    <s v="USD"/>
    <n v="1270702800"/>
    <x v="221"/>
    <n v="1273899600"/>
    <x v="122"/>
    <x v="0"/>
    <b v="0"/>
    <b v="0"/>
    <s v="photography/photography books"/>
    <x v="7"/>
  </r>
  <r>
    <x v="1"/>
    <n v="943"/>
    <n v="108.96182396606575"/>
    <s v="US"/>
    <s v="USD"/>
    <n v="1431666000"/>
    <x v="222"/>
    <n v="1432184400"/>
    <x v="220"/>
    <x v="0"/>
    <b v="0"/>
    <b v="0"/>
    <s v="games/mobile games"/>
    <x v="6"/>
  </r>
  <r>
    <x v="1"/>
    <n v="2468"/>
    <n v="66.998379254457049"/>
    <s v="US"/>
    <s v="USD"/>
    <n v="1472619600"/>
    <x v="172"/>
    <n v="1474779600"/>
    <x v="221"/>
    <x v="0"/>
    <b v="0"/>
    <b v="0"/>
    <s v="film &amp; video/animation"/>
    <x v="4"/>
  </r>
  <r>
    <x v="1"/>
    <n v="2551"/>
    <n v="64.99333594668758"/>
    <s v="US"/>
    <s v="USD"/>
    <n v="1496293200"/>
    <x v="223"/>
    <n v="1500440400"/>
    <x v="222"/>
    <x v="0"/>
    <b v="0"/>
    <b v="1"/>
    <s v="games/mobile games"/>
    <x v="6"/>
  </r>
  <r>
    <x v="1"/>
    <n v="101"/>
    <n v="99.841584158415841"/>
    <s v="US"/>
    <s v="USD"/>
    <n v="1575612000"/>
    <x v="224"/>
    <n v="1575612000"/>
    <x v="223"/>
    <x v="0"/>
    <b v="0"/>
    <b v="0"/>
    <s v="games/video games"/>
    <x v="6"/>
  </r>
  <r>
    <x v="3"/>
    <n v="67"/>
    <n v="82.432835820895519"/>
    <s v="US"/>
    <s v="USD"/>
    <n v="1369112400"/>
    <x v="225"/>
    <n v="1374123600"/>
    <x v="224"/>
    <x v="0"/>
    <b v="0"/>
    <b v="0"/>
    <s v="theater/plays"/>
    <x v="3"/>
  </r>
  <r>
    <x v="1"/>
    <n v="92"/>
    <n v="63.293478260869563"/>
    <s v="US"/>
    <s v="USD"/>
    <n v="1469422800"/>
    <x v="226"/>
    <n v="1469509200"/>
    <x v="225"/>
    <x v="0"/>
    <b v="0"/>
    <b v="0"/>
    <s v="theater/plays"/>
    <x v="3"/>
  </r>
  <r>
    <x v="1"/>
    <n v="62"/>
    <n v="96.774193548387103"/>
    <s v="US"/>
    <s v="USD"/>
    <n v="1307854800"/>
    <x v="227"/>
    <n v="1309237200"/>
    <x v="226"/>
    <x v="0"/>
    <b v="0"/>
    <b v="0"/>
    <s v="film &amp; video/animation"/>
    <x v="4"/>
  </r>
  <r>
    <x v="1"/>
    <n v="149"/>
    <n v="54.906040268456373"/>
    <s v="IT"/>
    <s v="EUR"/>
    <n v="1503378000"/>
    <x v="228"/>
    <n v="1503982800"/>
    <x v="227"/>
    <x v="0"/>
    <b v="0"/>
    <b v="1"/>
    <s v="games/video games"/>
    <x v="6"/>
  </r>
  <r>
    <x v="0"/>
    <n v="92"/>
    <n v="39.010869565217391"/>
    <s v="US"/>
    <s v="USD"/>
    <n v="1486965600"/>
    <x v="229"/>
    <n v="1487397600"/>
    <x v="228"/>
    <x v="0"/>
    <b v="0"/>
    <b v="0"/>
    <s v="film &amp; video/animation"/>
    <x v="4"/>
  </r>
  <r>
    <x v="0"/>
    <n v="57"/>
    <n v="75.84210526315789"/>
    <s v="AU"/>
    <s v="AUD"/>
    <n v="1561438800"/>
    <x v="230"/>
    <n v="1562043600"/>
    <x v="229"/>
    <x v="0"/>
    <b v="0"/>
    <b v="1"/>
    <s v="music/rock"/>
    <x v="1"/>
  </r>
  <r>
    <x v="1"/>
    <n v="329"/>
    <n v="45.051671732522799"/>
    <s v="US"/>
    <s v="USD"/>
    <n v="1398402000"/>
    <x v="231"/>
    <n v="1398574800"/>
    <x v="230"/>
    <x v="0"/>
    <b v="0"/>
    <b v="0"/>
    <s v="film &amp; video/animation"/>
    <x v="4"/>
  </r>
  <r>
    <x v="1"/>
    <n v="97"/>
    <n v="104.51546391752578"/>
    <s v="DK"/>
    <s v="DKK"/>
    <n v="1513231200"/>
    <x v="232"/>
    <n v="1515391200"/>
    <x v="231"/>
    <x v="0"/>
    <b v="0"/>
    <b v="1"/>
    <s v="theater/plays"/>
    <x v="3"/>
  </r>
  <r>
    <x v="0"/>
    <n v="41"/>
    <n v="76.268292682926827"/>
    <s v="US"/>
    <s v="USD"/>
    <n v="1440824400"/>
    <x v="233"/>
    <n v="1441170000"/>
    <x v="232"/>
    <x v="0"/>
    <b v="0"/>
    <b v="0"/>
    <s v="technology/wearables"/>
    <x v="2"/>
  </r>
  <r>
    <x v="1"/>
    <n v="1784"/>
    <n v="69.015695067264573"/>
    <s v="US"/>
    <s v="USD"/>
    <n v="1281070800"/>
    <x v="194"/>
    <n v="1281157200"/>
    <x v="233"/>
    <x v="0"/>
    <b v="0"/>
    <b v="0"/>
    <s v="theater/plays"/>
    <x v="3"/>
  </r>
  <r>
    <x v="1"/>
    <n v="1684"/>
    <n v="101.97684085510689"/>
    <s v="AU"/>
    <s v="AUD"/>
    <n v="1397365200"/>
    <x v="234"/>
    <n v="1398229200"/>
    <x v="234"/>
    <x v="0"/>
    <b v="0"/>
    <b v="1"/>
    <s v="publishing/nonfiction"/>
    <x v="5"/>
  </r>
  <r>
    <x v="1"/>
    <n v="250"/>
    <n v="42.915999999999997"/>
    <s v="US"/>
    <s v="USD"/>
    <n v="1494392400"/>
    <x v="235"/>
    <n v="1495256400"/>
    <x v="235"/>
    <x v="0"/>
    <b v="0"/>
    <b v="1"/>
    <s v="music/rock"/>
    <x v="1"/>
  </r>
  <r>
    <x v="1"/>
    <n v="238"/>
    <n v="43.025210084033617"/>
    <s v="US"/>
    <s v="USD"/>
    <n v="1520143200"/>
    <x v="236"/>
    <n v="1520402400"/>
    <x v="236"/>
    <x v="0"/>
    <b v="0"/>
    <b v="0"/>
    <s v="theater/plays"/>
    <x v="3"/>
  </r>
  <r>
    <x v="1"/>
    <n v="53"/>
    <n v="75.245283018867923"/>
    <s v="US"/>
    <s v="USD"/>
    <n v="1405314000"/>
    <x v="237"/>
    <n v="1409806800"/>
    <x v="237"/>
    <x v="0"/>
    <b v="0"/>
    <b v="0"/>
    <s v="theater/plays"/>
    <x v="3"/>
  </r>
  <r>
    <x v="1"/>
    <n v="214"/>
    <n v="69.023364485981304"/>
    <s v="US"/>
    <s v="USD"/>
    <n v="1396846800"/>
    <x v="238"/>
    <n v="1396933200"/>
    <x v="238"/>
    <x v="0"/>
    <b v="0"/>
    <b v="0"/>
    <s v="theater/plays"/>
    <x v="3"/>
  </r>
  <r>
    <x v="1"/>
    <n v="222"/>
    <n v="65.986486486486484"/>
    <s v="US"/>
    <s v="USD"/>
    <n v="1375678800"/>
    <x v="239"/>
    <n v="1376024400"/>
    <x v="239"/>
    <x v="0"/>
    <b v="0"/>
    <b v="0"/>
    <s v="technology/web"/>
    <x v="2"/>
  </r>
  <r>
    <x v="1"/>
    <n v="1884"/>
    <n v="98.013800424628457"/>
    <s v="US"/>
    <s v="USD"/>
    <n v="1482386400"/>
    <x v="240"/>
    <n v="1483682400"/>
    <x v="240"/>
    <x v="0"/>
    <b v="0"/>
    <b v="1"/>
    <s v="publishing/fiction"/>
    <x v="5"/>
  </r>
  <r>
    <x v="1"/>
    <n v="218"/>
    <n v="60.105504587155963"/>
    <s v="AU"/>
    <s v="AUD"/>
    <n v="1420005600"/>
    <x v="241"/>
    <n v="1420437600"/>
    <x v="241"/>
    <x v="0"/>
    <b v="0"/>
    <b v="0"/>
    <s v="games/mobile games"/>
    <x v="6"/>
  </r>
  <r>
    <x v="1"/>
    <n v="6465"/>
    <n v="26.000773395204948"/>
    <s v="US"/>
    <s v="USD"/>
    <n v="1420178400"/>
    <x v="242"/>
    <n v="1420783200"/>
    <x v="242"/>
    <x v="0"/>
    <b v="0"/>
    <b v="0"/>
    <s v="publishing/translations"/>
    <x v="5"/>
  </r>
  <r>
    <x v="0"/>
    <n v="1"/>
    <n v="3"/>
    <s v="US"/>
    <s v="USD"/>
    <n v="1264399200"/>
    <x v="67"/>
    <n v="1267423200"/>
    <x v="243"/>
    <x v="0"/>
    <b v="0"/>
    <b v="0"/>
    <s v="music/rock"/>
    <x v="1"/>
  </r>
  <r>
    <x v="0"/>
    <n v="101"/>
    <n v="38.019801980198018"/>
    <s v="US"/>
    <s v="USD"/>
    <n v="1355032800"/>
    <x v="243"/>
    <n v="1355205600"/>
    <x v="244"/>
    <x v="0"/>
    <b v="0"/>
    <b v="0"/>
    <s v="theater/plays"/>
    <x v="3"/>
  </r>
  <r>
    <x v="1"/>
    <n v="59"/>
    <n v="106.15254237288136"/>
    <s v="US"/>
    <s v="USD"/>
    <n v="1382677200"/>
    <x v="244"/>
    <n v="1383109200"/>
    <x v="245"/>
    <x v="0"/>
    <b v="0"/>
    <b v="0"/>
    <s v="theater/plays"/>
    <x v="3"/>
  </r>
  <r>
    <x v="0"/>
    <n v="1335"/>
    <n v="81.019475655430711"/>
    <s v="CA"/>
    <s v="CAD"/>
    <n v="1302238800"/>
    <x v="245"/>
    <n v="1303275600"/>
    <x v="246"/>
    <x v="0"/>
    <b v="0"/>
    <b v="0"/>
    <s v="film &amp; video/drama"/>
    <x v="4"/>
  </r>
  <r>
    <x v="1"/>
    <n v="88"/>
    <n v="96.647727272727266"/>
    <s v="US"/>
    <s v="USD"/>
    <n v="1487656800"/>
    <x v="246"/>
    <n v="1487829600"/>
    <x v="247"/>
    <x v="0"/>
    <b v="0"/>
    <b v="0"/>
    <s v="publishing/nonfiction"/>
    <x v="5"/>
  </r>
  <r>
    <x v="1"/>
    <n v="1697"/>
    <n v="57.003535651149086"/>
    <s v="US"/>
    <s v="USD"/>
    <n v="1297836000"/>
    <x v="247"/>
    <n v="1298268000"/>
    <x v="248"/>
    <x v="0"/>
    <b v="0"/>
    <b v="1"/>
    <s v="music/rock"/>
    <x v="1"/>
  </r>
  <r>
    <x v="0"/>
    <n v="15"/>
    <n v="63.93333333333333"/>
    <s v="GB"/>
    <s v="GBP"/>
    <n v="1453615200"/>
    <x v="248"/>
    <n v="1456812000"/>
    <x v="249"/>
    <x v="0"/>
    <b v="0"/>
    <b v="0"/>
    <s v="music/rock"/>
    <x v="1"/>
  </r>
  <r>
    <x v="1"/>
    <n v="92"/>
    <n v="90.456521739130437"/>
    <s v="US"/>
    <s v="USD"/>
    <n v="1362463200"/>
    <x v="249"/>
    <n v="1363669200"/>
    <x v="250"/>
    <x v="0"/>
    <b v="0"/>
    <b v="0"/>
    <s v="theater/plays"/>
    <x v="3"/>
  </r>
  <r>
    <x v="1"/>
    <n v="186"/>
    <n v="72.172043010752688"/>
    <s v="US"/>
    <s v="USD"/>
    <n v="1481176800"/>
    <x v="250"/>
    <n v="1482904800"/>
    <x v="251"/>
    <x v="0"/>
    <b v="0"/>
    <b v="1"/>
    <s v="theater/plays"/>
    <x v="3"/>
  </r>
  <r>
    <x v="1"/>
    <n v="138"/>
    <n v="77.934782608695656"/>
    <s v="US"/>
    <s v="USD"/>
    <n v="1354946400"/>
    <x v="251"/>
    <n v="1356588000"/>
    <x v="252"/>
    <x v="0"/>
    <b v="1"/>
    <b v="0"/>
    <s v="photography/photography books"/>
    <x v="7"/>
  </r>
  <r>
    <x v="1"/>
    <n v="261"/>
    <n v="38.065134099616856"/>
    <s v="US"/>
    <s v="USD"/>
    <n v="1348808400"/>
    <x v="136"/>
    <n v="1349845200"/>
    <x v="253"/>
    <x v="0"/>
    <b v="0"/>
    <b v="0"/>
    <s v="music/rock"/>
    <x v="1"/>
  </r>
  <r>
    <x v="0"/>
    <n v="454"/>
    <n v="57.936123348017624"/>
    <s v="US"/>
    <s v="USD"/>
    <n v="1282712400"/>
    <x v="252"/>
    <n v="1283058000"/>
    <x v="254"/>
    <x v="0"/>
    <b v="0"/>
    <b v="1"/>
    <s v="music/rock"/>
    <x v="1"/>
  </r>
  <r>
    <x v="1"/>
    <n v="107"/>
    <n v="49.794392523364486"/>
    <s v="US"/>
    <s v="USD"/>
    <n v="1301979600"/>
    <x v="253"/>
    <n v="1304226000"/>
    <x v="255"/>
    <x v="0"/>
    <b v="0"/>
    <b v="1"/>
    <s v="music/indie rock"/>
    <x v="1"/>
  </r>
  <r>
    <x v="1"/>
    <n v="199"/>
    <n v="54.050251256281406"/>
    <s v="US"/>
    <s v="USD"/>
    <n v="1263016800"/>
    <x v="254"/>
    <n v="1263016800"/>
    <x v="256"/>
    <x v="0"/>
    <b v="0"/>
    <b v="0"/>
    <s v="photography/photography books"/>
    <x v="7"/>
  </r>
  <r>
    <x v="1"/>
    <n v="5512"/>
    <n v="30.002721335268504"/>
    <s v="US"/>
    <s v="USD"/>
    <n v="1360648800"/>
    <x v="255"/>
    <n v="1362031200"/>
    <x v="257"/>
    <x v="0"/>
    <b v="0"/>
    <b v="0"/>
    <s v="theater/plays"/>
    <x v="3"/>
  </r>
  <r>
    <x v="1"/>
    <n v="86"/>
    <n v="70.127906976744185"/>
    <s v="US"/>
    <s v="USD"/>
    <n v="1451800800"/>
    <x v="256"/>
    <n v="1455602400"/>
    <x v="258"/>
    <x v="0"/>
    <b v="0"/>
    <b v="0"/>
    <s v="theater/plays"/>
    <x v="3"/>
  </r>
  <r>
    <x v="0"/>
    <n v="3182"/>
    <n v="26.996228786926462"/>
    <s v="IT"/>
    <s v="EUR"/>
    <n v="1415340000"/>
    <x v="257"/>
    <n v="1418191200"/>
    <x v="259"/>
    <x v="0"/>
    <b v="0"/>
    <b v="1"/>
    <s v="music/jazz"/>
    <x v="1"/>
  </r>
  <r>
    <x v="1"/>
    <n v="2768"/>
    <n v="51.990606936416185"/>
    <s v="AU"/>
    <s v="AUD"/>
    <n v="1351054800"/>
    <x v="258"/>
    <n v="1352440800"/>
    <x v="260"/>
    <x v="0"/>
    <b v="0"/>
    <b v="0"/>
    <s v="theater/plays"/>
    <x v="3"/>
  </r>
  <r>
    <x v="1"/>
    <n v="48"/>
    <n v="56.416666666666664"/>
    <s v="US"/>
    <s v="USD"/>
    <n v="1349326800"/>
    <x v="259"/>
    <n v="1353304800"/>
    <x v="261"/>
    <x v="0"/>
    <b v="0"/>
    <b v="0"/>
    <s v="film &amp; video/documentary"/>
    <x v="4"/>
  </r>
  <r>
    <x v="1"/>
    <n v="87"/>
    <n v="101.63218390804597"/>
    <s v="US"/>
    <s v="USD"/>
    <n v="1548914400"/>
    <x v="260"/>
    <n v="1550728800"/>
    <x v="262"/>
    <x v="0"/>
    <b v="0"/>
    <b v="0"/>
    <s v="film &amp; video/television"/>
    <x v="4"/>
  </r>
  <r>
    <x v="3"/>
    <n v="1890"/>
    <n v="25.005291005291006"/>
    <s v="US"/>
    <s v="USD"/>
    <n v="1291269600"/>
    <x v="261"/>
    <n v="1291442400"/>
    <x v="263"/>
    <x v="0"/>
    <b v="0"/>
    <b v="0"/>
    <s v="games/video games"/>
    <x v="6"/>
  </r>
  <r>
    <x v="2"/>
    <n v="61"/>
    <n v="32.016393442622949"/>
    <s v="US"/>
    <s v="USD"/>
    <n v="1449468000"/>
    <x v="262"/>
    <n v="1452146400"/>
    <x v="264"/>
    <x v="0"/>
    <b v="0"/>
    <b v="0"/>
    <s v="photography/photography books"/>
    <x v="7"/>
  </r>
  <r>
    <x v="1"/>
    <n v="1894"/>
    <n v="82.021647307286173"/>
    <s v="US"/>
    <s v="USD"/>
    <n v="1562734800"/>
    <x v="263"/>
    <n v="1564894800"/>
    <x v="265"/>
    <x v="0"/>
    <b v="0"/>
    <b v="1"/>
    <s v="theater/plays"/>
    <x v="3"/>
  </r>
  <r>
    <x v="1"/>
    <n v="282"/>
    <n v="37.957446808510639"/>
    <s v="CA"/>
    <s v="CAD"/>
    <n v="1505624400"/>
    <x v="264"/>
    <n v="1505883600"/>
    <x v="266"/>
    <x v="0"/>
    <b v="0"/>
    <b v="0"/>
    <s v="theater/plays"/>
    <x v="3"/>
  </r>
  <r>
    <x v="0"/>
    <n v="15"/>
    <n v="51.533333333333331"/>
    <s v="US"/>
    <s v="USD"/>
    <n v="1509948000"/>
    <x v="265"/>
    <n v="1510380000"/>
    <x v="267"/>
    <x v="0"/>
    <b v="0"/>
    <b v="0"/>
    <s v="theater/plays"/>
    <x v="3"/>
  </r>
  <r>
    <x v="1"/>
    <n v="116"/>
    <n v="81.198275862068968"/>
    <s v="US"/>
    <s v="USD"/>
    <n v="1554526800"/>
    <x v="266"/>
    <n v="1555218000"/>
    <x v="153"/>
    <x v="0"/>
    <b v="0"/>
    <b v="0"/>
    <s v="publishing/translations"/>
    <x v="5"/>
  </r>
  <r>
    <x v="0"/>
    <n v="133"/>
    <n v="40.030075187969928"/>
    <s v="US"/>
    <s v="USD"/>
    <n v="1334811600"/>
    <x v="267"/>
    <n v="1335243600"/>
    <x v="268"/>
    <x v="0"/>
    <b v="0"/>
    <b v="1"/>
    <s v="games/video games"/>
    <x v="6"/>
  </r>
  <r>
    <x v="1"/>
    <n v="83"/>
    <n v="89.939759036144579"/>
    <s v="US"/>
    <s v="USD"/>
    <n v="1279515600"/>
    <x v="268"/>
    <n v="1279688400"/>
    <x v="269"/>
    <x v="0"/>
    <b v="0"/>
    <b v="0"/>
    <s v="theater/plays"/>
    <x v="3"/>
  </r>
  <r>
    <x v="1"/>
    <n v="91"/>
    <n v="96.692307692307693"/>
    <s v="US"/>
    <s v="USD"/>
    <n v="1353909600"/>
    <x v="269"/>
    <n v="1356069600"/>
    <x v="270"/>
    <x v="0"/>
    <b v="0"/>
    <b v="0"/>
    <s v="technology/web"/>
    <x v="2"/>
  </r>
  <r>
    <x v="1"/>
    <n v="546"/>
    <n v="25.010989010989011"/>
    <s v="US"/>
    <s v="USD"/>
    <n v="1535950800"/>
    <x v="270"/>
    <n v="1536210000"/>
    <x v="271"/>
    <x v="0"/>
    <b v="0"/>
    <b v="0"/>
    <s v="theater/plays"/>
    <x v="3"/>
  </r>
  <r>
    <x v="1"/>
    <n v="393"/>
    <n v="36.987277353689571"/>
    <s v="US"/>
    <s v="USD"/>
    <n v="1511244000"/>
    <x v="271"/>
    <n v="1511762400"/>
    <x v="272"/>
    <x v="0"/>
    <b v="0"/>
    <b v="0"/>
    <s v="film &amp; video/animation"/>
    <x v="4"/>
  </r>
  <r>
    <x v="0"/>
    <n v="2062"/>
    <n v="73.012609117361791"/>
    <s v="US"/>
    <s v="USD"/>
    <n v="1331445600"/>
    <x v="272"/>
    <n v="1333256400"/>
    <x v="273"/>
    <x v="0"/>
    <b v="0"/>
    <b v="1"/>
    <s v="theater/plays"/>
    <x v="3"/>
  </r>
  <r>
    <x v="1"/>
    <n v="133"/>
    <n v="68.240601503759393"/>
    <s v="US"/>
    <s v="USD"/>
    <n v="1480226400"/>
    <x v="73"/>
    <n v="1480744800"/>
    <x v="274"/>
    <x v="0"/>
    <b v="0"/>
    <b v="1"/>
    <s v="film &amp; video/television"/>
    <x v="4"/>
  </r>
  <r>
    <x v="0"/>
    <n v="29"/>
    <n v="52.310344827586206"/>
    <s v="DK"/>
    <s v="DKK"/>
    <n v="1464584400"/>
    <x v="273"/>
    <n v="1465016400"/>
    <x v="148"/>
    <x v="0"/>
    <b v="0"/>
    <b v="0"/>
    <s v="music/rock"/>
    <x v="1"/>
  </r>
  <r>
    <x v="0"/>
    <n v="132"/>
    <n v="61.765151515151516"/>
    <s v="US"/>
    <s v="USD"/>
    <n v="1335848400"/>
    <x v="274"/>
    <n v="1336280400"/>
    <x v="275"/>
    <x v="0"/>
    <b v="0"/>
    <b v="0"/>
    <s v="technology/web"/>
    <x v="2"/>
  </r>
  <r>
    <x v="1"/>
    <n v="254"/>
    <n v="25.027559055118111"/>
    <s v="US"/>
    <s v="USD"/>
    <n v="1473483600"/>
    <x v="275"/>
    <n v="1476766800"/>
    <x v="276"/>
    <x v="0"/>
    <b v="0"/>
    <b v="0"/>
    <s v="theater/plays"/>
    <x v="3"/>
  </r>
  <r>
    <x v="3"/>
    <n v="184"/>
    <n v="106.28804347826087"/>
    <s v="US"/>
    <s v="USD"/>
    <n v="1479880800"/>
    <x v="276"/>
    <n v="1480485600"/>
    <x v="72"/>
    <x v="0"/>
    <b v="0"/>
    <b v="0"/>
    <s v="theater/plays"/>
    <x v="3"/>
  </r>
  <r>
    <x v="1"/>
    <n v="176"/>
    <n v="75.07386363636364"/>
    <s v="US"/>
    <s v="USD"/>
    <n v="1430197200"/>
    <x v="277"/>
    <n v="1430197200"/>
    <x v="277"/>
    <x v="0"/>
    <b v="0"/>
    <b v="0"/>
    <s v="music/electric music"/>
    <x v="1"/>
  </r>
  <r>
    <x v="0"/>
    <n v="137"/>
    <n v="39.970802919708028"/>
    <s v="DK"/>
    <s v="DKK"/>
    <n v="1331701200"/>
    <x v="278"/>
    <n v="1331787600"/>
    <x v="278"/>
    <x v="0"/>
    <b v="0"/>
    <b v="1"/>
    <s v="music/metal"/>
    <x v="1"/>
  </r>
  <r>
    <x v="1"/>
    <n v="337"/>
    <n v="39.982195845697326"/>
    <s v="CA"/>
    <s v="CAD"/>
    <n v="1438578000"/>
    <x v="279"/>
    <n v="1438837200"/>
    <x v="71"/>
    <x v="0"/>
    <b v="0"/>
    <b v="0"/>
    <s v="theater/plays"/>
    <x v="3"/>
  </r>
  <r>
    <x v="0"/>
    <n v="908"/>
    <n v="101.01541850220265"/>
    <s v="US"/>
    <s v="USD"/>
    <n v="1368162000"/>
    <x v="280"/>
    <n v="1370926800"/>
    <x v="279"/>
    <x v="0"/>
    <b v="0"/>
    <b v="1"/>
    <s v="film &amp; video/documentary"/>
    <x v="4"/>
  </r>
  <r>
    <x v="1"/>
    <n v="107"/>
    <n v="76.813084112149539"/>
    <s v="US"/>
    <s v="USD"/>
    <n v="1318654800"/>
    <x v="281"/>
    <n v="1319000400"/>
    <x v="280"/>
    <x v="0"/>
    <b v="1"/>
    <b v="0"/>
    <s v="technology/web"/>
    <x v="2"/>
  </r>
  <r>
    <x v="0"/>
    <n v="10"/>
    <n v="71.7"/>
    <s v="US"/>
    <s v="USD"/>
    <n v="1331874000"/>
    <x v="282"/>
    <n v="1333429200"/>
    <x v="281"/>
    <x v="0"/>
    <b v="0"/>
    <b v="0"/>
    <s v="food/food trucks"/>
    <x v="0"/>
  </r>
  <r>
    <x v="3"/>
    <n v="32"/>
    <n v="33.28125"/>
    <s v="IT"/>
    <s v="EUR"/>
    <n v="1286254800"/>
    <x v="283"/>
    <n v="1287032400"/>
    <x v="282"/>
    <x v="0"/>
    <b v="0"/>
    <b v="0"/>
    <s v="theater/plays"/>
    <x v="3"/>
  </r>
  <r>
    <x v="1"/>
    <n v="183"/>
    <n v="43.923497267759565"/>
    <s v="US"/>
    <s v="USD"/>
    <n v="1540530000"/>
    <x v="284"/>
    <n v="1541570400"/>
    <x v="283"/>
    <x v="0"/>
    <b v="0"/>
    <b v="0"/>
    <s v="theater/plays"/>
    <x v="3"/>
  </r>
  <r>
    <x v="0"/>
    <n v="1910"/>
    <n v="36.004712041884815"/>
    <s v="CH"/>
    <s v="CHF"/>
    <n v="1381813200"/>
    <x v="285"/>
    <n v="1383976800"/>
    <x v="284"/>
    <x v="0"/>
    <b v="0"/>
    <b v="0"/>
    <s v="theater/plays"/>
    <x v="3"/>
  </r>
  <r>
    <x v="0"/>
    <n v="38"/>
    <n v="88.21052631578948"/>
    <s v="AU"/>
    <s v="AUD"/>
    <n v="1548655200"/>
    <x v="286"/>
    <n v="1550556000"/>
    <x v="285"/>
    <x v="0"/>
    <b v="0"/>
    <b v="0"/>
    <s v="theater/plays"/>
    <x v="3"/>
  </r>
  <r>
    <x v="0"/>
    <n v="104"/>
    <n v="65.240384615384613"/>
    <s v="AU"/>
    <s v="AUD"/>
    <n v="1389679200"/>
    <x v="287"/>
    <n v="1390456800"/>
    <x v="286"/>
    <x v="0"/>
    <b v="0"/>
    <b v="1"/>
    <s v="theater/plays"/>
    <x v="3"/>
  </r>
  <r>
    <x v="1"/>
    <n v="72"/>
    <n v="69.958333333333329"/>
    <s v="US"/>
    <s v="USD"/>
    <n v="1456466400"/>
    <x v="288"/>
    <n v="1458018000"/>
    <x v="287"/>
    <x v="0"/>
    <b v="0"/>
    <b v="1"/>
    <s v="music/rock"/>
    <x v="1"/>
  </r>
  <r>
    <x v="0"/>
    <n v="49"/>
    <n v="39.877551020408163"/>
    <s v="US"/>
    <s v="USD"/>
    <n v="1456984800"/>
    <x v="289"/>
    <n v="1461819600"/>
    <x v="288"/>
    <x v="0"/>
    <b v="0"/>
    <b v="0"/>
    <s v="food/food trucks"/>
    <x v="0"/>
  </r>
  <r>
    <x v="0"/>
    <n v="1"/>
    <n v="5"/>
    <s v="DK"/>
    <s v="DKK"/>
    <n v="1504069200"/>
    <x v="290"/>
    <n v="1504155600"/>
    <x v="289"/>
    <x v="0"/>
    <b v="0"/>
    <b v="1"/>
    <s v="publishing/nonfiction"/>
    <x v="5"/>
  </r>
  <r>
    <x v="1"/>
    <n v="295"/>
    <n v="41.023728813559323"/>
    <s v="US"/>
    <s v="USD"/>
    <n v="1424930400"/>
    <x v="291"/>
    <n v="1426395600"/>
    <x v="290"/>
    <x v="0"/>
    <b v="0"/>
    <b v="0"/>
    <s v="film &amp; video/documentary"/>
    <x v="4"/>
  </r>
  <r>
    <x v="0"/>
    <n v="245"/>
    <n v="98.914285714285711"/>
    <s v="US"/>
    <s v="USD"/>
    <n v="1535864400"/>
    <x v="292"/>
    <n v="1537074000"/>
    <x v="18"/>
    <x v="0"/>
    <b v="0"/>
    <b v="0"/>
    <s v="theater/plays"/>
    <x v="3"/>
  </r>
  <r>
    <x v="0"/>
    <n v="32"/>
    <n v="87.78125"/>
    <s v="US"/>
    <s v="USD"/>
    <n v="1452146400"/>
    <x v="293"/>
    <n v="1452578400"/>
    <x v="291"/>
    <x v="0"/>
    <b v="0"/>
    <b v="0"/>
    <s v="music/indie rock"/>
    <x v="1"/>
  </r>
  <r>
    <x v="1"/>
    <n v="142"/>
    <n v="80.767605633802816"/>
    <s v="US"/>
    <s v="USD"/>
    <n v="1470546000"/>
    <x v="294"/>
    <n v="1474088400"/>
    <x v="292"/>
    <x v="0"/>
    <b v="0"/>
    <b v="0"/>
    <s v="film &amp; video/documentary"/>
    <x v="4"/>
  </r>
  <r>
    <x v="1"/>
    <n v="85"/>
    <n v="94.28235294117647"/>
    <s v="US"/>
    <s v="USD"/>
    <n v="1458363600"/>
    <x v="295"/>
    <n v="1461906000"/>
    <x v="293"/>
    <x v="0"/>
    <b v="0"/>
    <b v="0"/>
    <s v="theater/plays"/>
    <x v="3"/>
  </r>
  <r>
    <x v="0"/>
    <n v="7"/>
    <n v="73.428571428571431"/>
    <s v="US"/>
    <s v="USD"/>
    <n v="1500008400"/>
    <x v="296"/>
    <n v="1500267600"/>
    <x v="294"/>
    <x v="0"/>
    <b v="0"/>
    <b v="1"/>
    <s v="theater/plays"/>
    <x v="3"/>
  </r>
  <r>
    <x v="1"/>
    <n v="659"/>
    <n v="65.968133535660087"/>
    <s v="DK"/>
    <s v="DKK"/>
    <n v="1338958800"/>
    <x v="297"/>
    <n v="1340686800"/>
    <x v="295"/>
    <x v="0"/>
    <b v="0"/>
    <b v="1"/>
    <s v="publishing/fiction"/>
    <x v="5"/>
  </r>
  <r>
    <x v="0"/>
    <n v="803"/>
    <n v="109.04109589041096"/>
    <s v="US"/>
    <s v="USD"/>
    <n v="1303102800"/>
    <x v="298"/>
    <n v="1303189200"/>
    <x v="296"/>
    <x v="0"/>
    <b v="0"/>
    <b v="0"/>
    <s v="theater/plays"/>
    <x v="3"/>
  </r>
  <r>
    <x v="3"/>
    <n v="75"/>
    <n v="41.16"/>
    <s v="US"/>
    <s v="USD"/>
    <n v="1316581200"/>
    <x v="299"/>
    <n v="1318309200"/>
    <x v="297"/>
    <x v="0"/>
    <b v="0"/>
    <b v="1"/>
    <s v="music/indie rock"/>
    <x v="1"/>
  </r>
  <r>
    <x v="0"/>
    <n v="16"/>
    <n v="99.125"/>
    <s v="US"/>
    <s v="USD"/>
    <n v="1270789200"/>
    <x v="300"/>
    <n v="1272171600"/>
    <x v="298"/>
    <x v="0"/>
    <b v="0"/>
    <b v="0"/>
    <s v="games/video games"/>
    <x v="6"/>
  </r>
  <r>
    <x v="1"/>
    <n v="121"/>
    <n v="105.88429752066116"/>
    <s v="US"/>
    <s v="USD"/>
    <n v="1297836000"/>
    <x v="247"/>
    <n v="1298872800"/>
    <x v="299"/>
    <x v="0"/>
    <b v="0"/>
    <b v="0"/>
    <s v="theater/plays"/>
    <x v="3"/>
  </r>
  <r>
    <x v="1"/>
    <n v="3742"/>
    <n v="48.996525921966864"/>
    <s v="US"/>
    <s v="USD"/>
    <n v="1382677200"/>
    <x v="244"/>
    <n v="1383282000"/>
    <x v="300"/>
    <x v="0"/>
    <b v="0"/>
    <b v="0"/>
    <s v="theater/plays"/>
    <x v="3"/>
  </r>
  <r>
    <x v="1"/>
    <n v="223"/>
    <n v="39"/>
    <s v="US"/>
    <s v="USD"/>
    <n v="1330322400"/>
    <x v="301"/>
    <n v="1330495200"/>
    <x v="301"/>
    <x v="0"/>
    <b v="0"/>
    <b v="0"/>
    <s v="music/rock"/>
    <x v="1"/>
  </r>
  <r>
    <x v="1"/>
    <n v="133"/>
    <n v="31.022556390977442"/>
    <s v="US"/>
    <s v="USD"/>
    <n v="1552366800"/>
    <x v="188"/>
    <n v="1552798800"/>
    <x v="162"/>
    <x v="0"/>
    <b v="0"/>
    <b v="1"/>
    <s v="film &amp; video/documentary"/>
    <x v="4"/>
  </r>
  <r>
    <x v="0"/>
    <n v="31"/>
    <n v="103.87096774193549"/>
    <s v="US"/>
    <s v="USD"/>
    <n v="1400907600"/>
    <x v="302"/>
    <n v="1403413200"/>
    <x v="302"/>
    <x v="0"/>
    <b v="0"/>
    <b v="0"/>
    <s v="theater/plays"/>
    <x v="3"/>
  </r>
  <r>
    <x v="0"/>
    <n v="108"/>
    <n v="59.268518518518519"/>
    <s v="IT"/>
    <s v="EUR"/>
    <n v="1574143200"/>
    <x v="303"/>
    <n v="1574229600"/>
    <x v="303"/>
    <x v="0"/>
    <b v="0"/>
    <b v="1"/>
    <s v="food/food trucks"/>
    <x v="0"/>
  </r>
  <r>
    <x v="0"/>
    <n v="30"/>
    <n v="42.3"/>
    <s v="US"/>
    <s v="USD"/>
    <n v="1494738000"/>
    <x v="304"/>
    <n v="1495861200"/>
    <x v="304"/>
    <x v="0"/>
    <b v="0"/>
    <b v="0"/>
    <s v="theater/plays"/>
    <x v="3"/>
  </r>
  <r>
    <x v="0"/>
    <n v="17"/>
    <n v="53.117647058823529"/>
    <s v="US"/>
    <s v="USD"/>
    <n v="1392357600"/>
    <x v="305"/>
    <n v="1392530400"/>
    <x v="305"/>
    <x v="0"/>
    <b v="0"/>
    <b v="0"/>
    <s v="music/rock"/>
    <x v="1"/>
  </r>
  <r>
    <x v="3"/>
    <n v="64"/>
    <n v="50.796875"/>
    <s v="US"/>
    <s v="USD"/>
    <n v="1281589200"/>
    <x v="306"/>
    <n v="1283662800"/>
    <x v="306"/>
    <x v="0"/>
    <b v="0"/>
    <b v="0"/>
    <s v="technology/web"/>
    <x v="2"/>
  </r>
  <r>
    <x v="0"/>
    <n v="80"/>
    <n v="101.15"/>
    <s v="US"/>
    <s v="USD"/>
    <n v="1305003600"/>
    <x v="307"/>
    <n v="1305781200"/>
    <x v="307"/>
    <x v="0"/>
    <b v="0"/>
    <b v="0"/>
    <s v="publishing/fiction"/>
    <x v="5"/>
  </r>
  <r>
    <x v="0"/>
    <n v="2468"/>
    <n v="65.000810372771468"/>
    <s v="US"/>
    <s v="USD"/>
    <n v="1301634000"/>
    <x v="308"/>
    <n v="1302325200"/>
    <x v="308"/>
    <x v="0"/>
    <b v="0"/>
    <b v="0"/>
    <s v="film &amp; video/shorts"/>
    <x v="4"/>
  </r>
  <r>
    <x v="1"/>
    <n v="5168"/>
    <n v="37.998645510835914"/>
    <s v="US"/>
    <s v="USD"/>
    <n v="1290664800"/>
    <x v="309"/>
    <n v="1291788000"/>
    <x v="309"/>
    <x v="0"/>
    <b v="0"/>
    <b v="0"/>
    <s v="theater/plays"/>
    <x v="3"/>
  </r>
  <r>
    <x v="0"/>
    <n v="26"/>
    <n v="82.615384615384613"/>
    <s v="GB"/>
    <s v="GBP"/>
    <n v="1395896400"/>
    <x v="310"/>
    <n v="1396069200"/>
    <x v="310"/>
    <x v="0"/>
    <b v="0"/>
    <b v="0"/>
    <s v="film &amp; video/documentary"/>
    <x v="4"/>
  </r>
  <r>
    <x v="1"/>
    <n v="307"/>
    <n v="37.941368078175898"/>
    <s v="US"/>
    <s v="USD"/>
    <n v="1434862800"/>
    <x v="311"/>
    <n v="1435899600"/>
    <x v="311"/>
    <x v="0"/>
    <b v="0"/>
    <b v="1"/>
    <s v="theater/plays"/>
    <x v="3"/>
  </r>
  <r>
    <x v="0"/>
    <n v="73"/>
    <n v="80.780821917808225"/>
    <s v="US"/>
    <s v="USD"/>
    <n v="1529125200"/>
    <x v="79"/>
    <n v="1531112400"/>
    <x v="312"/>
    <x v="0"/>
    <b v="0"/>
    <b v="1"/>
    <s v="theater/plays"/>
    <x v="3"/>
  </r>
  <r>
    <x v="0"/>
    <n v="128"/>
    <n v="25.984375"/>
    <s v="US"/>
    <s v="USD"/>
    <n v="1451109600"/>
    <x v="312"/>
    <n v="1451628000"/>
    <x v="313"/>
    <x v="0"/>
    <b v="0"/>
    <b v="0"/>
    <s v="film &amp; video/animation"/>
    <x v="4"/>
  </r>
  <r>
    <x v="0"/>
    <n v="33"/>
    <n v="30.363636363636363"/>
    <s v="US"/>
    <s v="USD"/>
    <n v="1566968400"/>
    <x v="313"/>
    <n v="1567314000"/>
    <x v="314"/>
    <x v="0"/>
    <b v="0"/>
    <b v="1"/>
    <s v="theater/plays"/>
    <x v="3"/>
  </r>
  <r>
    <x v="1"/>
    <n v="2441"/>
    <n v="54.004916018025398"/>
    <s v="US"/>
    <s v="USD"/>
    <n v="1543557600"/>
    <x v="314"/>
    <n v="1544508000"/>
    <x v="315"/>
    <x v="0"/>
    <b v="0"/>
    <b v="0"/>
    <s v="music/rock"/>
    <x v="1"/>
  </r>
  <r>
    <x v="2"/>
    <n v="211"/>
    <n v="101.78672985781991"/>
    <s v="US"/>
    <s v="USD"/>
    <n v="1481522400"/>
    <x v="315"/>
    <n v="1482472800"/>
    <x v="316"/>
    <x v="0"/>
    <b v="0"/>
    <b v="0"/>
    <s v="games/video games"/>
    <x v="6"/>
  </r>
  <r>
    <x v="1"/>
    <n v="1385"/>
    <n v="45.003610108303249"/>
    <s v="GB"/>
    <s v="GBP"/>
    <n v="1512712800"/>
    <x v="316"/>
    <n v="1512799200"/>
    <x v="317"/>
    <x v="0"/>
    <b v="0"/>
    <b v="0"/>
    <s v="film &amp; video/documentary"/>
    <x v="4"/>
  </r>
  <r>
    <x v="1"/>
    <n v="190"/>
    <n v="77.068421052631578"/>
    <s v="US"/>
    <s v="USD"/>
    <n v="1324274400"/>
    <x v="317"/>
    <n v="1324360800"/>
    <x v="318"/>
    <x v="0"/>
    <b v="0"/>
    <b v="0"/>
    <s v="food/food trucks"/>
    <x v="0"/>
  </r>
  <r>
    <x v="1"/>
    <n v="470"/>
    <n v="88.076595744680844"/>
    <s v="US"/>
    <s v="USD"/>
    <n v="1364446800"/>
    <x v="318"/>
    <n v="1364533200"/>
    <x v="319"/>
    <x v="0"/>
    <b v="0"/>
    <b v="0"/>
    <s v="technology/wearables"/>
    <x v="2"/>
  </r>
  <r>
    <x v="1"/>
    <n v="253"/>
    <n v="47.035573122529641"/>
    <s v="US"/>
    <s v="USD"/>
    <n v="1542693600"/>
    <x v="319"/>
    <n v="1545112800"/>
    <x v="320"/>
    <x v="0"/>
    <b v="0"/>
    <b v="0"/>
    <s v="theater/plays"/>
    <x v="3"/>
  </r>
  <r>
    <x v="1"/>
    <n v="1113"/>
    <n v="110.99550763701707"/>
    <s v="US"/>
    <s v="USD"/>
    <n v="1515564000"/>
    <x v="32"/>
    <n v="1516168800"/>
    <x v="321"/>
    <x v="0"/>
    <b v="0"/>
    <b v="0"/>
    <s v="music/rock"/>
    <x v="1"/>
  </r>
  <r>
    <x v="1"/>
    <n v="2283"/>
    <n v="87.003066141042481"/>
    <s v="US"/>
    <s v="USD"/>
    <n v="1573797600"/>
    <x v="320"/>
    <n v="1574920800"/>
    <x v="322"/>
    <x v="0"/>
    <b v="0"/>
    <b v="0"/>
    <s v="music/rock"/>
    <x v="1"/>
  </r>
  <r>
    <x v="0"/>
    <n v="1072"/>
    <n v="63.994402985074629"/>
    <s v="US"/>
    <s v="USD"/>
    <n v="1292392800"/>
    <x v="321"/>
    <n v="1292479200"/>
    <x v="323"/>
    <x v="0"/>
    <b v="0"/>
    <b v="1"/>
    <s v="music/rock"/>
    <x v="1"/>
  </r>
  <r>
    <x v="1"/>
    <n v="1095"/>
    <n v="105.9945205479452"/>
    <s v="US"/>
    <s v="USD"/>
    <n v="1573452000"/>
    <x v="322"/>
    <n v="1573538400"/>
    <x v="324"/>
    <x v="0"/>
    <b v="0"/>
    <b v="0"/>
    <s v="theater/plays"/>
    <x v="3"/>
  </r>
  <r>
    <x v="1"/>
    <n v="1690"/>
    <n v="73.989349112426041"/>
    <s v="US"/>
    <s v="USD"/>
    <n v="1317790800"/>
    <x v="323"/>
    <n v="1320382800"/>
    <x v="325"/>
    <x v="0"/>
    <b v="0"/>
    <b v="0"/>
    <s v="theater/plays"/>
    <x v="3"/>
  </r>
  <r>
    <x v="3"/>
    <n v="1297"/>
    <n v="84.02004626060139"/>
    <s v="CA"/>
    <s v="CAD"/>
    <n v="1501650000"/>
    <x v="324"/>
    <n v="1502859600"/>
    <x v="326"/>
    <x v="0"/>
    <b v="0"/>
    <b v="0"/>
    <s v="theater/plays"/>
    <x v="3"/>
  </r>
  <r>
    <x v="0"/>
    <n v="393"/>
    <n v="88.966921119592882"/>
    <s v="US"/>
    <s v="USD"/>
    <n v="1323669600"/>
    <x v="325"/>
    <n v="1323756000"/>
    <x v="327"/>
    <x v="0"/>
    <b v="0"/>
    <b v="0"/>
    <s v="photography/photography books"/>
    <x v="7"/>
  </r>
  <r>
    <x v="0"/>
    <n v="1257"/>
    <n v="76.990453460620529"/>
    <s v="US"/>
    <s v="USD"/>
    <n v="1440738000"/>
    <x v="326"/>
    <n v="1441342800"/>
    <x v="328"/>
    <x v="0"/>
    <b v="0"/>
    <b v="0"/>
    <s v="music/indie rock"/>
    <x v="1"/>
  </r>
  <r>
    <x v="0"/>
    <n v="328"/>
    <n v="97.146341463414629"/>
    <s v="US"/>
    <s v="USD"/>
    <n v="1374296400"/>
    <x v="327"/>
    <n v="1375333200"/>
    <x v="329"/>
    <x v="0"/>
    <b v="0"/>
    <b v="0"/>
    <s v="theater/plays"/>
    <x v="3"/>
  </r>
  <r>
    <x v="0"/>
    <n v="147"/>
    <n v="33.013605442176868"/>
    <s v="US"/>
    <s v="USD"/>
    <n v="1384840800"/>
    <x v="328"/>
    <n v="1389420000"/>
    <x v="151"/>
    <x v="0"/>
    <b v="0"/>
    <b v="0"/>
    <s v="theater/plays"/>
    <x v="3"/>
  </r>
  <r>
    <x v="0"/>
    <n v="830"/>
    <n v="99.950602409638549"/>
    <s v="US"/>
    <s v="USD"/>
    <n v="1516600800"/>
    <x v="329"/>
    <n v="1520056800"/>
    <x v="330"/>
    <x v="0"/>
    <b v="0"/>
    <b v="0"/>
    <s v="games/video games"/>
    <x v="6"/>
  </r>
  <r>
    <x v="0"/>
    <n v="331"/>
    <n v="69.966767371601208"/>
    <s v="GB"/>
    <s v="GBP"/>
    <n v="1436418000"/>
    <x v="330"/>
    <n v="1436504400"/>
    <x v="331"/>
    <x v="0"/>
    <b v="0"/>
    <b v="0"/>
    <s v="film &amp; video/drama"/>
    <x v="4"/>
  </r>
  <r>
    <x v="0"/>
    <n v="25"/>
    <n v="110.32"/>
    <s v="US"/>
    <s v="USD"/>
    <n v="1503550800"/>
    <x v="331"/>
    <n v="1508302800"/>
    <x v="332"/>
    <x v="0"/>
    <b v="0"/>
    <b v="1"/>
    <s v="music/indie rock"/>
    <x v="1"/>
  </r>
  <r>
    <x v="1"/>
    <n v="191"/>
    <n v="66.005235602094245"/>
    <s v="US"/>
    <s v="USD"/>
    <n v="1423634400"/>
    <x v="332"/>
    <n v="1425708000"/>
    <x v="333"/>
    <x v="0"/>
    <b v="0"/>
    <b v="0"/>
    <s v="technology/web"/>
    <x v="2"/>
  </r>
  <r>
    <x v="0"/>
    <n v="3483"/>
    <n v="41.005742176284812"/>
    <s v="US"/>
    <s v="USD"/>
    <n v="1487224800"/>
    <x v="333"/>
    <n v="1488348000"/>
    <x v="334"/>
    <x v="0"/>
    <b v="0"/>
    <b v="0"/>
    <s v="food/food trucks"/>
    <x v="0"/>
  </r>
  <r>
    <x v="0"/>
    <n v="923"/>
    <n v="103.96316359696641"/>
    <s v="US"/>
    <s v="USD"/>
    <n v="1500008400"/>
    <x v="296"/>
    <n v="1502600400"/>
    <x v="335"/>
    <x v="0"/>
    <b v="0"/>
    <b v="0"/>
    <s v="theater/plays"/>
    <x v="3"/>
  </r>
  <r>
    <x v="0"/>
    <n v="1"/>
    <n v="5"/>
    <s v="US"/>
    <s v="USD"/>
    <n v="1432098000"/>
    <x v="334"/>
    <n v="1433653200"/>
    <x v="336"/>
    <x v="0"/>
    <b v="0"/>
    <b v="1"/>
    <s v="music/jazz"/>
    <x v="1"/>
  </r>
  <r>
    <x v="1"/>
    <n v="2013"/>
    <n v="47.009935419771487"/>
    <s v="US"/>
    <s v="USD"/>
    <n v="1440392400"/>
    <x v="335"/>
    <n v="1441602000"/>
    <x v="337"/>
    <x v="0"/>
    <b v="0"/>
    <b v="0"/>
    <s v="music/rock"/>
    <x v="1"/>
  </r>
  <r>
    <x v="0"/>
    <n v="33"/>
    <n v="29.606060606060606"/>
    <s v="CA"/>
    <s v="CAD"/>
    <n v="1446876000"/>
    <x v="336"/>
    <n v="1447567200"/>
    <x v="338"/>
    <x v="0"/>
    <b v="0"/>
    <b v="0"/>
    <s v="theater/plays"/>
    <x v="3"/>
  </r>
  <r>
    <x v="1"/>
    <n v="1703"/>
    <n v="81.010569583088667"/>
    <s v="US"/>
    <s v="USD"/>
    <n v="1562302800"/>
    <x v="337"/>
    <n v="1562389200"/>
    <x v="339"/>
    <x v="0"/>
    <b v="0"/>
    <b v="0"/>
    <s v="theater/plays"/>
    <x v="3"/>
  </r>
  <r>
    <x v="1"/>
    <n v="80"/>
    <n v="94.35"/>
    <s v="DK"/>
    <s v="DKK"/>
    <n v="1378184400"/>
    <x v="338"/>
    <n v="1378789200"/>
    <x v="340"/>
    <x v="0"/>
    <b v="0"/>
    <b v="0"/>
    <s v="film &amp; video/documentary"/>
    <x v="4"/>
  </r>
  <r>
    <x v="2"/>
    <n v="86"/>
    <n v="26.058139534883722"/>
    <s v="US"/>
    <s v="USD"/>
    <n v="1485064800"/>
    <x v="339"/>
    <n v="1488520800"/>
    <x v="341"/>
    <x v="0"/>
    <b v="0"/>
    <b v="0"/>
    <s v="technology/wearables"/>
    <x v="2"/>
  </r>
  <r>
    <x v="0"/>
    <n v="40"/>
    <n v="85.775000000000006"/>
    <s v="IT"/>
    <s v="EUR"/>
    <n v="1326520800"/>
    <x v="340"/>
    <n v="1327298400"/>
    <x v="342"/>
    <x v="0"/>
    <b v="0"/>
    <b v="0"/>
    <s v="theater/plays"/>
    <x v="3"/>
  </r>
  <r>
    <x v="1"/>
    <n v="41"/>
    <n v="103.73170731707317"/>
    <s v="US"/>
    <s v="USD"/>
    <n v="1441256400"/>
    <x v="341"/>
    <n v="1443416400"/>
    <x v="343"/>
    <x v="0"/>
    <b v="0"/>
    <b v="0"/>
    <s v="games/video games"/>
    <x v="6"/>
  </r>
  <r>
    <x v="0"/>
    <n v="23"/>
    <n v="49.826086956521742"/>
    <s v="CA"/>
    <s v="CAD"/>
    <n v="1533877200"/>
    <x v="342"/>
    <n v="1534136400"/>
    <x v="344"/>
    <x v="0"/>
    <b v="1"/>
    <b v="0"/>
    <s v="photography/photography books"/>
    <x v="7"/>
  </r>
  <r>
    <x v="1"/>
    <n v="187"/>
    <n v="63.893048128342244"/>
    <s v="US"/>
    <s v="USD"/>
    <n v="1314421200"/>
    <x v="343"/>
    <n v="1315026000"/>
    <x v="127"/>
    <x v="0"/>
    <b v="0"/>
    <b v="0"/>
    <s v="film &amp; video/animation"/>
    <x v="4"/>
  </r>
  <r>
    <x v="1"/>
    <n v="2875"/>
    <n v="47.002434782608695"/>
    <s v="GB"/>
    <s v="GBP"/>
    <n v="1293861600"/>
    <x v="344"/>
    <n v="1295071200"/>
    <x v="345"/>
    <x v="0"/>
    <b v="0"/>
    <b v="1"/>
    <s v="theater/plays"/>
    <x v="3"/>
  </r>
  <r>
    <x v="1"/>
    <n v="88"/>
    <n v="108.47727272727273"/>
    <s v="US"/>
    <s v="USD"/>
    <n v="1507352400"/>
    <x v="345"/>
    <n v="1509426000"/>
    <x v="346"/>
    <x v="0"/>
    <b v="0"/>
    <b v="0"/>
    <s v="theater/plays"/>
    <x v="3"/>
  </r>
  <r>
    <x v="1"/>
    <n v="191"/>
    <n v="72.015706806282722"/>
    <s v="US"/>
    <s v="USD"/>
    <n v="1296108000"/>
    <x v="65"/>
    <n v="1299391200"/>
    <x v="347"/>
    <x v="0"/>
    <b v="0"/>
    <b v="0"/>
    <s v="music/rock"/>
    <x v="1"/>
  </r>
  <r>
    <x v="1"/>
    <n v="139"/>
    <n v="59.928057553956833"/>
    <s v="US"/>
    <s v="USD"/>
    <n v="1324965600"/>
    <x v="346"/>
    <n v="1325052000"/>
    <x v="348"/>
    <x v="0"/>
    <b v="0"/>
    <b v="0"/>
    <s v="music/rock"/>
    <x v="1"/>
  </r>
  <r>
    <x v="1"/>
    <n v="186"/>
    <n v="78.209677419354833"/>
    <s v="US"/>
    <s v="USD"/>
    <n v="1520229600"/>
    <x v="347"/>
    <n v="1522818000"/>
    <x v="349"/>
    <x v="0"/>
    <b v="0"/>
    <b v="0"/>
    <s v="music/indie rock"/>
    <x v="1"/>
  </r>
  <r>
    <x v="1"/>
    <n v="112"/>
    <n v="104.77678571428571"/>
    <s v="AU"/>
    <s v="AUD"/>
    <n v="1482991200"/>
    <x v="348"/>
    <n v="1485324000"/>
    <x v="350"/>
    <x v="0"/>
    <b v="0"/>
    <b v="0"/>
    <s v="theater/plays"/>
    <x v="3"/>
  </r>
  <r>
    <x v="1"/>
    <n v="101"/>
    <n v="105.52475247524752"/>
    <s v="US"/>
    <s v="USD"/>
    <n v="1294034400"/>
    <x v="349"/>
    <n v="1294120800"/>
    <x v="351"/>
    <x v="0"/>
    <b v="0"/>
    <b v="1"/>
    <s v="theater/plays"/>
    <x v="3"/>
  </r>
  <r>
    <x v="0"/>
    <n v="75"/>
    <n v="24.933333333333334"/>
    <s v="US"/>
    <s v="USD"/>
    <n v="1413608400"/>
    <x v="350"/>
    <n v="1415685600"/>
    <x v="33"/>
    <x v="0"/>
    <b v="0"/>
    <b v="1"/>
    <s v="theater/plays"/>
    <x v="3"/>
  </r>
  <r>
    <x v="1"/>
    <n v="206"/>
    <n v="69.873786407766985"/>
    <s v="GB"/>
    <s v="GBP"/>
    <n v="1286946000"/>
    <x v="351"/>
    <n v="1288933200"/>
    <x v="352"/>
    <x v="0"/>
    <b v="0"/>
    <b v="1"/>
    <s v="film &amp; video/documentary"/>
    <x v="4"/>
  </r>
  <r>
    <x v="1"/>
    <n v="154"/>
    <n v="95.733766233766232"/>
    <s v="US"/>
    <s v="USD"/>
    <n v="1359871200"/>
    <x v="352"/>
    <n v="1363237200"/>
    <x v="353"/>
    <x v="0"/>
    <b v="0"/>
    <b v="1"/>
    <s v="film &amp; video/television"/>
    <x v="4"/>
  </r>
  <r>
    <x v="1"/>
    <n v="5966"/>
    <n v="29.997485752598056"/>
    <s v="US"/>
    <s v="USD"/>
    <n v="1555304400"/>
    <x v="353"/>
    <n v="1555822800"/>
    <x v="354"/>
    <x v="0"/>
    <b v="0"/>
    <b v="0"/>
    <s v="theater/plays"/>
    <x v="3"/>
  </r>
  <r>
    <x v="0"/>
    <n v="2176"/>
    <n v="59.011948529411768"/>
    <s v="US"/>
    <s v="USD"/>
    <n v="1423375200"/>
    <x v="354"/>
    <n v="1427778000"/>
    <x v="355"/>
    <x v="0"/>
    <b v="0"/>
    <b v="0"/>
    <s v="theater/plays"/>
    <x v="3"/>
  </r>
  <r>
    <x v="1"/>
    <n v="169"/>
    <n v="84.757396449704146"/>
    <s v="US"/>
    <s v="USD"/>
    <n v="1420696800"/>
    <x v="355"/>
    <n v="1422424800"/>
    <x v="356"/>
    <x v="0"/>
    <b v="0"/>
    <b v="1"/>
    <s v="film &amp; video/documentary"/>
    <x v="4"/>
  </r>
  <r>
    <x v="1"/>
    <n v="2106"/>
    <n v="78.010921177587846"/>
    <s v="US"/>
    <s v="USD"/>
    <n v="1502946000"/>
    <x v="356"/>
    <n v="1503637200"/>
    <x v="357"/>
    <x v="0"/>
    <b v="0"/>
    <b v="0"/>
    <s v="theater/plays"/>
    <x v="3"/>
  </r>
  <r>
    <x v="0"/>
    <n v="441"/>
    <n v="50.05215419501134"/>
    <s v="US"/>
    <s v="USD"/>
    <n v="1547186400"/>
    <x v="357"/>
    <n v="1547618400"/>
    <x v="358"/>
    <x v="0"/>
    <b v="0"/>
    <b v="1"/>
    <s v="film &amp; video/documentary"/>
    <x v="4"/>
  </r>
  <r>
    <x v="0"/>
    <n v="25"/>
    <n v="59.16"/>
    <s v="US"/>
    <s v="USD"/>
    <n v="1444971600"/>
    <x v="358"/>
    <n v="1449900000"/>
    <x v="359"/>
    <x v="0"/>
    <b v="0"/>
    <b v="0"/>
    <s v="music/indie rock"/>
    <x v="1"/>
  </r>
  <r>
    <x v="1"/>
    <n v="131"/>
    <n v="93.702290076335885"/>
    <s v="US"/>
    <s v="USD"/>
    <n v="1404622800"/>
    <x v="359"/>
    <n v="1405141200"/>
    <x v="360"/>
    <x v="0"/>
    <b v="0"/>
    <b v="0"/>
    <s v="music/rock"/>
    <x v="1"/>
  </r>
  <r>
    <x v="0"/>
    <n v="127"/>
    <n v="40.14173228346457"/>
    <s v="US"/>
    <s v="USD"/>
    <n v="1571720400"/>
    <x v="12"/>
    <n v="1572933600"/>
    <x v="361"/>
    <x v="0"/>
    <b v="0"/>
    <b v="0"/>
    <s v="theater/plays"/>
    <x v="3"/>
  </r>
  <r>
    <x v="0"/>
    <n v="355"/>
    <n v="70.090140845070422"/>
    <s v="US"/>
    <s v="USD"/>
    <n v="1526878800"/>
    <x v="360"/>
    <n v="1530162000"/>
    <x v="362"/>
    <x v="0"/>
    <b v="0"/>
    <b v="0"/>
    <s v="film &amp; video/documentary"/>
    <x v="4"/>
  </r>
  <r>
    <x v="0"/>
    <n v="44"/>
    <n v="66.181818181818187"/>
    <s v="GB"/>
    <s v="GBP"/>
    <n v="1319691600"/>
    <x v="361"/>
    <n v="1320904800"/>
    <x v="363"/>
    <x v="0"/>
    <b v="0"/>
    <b v="0"/>
    <s v="theater/plays"/>
    <x v="3"/>
  </r>
  <r>
    <x v="1"/>
    <n v="84"/>
    <n v="47.714285714285715"/>
    <s v="US"/>
    <s v="USD"/>
    <n v="1371963600"/>
    <x v="362"/>
    <n v="1372395600"/>
    <x v="364"/>
    <x v="0"/>
    <b v="0"/>
    <b v="0"/>
    <s v="theater/plays"/>
    <x v="3"/>
  </r>
  <r>
    <x v="1"/>
    <n v="155"/>
    <n v="62.896774193548389"/>
    <s v="US"/>
    <s v="USD"/>
    <n v="1433739600"/>
    <x v="363"/>
    <n v="1437714000"/>
    <x v="365"/>
    <x v="0"/>
    <b v="0"/>
    <b v="0"/>
    <s v="theater/plays"/>
    <x v="3"/>
  </r>
  <r>
    <x v="0"/>
    <n v="67"/>
    <n v="86.611940298507463"/>
    <s v="US"/>
    <s v="USD"/>
    <n v="1508130000"/>
    <x v="364"/>
    <n v="1509771600"/>
    <x v="366"/>
    <x v="0"/>
    <b v="0"/>
    <b v="0"/>
    <s v="photography/photography books"/>
    <x v="7"/>
  </r>
  <r>
    <x v="1"/>
    <n v="189"/>
    <n v="75.126984126984127"/>
    <s v="US"/>
    <s v="USD"/>
    <n v="1550037600"/>
    <x v="210"/>
    <n v="1550556000"/>
    <x v="285"/>
    <x v="0"/>
    <b v="0"/>
    <b v="1"/>
    <s v="food/food trucks"/>
    <x v="0"/>
  </r>
  <r>
    <x v="1"/>
    <n v="4799"/>
    <n v="41.004167534903104"/>
    <s v="US"/>
    <s v="USD"/>
    <n v="1486706400"/>
    <x v="365"/>
    <n v="1489039200"/>
    <x v="367"/>
    <x v="0"/>
    <b v="1"/>
    <b v="1"/>
    <s v="film &amp; video/documentary"/>
    <x v="4"/>
  </r>
  <r>
    <x v="1"/>
    <n v="1137"/>
    <n v="50.007915567282325"/>
    <s v="US"/>
    <s v="USD"/>
    <n v="1553835600"/>
    <x v="366"/>
    <n v="1556600400"/>
    <x v="368"/>
    <x v="0"/>
    <b v="0"/>
    <b v="0"/>
    <s v="publishing/nonfiction"/>
    <x v="5"/>
  </r>
  <r>
    <x v="0"/>
    <n v="1068"/>
    <n v="96.960674157303373"/>
    <s v="US"/>
    <s v="USD"/>
    <n v="1277528400"/>
    <x v="367"/>
    <n v="1278565200"/>
    <x v="369"/>
    <x v="0"/>
    <b v="0"/>
    <b v="0"/>
    <s v="theater/plays"/>
    <x v="3"/>
  </r>
  <r>
    <x v="0"/>
    <n v="424"/>
    <n v="100.93160377358491"/>
    <s v="US"/>
    <s v="USD"/>
    <n v="1339477200"/>
    <x v="368"/>
    <n v="1339909200"/>
    <x v="370"/>
    <x v="0"/>
    <b v="0"/>
    <b v="0"/>
    <s v="technology/wearables"/>
    <x v="2"/>
  </r>
  <r>
    <x v="3"/>
    <n v="145"/>
    <n v="89.227586206896547"/>
    <s v="CH"/>
    <s v="CHF"/>
    <n v="1325656800"/>
    <x v="369"/>
    <n v="1325829600"/>
    <x v="371"/>
    <x v="0"/>
    <b v="0"/>
    <b v="0"/>
    <s v="music/indie rock"/>
    <x v="1"/>
  </r>
  <r>
    <x v="1"/>
    <n v="1152"/>
    <n v="87.979166666666671"/>
    <s v="US"/>
    <s v="USD"/>
    <n v="1288242000"/>
    <x v="370"/>
    <n v="1290578400"/>
    <x v="372"/>
    <x v="0"/>
    <b v="0"/>
    <b v="0"/>
    <s v="theater/plays"/>
    <x v="3"/>
  </r>
  <r>
    <x v="1"/>
    <n v="50"/>
    <n v="89.54"/>
    <s v="US"/>
    <s v="USD"/>
    <n v="1379048400"/>
    <x v="371"/>
    <n v="1380344400"/>
    <x v="373"/>
    <x v="0"/>
    <b v="0"/>
    <b v="0"/>
    <s v="photography/photography books"/>
    <x v="7"/>
  </r>
  <r>
    <x v="0"/>
    <n v="151"/>
    <n v="29.09271523178808"/>
    <s v="US"/>
    <s v="USD"/>
    <n v="1389679200"/>
    <x v="287"/>
    <n v="1389852000"/>
    <x v="374"/>
    <x v="0"/>
    <b v="0"/>
    <b v="0"/>
    <s v="publishing/nonfiction"/>
    <x v="5"/>
  </r>
  <r>
    <x v="0"/>
    <n v="1608"/>
    <n v="42.006218905472636"/>
    <s v="US"/>
    <s v="USD"/>
    <n v="1294293600"/>
    <x v="372"/>
    <n v="1294466400"/>
    <x v="375"/>
    <x v="0"/>
    <b v="0"/>
    <b v="0"/>
    <s v="technology/wearables"/>
    <x v="2"/>
  </r>
  <r>
    <x v="1"/>
    <n v="3059"/>
    <n v="47.004903563255965"/>
    <s v="CA"/>
    <s v="CAD"/>
    <n v="1500267600"/>
    <x v="373"/>
    <n v="1500354000"/>
    <x v="376"/>
    <x v="0"/>
    <b v="0"/>
    <b v="0"/>
    <s v="music/jazz"/>
    <x v="1"/>
  </r>
  <r>
    <x v="1"/>
    <n v="34"/>
    <n v="110.44117647058823"/>
    <s v="US"/>
    <s v="USD"/>
    <n v="1375074000"/>
    <x v="374"/>
    <n v="1375938000"/>
    <x v="377"/>
    <x v="0"/>
    <b v="0"/>
    <b v="1"/>
    <s v="film &amp; video/documentary"/>
    <x v="4"/>
  </r>
  <r>
    <x v="1"/>
    <n v="220"/>
    <n v="41.990909090909092"/>
    <s v="US"/>
    <s v="USD"/>
    <n v="1323324000"/>
    <x v="375"/>
    <n v="1323410400"/>
    <x v="378"/>
    <x v="0"/>
    <b v="1"/>
    <b v="0"/>
    <s v="theater/plays"/>
    <x v="3"/>
  </r>
  <r>
    <x v="1"/>
    <n v="1604"/>
    <n v="48.012468827930178"/>
    <s v="AU"/>
    <s v="AUD"/>
    <n v="1538715600"/>
    <x v="376"/>
    <n v="1539406800"/>
    <x v="379"/>
    <x v="0"/>
    <b v="0"/>
    <b v="0"/>
    <s v="film &amp; video/drama"/>
    <x v="4"/>
  </r>
  <r>
    <x v="1"/>
    <n v="454"/>
    <n v="31.019823788546255"/>
    <s v="US"/>
    <s v="USD"/>
    <n v="1369285200"/>
    <x v="377"/>
    <n v="1369803600"/>
    <x v="380"/>
    <x v="0"/>
    <b v="0"/>
    <b v="0"/>
    <s v="music/rock"/>
    <x v="1"/>
  </r>
  <r>
    <x v="1"/>
    <n v="123"/>
    <n v="99.203252032520325"/>
    <s v="IT"/>
    <s v="EUR"/>
    <n v="1525755600"/>
    <x v="378"/>
    <n v="1525928400"/>
    <x v="103"/>
    <x v="0"/>
    <b v="0"/>
    <b v="1"/>
    <s v="film &amp; video/animation"/>
    <x v="4"/>
  </r>
  <r>
    <x v="0"/>
    <n v="941"/>
    <n v="66.022316684378325"/>
    <s v="US"/>
    <s v="USD"/>
    <n v="1296626400"/>
    <x v="379"/>
    <n v="1297231200"/>
    <x v="381"/>
    <x v="0"/>
    <b v="0"/>
    <b v="0"/>
    <s v="music/indie rock"/>
    <x v="1"/>
  </r>
  <r>
    <x v="0"/>
    <n v="1"/>
    <n v="2"/>
    <s v="US"/>
    <s v="USD"/>
    <n v="1376629200"/>
    <x v="380"/>
    <n v="1378530000"/>
    <x v="382"/>
    <x v="0"/>
    <b v="0"/>
    <b v="1"/>
    <s v="photography/photography books"/>
    <x v="7"/>
  </r>
  <r>
    <x v="1"/>
    <n v="299"/>
    <n v="46.060200668896321"/>
    <s v="US"/>
    <s v="USD"/>
    <n v="1572152400"/>
    <x v="381"/>
    <n v="1572152400"/>
    <x v="383"/>
    <x v="0"/>
    <b v="0"/>
    <b v="0"/>
    <s v="theater/plays"/>
    <x v="3"/>
  </r>
  <r>
    <x v="0"/>
    <n v="40"/>
    <n v="73.650000000000006"/>
    <s v="US"/>
    <s v="USD"/>
    <n v="1325829600"/>
    <x v="382"/>
    <n v="1329890400"/>
    <x v="384"/>
    <x v="0"/>
    <b v="0"/>
    <b v="1"/>
    <s v="film &amp; video/shorts"/>
    <x v="4"/>
  </r>
  <r>
    <x v="0"/>
    <n v="3015"/>
    <n v="55.99336650082919"/>
    <s v="CA"/>
    <s v="CAD"/>
    <n v="1273640400"/>
    <x v="125"/>
    <n v="1276750800"/>
    <x v="385"/>
    <x v="0"/>
    <b v="0"/>
    <b v="1"/>
    <s v="theater/plays"/>
    <x v="3"/>
  </r>
  <r>
    <x v="1"/>
    <n v="2237"/>
    <n v="68.985695127402778"/>
    <s v="US"/>
    <s v="USD"/>
    <n v="1510639200"/>
    <x v="383"/>
    <n v="1510898400"/>
    <x v="386"/>
    <x v="0"/>
    <b v="0"/>
    <b v="0"/>
    <s v="theater/plays"/>
    <x v="3"/>
  </r>
  <r>
    <x v="0"/>
    <n v="435"/>
    <n v="60.981609195402299"/>
    <s v="US"/>
    <s v="USD"/>
    <n v="1528088400"/>
    <x v="384"/>
    <n v="1532408400"/>
    <x v="387"/>
    <x v="0"/>
    <b v="0"/>
    <b v="0"/>
    <s v="theater/plays"/>
    <x v="3"/>
  </r>
  <r>
    <x v="1"/>
    <n v="645"/>
    <n v="110.98139534883721"/>
    <s v="US"/>
    <s v="USD"/>
    <n v="1359525600"/>
    <x v="385"/>
    <n v="1360562400"/>
    <x v="388"/>
    <x v="0"/>
    <b v="1"/>
    <b v="0"/>
    <s v="film &amp; video/documentary"/>
    <x v="4"/>
  </r>
  <r>
    <x v="1"/>
    <n v="484"/>
    <n v="25"/>
    <s v="DK"/>
    <s v="DKK"/>
    <n v="1570942800"/>
    <x v="386"/>
    <n v="1571547600"/>
    <x v="389"/>
    <x v="0"/>
    <b v="0"/>
    <b v="0"/>
    <s v="theater/plays"/>
    <x v="3"/>
  </r>
  <r>
    <x v="1"/>
    <n v="154"/>
    <n v="78.759740259740255"/>
    <s v="CA"/>
    <s v="CAD"/>
    <n v="1466398800"/>
    <x v="387"/>
    <n v="1468126800"/>
    <x v="390"/>
    <x v="0"/>
    <b v="0"/>
    <b v="0"/>
    <s v="film &amp; video/documentary"/>
    <x v="4"/>
  </r>
  <r>
    <x v="0"/>
    <n v="714"/>
    <n v="87.960784313725483"/>
    <s v="US"/>
    <s v="USD"/>
    <n v="1492491600"/>
    <x v="388"/>
    <n v="1492837200"/>
    <x v="391"/>
    <x v="0"/>
    <b v="0"/>
    <b v="0"/>
    <s v="music/rock"/>
    <x v="1"/>
  </r>
  <r>
    <x v="2"/>
    <n v="1111"/>
    <n v="49.987398739873989"/>
    <s v="US"/>
    <s v="USD"/>
    <n v="1430197200"/>
    <x v="277"/>
    <n v="1430197200"/>
    <x v="277"/>
    <x v="0"/>
    <b v="0"/>
    <b v="0"/>
    <s v="games/mobile games"/>
    <x v="6"/>
  </r>
  <r>
    <x v="1"/>
    <n v="82"/>
    <n v="99.524390243902445"/>
    <s v="US"/>
    <s v="USD"/>
    <n v="1496034000"/>
    <x v="389"/>
    <n v="1496206800"/>
    <x v="392"/>
    <x v="0"/>
    <b v="0"/>
    <b v="0"/>
    <s v="theater/plays"/>
    <x v="3"/>
  </r>
  <r>
    <x v="1"/>
    <n v="134"/>
    <n v="104.82089552238806"/>
    <s v="US"/>
    <s v="USD"/>
    <n v="1388728800"/>
    <x v="390"/>
    <n v="1389592800"/>
    <x v="393"/>
    <x v="0"/>
    <b v="0"/>
    <b v="0"/>
    <s v="publishing/fiction"/>
    <x v="5"/>
  </r>
  <r>
    <x v="2"/>
    <n v="1089"/>
    <n v="108.01469237832875"/>
    <s v="US"/>
    <s v="USD"/>
    <n v="1543298400"/>
    <x v="391"/>
    <n v="1545631200"/>
    <x v="394"/>
    <x v="0"/>
    <b v="0"/>
    <b v="0"/>
    <s v="film &amp; video/animation"/>
    <x v="4"/>
  </r>
  <r>
    <x v="0"/>
    <n v="5497"/>
    <n v="28.998544660724033"/>
    <s v="US"/>
    <s v="USD"/>
    <n v="1271739600"/>
    <x v="392"/>
    <n v="1272430800"/>
    <x v="395"/>
    <x v="0"/>
    <b v="0"/>
    <b v="1"/>
    <s v="food/food trucks"/>
    <x v="0"/>
  </r>
  <r>
    <x v="0"/>
    <n v="418"/>
    <n v="30.028708133971293"/>
    <s v="US"/>
    <s v="USD"/>
    <n v="1326434400"/>
    <x v="393"/>
    <n v="1327903200"/>
    <x v="396"/>
    <x v="0"/>
    <b v="0"/>
    <b v="0"/>
    <s v="theater/plays"/>
    <x v="3"/>
  </r>
  <r>
    <x v="0"/>
    <n v="1439"/>
    <n v="41.005559416261292"/>
    <s v="US"/>
    <s v="USD"/>
    <n v="1295244000"/>
    <x v="394"/>
    <n v="1296021600"/>
    <x v="397"/>
    <x v="0"/>
    <b v="0"/>
    <b v="1"/>
    <s v="film &amp; video/documentary"/>
    <x v="4"/>
  </r>
  <r>
    <x v="0"/>
    <n v="15"/>
    <n v="62.866666666666667"/>
    <s v="US"/>
    <s v="USD"/>
    <n v="1541221200"/>
    <x v="395"/>
    <n v="1543298400"/>
    <x v="398"/>
    <x v="0"/>
    <b v="0"/>
    <b v="0"/>
    <s v="theater/plays"/>
    <x v="3"/>
  </r>
  <r>
    <x v="0"/>
    <n v="1999"/>
    <n v="47.005002501250623"/>
    <s v="CA"/>
    <s v="CAD"/>
    <n v="1336280400"/>
    <x v="396"/>
    <n v="1336366800"/>
    <x v="399"/>
    <x v="0"/>
    <b v="0"/>
    <b v="0"/>
    <s v="film &amp; video/documentary"/>
    <x v="4"/>
  </r>
  <r>
    <x v="1"/>
    <n v="5203"/>
    <n v="26.997693638285604"/>
    <s v="US"/>
    <s v="USD"/>
    <n v="1324533600"/>
    <x v="397"/>
    <n v="1325052000"/>
    <x v="348"/>
    <x v="0"/>
    <b v="0"/>
    <b v="0"/>
    <s v="technology/web"/>
    <x v="2"/>
  </r>
  <r>
    <x v="1"/>
    <n v="94"/>
    <n v="68.329787234042556"/>
    <s v="US"/>
    <s v="USD"/>
    <n v="1498366800"/>
    <x v="398"/>
    <n v="1499576400"/>
    <x v="400"/>
    <x v="0"/>
    <b v="0"/>
    <b v="0"/>
    <s v="theater/plays"/>
    <x v="3"/>
  </r>
  <r>
    <x v="0"/>
    <n v="118"/>
    <n v="50.974576271186443"/>
    <s v="US"/>
    <s v="USD"/>
    <n v="1498712400"/>
    <x v="399"/>
    <n v="1501304400"/>
    <x v="401"/>
    <x v="0"/>
    <b v="0"/>
    <b v="1"/>
    <s v="technology/wearables"/>
    <x v="2"/>
  </r>
  <r>
    <x v="1"/>
    <n v="205"/>
    <n v="54.024390243902438"/>
    <s v="US"/>
    <s v="USD"/>
    <n v="1271480400"/>
    <x v="400"/>
    <n v="1273208400"/>
    <x v="402"/>
    <x v="0"/>
    <b v="0"/>
    <b v="1"/>
    <s v="theater/plays"/>
    <x v="3"/>
  </r>
  <r>
    <x v="0"/>
    <n v="162"/>
    <n v="97.055555555555557"/>
    <s v="US"/>
    <s v="USD"/>
    <n v="1316667600"/>
    <x v="116"/>
    <n v="1316840400"/>
    <x v="403"/>
    <x v="0"/>
    <b v="0"/>
    <b v="1"/>
    <s v="food/food trucks"/>
    <x v="0"/>
  </r>
  <r>
    <x v="0"/>
    <n v="83"/>
    <n v="24.867469879518072"/>
    <s v="US"/>
    <s v="USD"/>
    <n v="1524027600"/>
    <x v="401"/>
    <n v="1524546000"/>
    <x v="404"/>
    <x v="0"/>
    <b v="0"/>
    <b v="0"/>
    <s v="music/indie rock"/>
    <x v="1"/>
  </r>
  <r>
    <x v="1"/>
    <n v="92"/>
    <n v="84.423913043478265"/>
    <s v="US"/>
    <s v="USD"/>
    <n v="1438059600"/>
    <x v="402"/>
    <n v="1438578000"/>
    <x v="405"/>
    <x v="0"/>
    <b v="0"/>
    <b v="0"/>
    <s v="photography/photography books"/>
    <x v="7"/>
  </r>
  <r>
    <x v="1"/>
    <n v="219"/>
    <n v="47.091324200913242"/>
    <s v="US"/>
    <s v="USD"/>
    <n v="1361944800"/>
    <x v="403"/>
    <n v="1362549600"/>
    <x v="406"/>
    <x v="0"/>
    <b v="0"/>
    <b v="0"/>
    <s v="theater/plays"/>
    <x v="3"/>
  </r>
  <r>
    <x v="1"/>
    <n v="2526"/>
    <n v="77.996041171813147"/>
    <s v="US"/>
    <s v="USD"/>
    <n v="1410584400"/>
    <x v="404"/>
    <n v="1413349200"/>
    <x v="407"/>
    <x v="0"/>
    <b v="0"/>
    <b v="1"/>
    <s v="theater/plays"/>
    <x v="3"/>
  </r>
  <r>
    <x v="0"/>
    <n v="747"/>
    <n v="62.967871485943775"/>
    <s v="US"/>
    <s v="USD"/>
    <n v="1297404000"/>
    <x v="405"/>
    <n v="1298008800"/>
    <x v="408"/>
    <x v="0"/>
    <b v="0"/>
    <b v="0"/>
    <s v="film &amp; video/animation"/>
    <x v="4"/>
  </r>
  <r>
    <x v="3"/>
    <n v="2138"/>
    <n v="81.006080449017773"/>
    <s v="US"/>
    <s v="USD"/>
    <n v="1392012000"/>
    <x v="406"/>
    <n v="1394427600"/>
    <x v="409"/>
    <x v="0"/>
    <b v="0"/>
    <b v="1"/>
    <s v="photography/photography books"/>
    <x v="7"/>
  </r>
  <r>
    <x v="0"/>
    <n v="84"/>
    <n v="65.321428571428569"/>
    <s v="US"/>
    <s v="USD"/>
    <n v="1569733200"/>
    <x v="407"/>
    <n v="1572670800"/>
    <x v="410"/>
    <x v="0"/>
    <b v="0"/>
    <b v="0"/>
    <s v="theater/plays"/>
    <x v="3"/>
  </r>
  <r>
    <x v="1"/>
    <n v="94"/>
    <n v="104.43617021276596"/>
    <s v="US"/>
    <s v="USD"/>
    <n v="1529643600"/>
    <x v="408"/>
    <n v="1531112400"/>
    <x v="312"/>
    <x v="0"/>
    <b v="1"/>
    <b v="0"/>
    <s v="theater/plays"/>
    <x v="3"/>
  </r>
  <r>
    <x v="0"/>
    <n v="91"/>
    <n v="69.989010989010993"/>
    <s v="US"/>
    <s v="USD"/>
    <n v="1399006800"/>
    <x v="409"/>
    <n v="1400734800"/>
    <x v="411"/>
    <x v="0"/>
    <b v="0"/>
    <b v="0"/>
    <s v="theater/plays"/>
    <x v="3"/>
  </r>
  <r>
    <x v="0"/>
    <n v="792"/>
    <n v="83.023989898989896"/>
    <s v="US"/>
    <s v="USD"/>
    <n v="1385359200"/>
    <x v="410"/>
    <n v="1386741600"/>
    <x v="412"/>
    <x v="0"/>
    <b v="0"/>
    <b v="1"/>
    <s v="film &amp; video/documentary"/>
    <x v="4"/>
  </r>
  <r>
    <x v="3"/>
    <n v="10"/>
    <n v="90.3"/>
    <s v="CA"/>
    <s v="CAD"/>
    <n v="1480572000"/>
    <x v="411"/>
    <n v="1481781600"/>
    <x v="413"/>
    <x v="0"/>
    <b v="1"/>
    <b v="0"/>
    <s v="theater/plays"/>
    <x v="3"/>
  </r>
  <r>
    <x v="1"/>
    <n v="1713"/>
    <n v="103.98131932282546"/>
    <s v="IT"/>
    <s v="EUR"/>
    <n v="1418623200"/>
    <x v="412"/>
    <n v="1419660000"/>
    <x v="414"/>
    <x v="0"/>
    <b v="0"/>
    <b v="1"/>
    <s v="theater/plays"/>
    <x v="3"/>
  </r>
  <r>
    <x v="1"/>
    <n v="249"/>
    <n v="54.931726907630519"/>
    <s v="US"/>
    <s v="USD"/>
    <n v="1555736400"/>
    <x v="413"/>
    <n v="1555822800"/>
    <x v="354"/>
    <x v="0"/>
    <b v="0"/>
    <b v="0"/>
    <s v="music/jazz"/>
    <x v="1"/>
  </r>
  <r>
    <x v="1"/>
    <n v="192"/>
    <n v="51.921875"/>
    <s v="US"/>
    <s v="USD"/>
    <n v="1442120400"/>
    <x v="414"/>
    <n v="1442379600"/>
    <x v="415"/>
    <x v="0"/>
    <b v="0"/>
    <b v="1"/>
    <s v="film &amp; video/animation"/>
    <x v="4"/>
  </r>
  <r>
    <x v="1"/>
    <n v="247"/>
    <n v="60.02834008097166"/>
    <s v="US"/>
    <s v="USD"/>
    <n v="1362376800"/>
    <x v="415"/>
    <n v="1364965200"/>
    <x v="416"/>
    <x v="0"/>
    <b v="0"/>
    <b v="0"/>
    <s v="theater/plays"/>
    <x v="3"/>
  </r>
  <r>
    <x v="1"/>
    <n v="2293"/>
    <n v="44.003488879197555"/>
    <s v="US"/>
    <s v="USD"/>
    <n v="1478408400"/>
    <x v="416"/>
    <n v="1479016800"/>
    <x v="417"/>
    <x v="0"/>
    <b v="0"/>
    <b v="0"/>
    <s v="film &amp; video/science fiction"/>
    <x v="4"/>
  </r>
  <r>
    <x v="1"/>
    <n v="3131"/>
    <n v="53.003513254551258"/>
    <s v="US"/>
    <s v="USD"/>
    <n v="1498798800"/>
    <x v="417"/>
    <n v="1499662800"/>
    <x v="418"/>
    <x v="0"/>
    <b v="0"/>
    <b v="0"/>
    <s v="film &amp; video/television"/>
    <x v="4"/>
  </r>
  <r>
    <x v="0"/>
    <n v="32"/>
    <n v="54.5"/>
    <s v="US"/>
    <s v="USD"/>
    <n v="1335416400"/>
    <x v="418"/>
    <n v="1337835600"/>
    <x v="419"/>
    <x v="0"/>
    <b v="0"/>
    <b v="0"/>
    <s v="technology/wearables"/>
    <x v="2"/>
  </r>
  <r>
    <x v="1"/>
    <n v="143"/>
    <n v="75.04195804195804"/>
    <s v="IT"/>
    <s v="EUR"/>
    <n v="1504328400"/>
    <x v="419"/>
    <n v="1505710800"/>
    <x v="420"/>
    <x v="0"/>
    <b v="0"/>
    <b v="0"/>
    <s v="theater/plays"/>
    <x v="3"/>
  </r>
  <r>
    <x v="3"/>
    <n v="90"/>
    <n v="35.911111111111111"/>
    <s v="US"/>
    <s v="USD"/>
    <n v="1285822800"/>
    <x v="420"/>
    <n v="1287464400"/>
    <x v="421"/>
    <x v="0"/>
    <b v="0"/>
    <b v="0"/>
    <s v="theater/plays"/>
    <x v="3"/>
  </r>
  <r>
    <x v="1"/>
    <n v="296"/>
    <n v="36.952702702702702"/>
    <s v="US"/>
    <s v="USD"/>
    <n v="1311483600"/>
    <x v="421"/>
    <n v="1311656400"/>
    <x v="422"/>
    <x v="0"/>
    <b v="0"/>
    <b v="1"/>
    <s v="music/indie rock"/>
    <x v="1"/>
  </r>
  <r>
    <x v="1"/>
    <n v="170"/>
    <n v="63.170588235294119"/>
    <s v="US"/>
    <s v="USD"/>
    <n v="1291356000"/>
    <x v="422"/>
    <n v="1293170400"/>
    <x v="423"/>
    <x v="0"/>
    <b v="0"/>
    <b v="1"/>
    <s v="theater/plays"/>
    <x v="3"/>
  </r>
  <r>
    <x v="0"/>
    <n v="186"/>
    <n v="29.99462365591398"/>
    <s v="US"/>
    <s v="USD"/>
    <n v="1355810400"/>
    <x v="423"/>
    <n v="1355983200"/>
    <x v="424"/>
    <x v="0"/>
    <b v="0"/>
    <b v="0"/>
    <s v="technology/wearables"/>
    <x v="2"/>
  </r>
  <r>
    <x v="3"/>
    <n v="439"/>
    <n v="86"/>
    <s v="GB"/>
    <s v="GBP"/>
    <n v="1513663200"/>
    <x v="424"/>
    <n v="1515045600"/>
    <x v="425"/>
    <x v="0"/>
    <b v="0"/>
    <b v="0"/>
    <s v="film &amp; video/television"/>
    <x v="4"/>
  </r>
  <r>
    <x v="0"/>
    <n v="605"/>
    <n v="75.014876033057845"/>
    <s v="US"/>
    <s v="USD"/>
    <n v="1365915600"/>
    <x v="425"/>
    <n v="1366088400"/>
    <x v="426"/>
    <x v="0"/>
    <b v="0"/>
    <b v="1"/>
    <s v="games/video games"/>
    <x v="6"/>
  </r>
  <r>
    <x v="1"/>
    <n v="86"/>
    <n v="101.19767441860465"/>
    <s v="DK"/>
    <s v="DKK"/>
    <n v="1551852000"/>
    <x v="426"/>
    <n v="1553317200"/>
    <x v="427"/>
    <x v="0"/>
    <b v="0"/>
    <b v="0"/>
    <s v="games/video games"/>
    <x v="6"/>
  </r>
  <r>
    <x v="0"/>
    <n v="1"/>
    <n v="4"/>
    <s v="CA"/>
    <s v="CAD"/>
    <n v="1540098000"/>
    <x v="427"/>
    <n v="1542088800"/>
    <x v="428"/>
    <x v="0"/>
    <b v="0"/>
    <b v="0"/>
    <s v="film &amp; video/animation"/>
    <x v="4"/>
  </r>
  <r>
    <x v="1"/>
    <n v="6286"/>
    <n v="29.001272669424118"/>
    <s v="US"/>
    <s v="USD"/>
    <n v="1500440400"/>
    <x v="428"/>
    <n v="1503118800"/>
    <x v="429"/>
    <x v="0"/>
    <b v="0"/>
    <b v="0"/>
    <s v="music/rock"/>
    <x v="1"/>
  </r>
  <r>
    <x v="0"/>
    <n v="31"/>
    <n v="98.225806451612897"/>
    <s v="US"/>
    <s v="USD"/>
    <n v="1278392400"/>
    <x v="429"/>
    <n v="1278478800"/>
    <x v="430"/>
    <x v="0"/>
    <b v="0"/>
    <b v="0"/>
    <s v="film &amp; video/drama"/>
    <x v="4"/>
  </r>
  <r>
    <x v="0"/>
    <n v="1181"/>
    <n v="87.001693480101608"/>
    <s v="US"/>
    <s v="USD"/>
    <n v="1480572000"/>
    <x v="411"/>
    <n v="1484114400"/>
    <x v="431"/>
    <x v="0"/>
    <b v="0"/>
    <b v="0"/>
    <s v="film &amp; video/science fiction"/>
    <x v="4"/>
  </r>
  <r>
    <x v="0"/>
    <n v="39"/>
    <n v="45.205128205128204"/>
    <s v="US"/>
    <s v="USD"/>
    <n v="1382331600"/>
    <x v="430"/>
    <n v="1385445600"/>
    <x v="432"/>
    <x v="0"/>
    <b v="0"/>
    <b v="1"/>
    <s v="film &amp; video/drama"/>
    <x v="4"/>
  </r>
  <r>
    <x v="1"/>
    <n v="3727"/>
    <n v="37.001341561577675"/>
    <s v="US"/>
    <s v="USD"/>
    <n v="1316754000"/>
    <x v="431"/>
    <n v="1318741200"/>
    <x v="433"/>
    <x v="0"/>
    <b v="0"/>
    <b v="0"/>
    <s v="theater/plays"/>
    <x v="3"/>
  </r>
  <r>
    <x v="1"/>
    <n v="1605"/>
    <n v="94.976947040498445"/>
    <s v="US"/>
    <s v="USD"/>
    <n v="1518242400"/>
    <x v="432"/>
    <n v="1518242400"/>
    <x v="434"/>
    <x v="0"/>
    <b v="0"/>
    <b v="1"/>
    <s v="music/indie rock"/>
    <x v="1"/>
  </r>
  <r>
    <x v="0"/>
    <n v="46"/>
    <n v="28.956521739130434"/>
    <s v="US"/>
    <s v="USD"/>
    <n v="1476421200"/>
    <x v="433"/>
    <n v="1476594000"/>
    <x v="435"/>
    <x v="0"/>
    <b v="0"/>
    <b v="0"/>
    <s v="theater/plays"/>
    <x v="3"/>
  </r>
  <r>
    <x v="1"/>
    <n v="2120"/>
    <n v="55.993396226415094"/>
    <s v="US"/>
    <s v="USD"/>
    <n v="1269752400"/>
    <x v="434"/>
    <n v="1273554000"/>
    <x v="436"/>
    <x v="0"/>
    <b v="0"/>
    <b v="0"/>
    <s v="theater/plays"/>
    <x v="3"/>
  </r>
  <r>
    <x v="0"/>
    <n v="105"/>
    <n v="54.038095238095238"/>
    <s v="US"/>
    <s v="USD"/>
    <n v="1419746400"/>
    <x v="435"/>
    <n v="1421906400"/>
    <x v="437"/>
    <x v="0"/>
    <b v="0"/>
    <b v="0"/>
    <s v="film &amp; video/documentary"/>
    <x v="4"/>
  </r>
  <r>
    <x v="1"/>
    <n v="50"/>
    <n v="82.38"/>
    <s v="US"/>
    <s v="USD"/>
    <n v="1281330000"/>
    <x v="8"/>
    <n v="1281589200"/>
    <x v="438"/>
    <x v="0"/>
    <b v="0"/>
    <b v="0"/>
    <s v="theater/plays"/>
    <x v="3"/>
  </r>
  <r>
    <x v="1"/>
    <n v="2080"/>
    <n v="66.997115384615384"/>
    <s v="US"/>
    <s v="USD"/>
    <n v="1398661200"/>
    <x v="436"/>
    <n v="1400389200"/>
    <x v="439"/>
    <x v="0"/>
    <b v="0"/>
    <b v="0"/>
    <s v="film &amp; video/drama"/>
    <x v="4"/>
  </r>
  <r>
    <x v="0"/>
    <n v="535"/>
    <n v="107.91401869158878"/>
    <s v="US"/>
    <s v="USD"/>
    <n v="1359525600"/>
    <x v="385"/>
    <n v="1362808800"/>
    <x v="440"/>
    <x v="0"/>
    <b v="0"/>
    <b v="0"/>
    <s v="games/mobile games"/>
    <x v="6"/>
  </r>
  <r>
    <x v="1"/>
    <n v="2105"/>
    <n v="69.009501187648453"/>
    <s v="US"/>
    <s v="USD"/>
    <n v="1388469600"/>
    <x v="437"/>
    <n v="1388815200"/>
    <x v="441"/>
    <x v="0"/>
    <b v="0"/>
    <b v="0"/>
    <s v="film &amp; video/animation"/>
    <x v="4"/>
  </r>
  <r>
    <x v="1"/>
    <n v="2436"/>
    <n v="39.006568144499177"/>
    <s v="US"/>
    <s v="USD"/>
    <n v="1518328800"/>
    <x v="438"/>
    <n v="1519538400"/>
    <x v="442"/>
    <x v="0"/>
    <b v="0"/>
    <b v="0"/>
    <s v="theater/plays"/>
    <x v="3"/>
  </r>
  <r>
    <x v="1"/>
    <n v="80"/>
    <n v="110.3625"/>
    <s v="US"/>
    <s v="USD"/>
    <n v="1517032800"/>
    <x v="439"/>
    <n v="1517810400"/>
    <x v="443"/>
    <x v="0"/>
    <b v="0"/>
    <b v="0"/>
    <s v="publishing/translations"/>
    <x v="5"/>
  </r>
  <r>
    <x v="1"/>
    <n v="42"/>
    <n v="94.857142857142861"/>
    <s v="US"/>
    <s v="USD"/>
    <n v="1368594000"/>
    <x v="440"/>
    <n v="1370581200"/>
    <x v="444"/>
    <x v="0"/>
    <b v="0"/>
    <b v="1"/>
    <s v="technology/wearables"/>
    <x v="2"/>
  </r>
  <r>
    <x v="1"/>
    <n v="139"/>
    <n v="57.935251798561154"/>
    <s v="CA"/>
    <s v="CAD"/>
    <n v="1448258400"/>
    <x v="441"/>
    <n v="1448863200"/>
    <x v="445"/>
    <x v="0"/>
    <b v="0"/>
    <b v="1"/>
    <s v="technology/web"/>
    <x v="2"/>
  </r>
  <r>
    <x v="0"/>
    <n v="16"/>
    <n v="101.25"/>
    <s v="US"/>
    <s v="USD"/>
    <n v="1555218000"/>
    <x v="442"/>
    <n v="1556600400"/>
    <x v="368"/>
    <x v="0"/>
    <b v="0"/>
    <b v="0"/>
    <s v="theater/plays"/>
    <x v="3"/>
  </r>
  <r>
    <x v="1"/>
    <n v="159"/>
    <n v="64.95597484276729"/>
    <s v="US"/>
    <s v="USD"/>
    <n v="1431925200"/>
    <x v="443"/>
    <n v="1432098000"/>
    <x v="446"/>
    <x v="0"/>
    <b v="0"/>
    <b v="0"/>
    <s v="film &amp; video/drama"/>
    <x v="4"/>
  </r>
  <r>
    <x v="1"/>
    <n v="381"/>
    <n v="27.00524934383202"/>
    <s v="US"/>
    <s v="USD"/>
    <n v="1481522400"/>
    <x v="315"/>
    <n v="1482127200"/>
    <x v="447"/>
    <x v="0"/>
    <b v="0"/>
    <b v="0"/>
    <s v="technology/wearables"/>
    <x v="2"/>
  </r>
  <r>
    <x v="1"/>
    <n v="194"/>
    <n v="50.97422680412371"/>
    <s v="GB"/>
    <s v="GBP"/>
    <n v="1335934800"/>
    <x v="444"/>
    <n v="1335934800"/>
    <x v="448"/>
    <x v="0"/>
    <b v="0"/>
    <b v="1"/>
    <s v="food/food trucks"/>
    <x v="0"/>
  </r>
  <r>
    <x v="0"/>
    <n v="575"/>
    <n v="104.94260869565217"/>
    <s v="US"/>
    <s v="USD"/>
    <n v="1552280400"/>
    <x v="445"/>
    <n v="1556946000"/>
    <x v="178"/>
    <x v="0"/>
    <b v="0"/>
    <b v="0"/>
    <s v="music/rock"/>
    <x v="1"/>
  </r>
  <r>
    <x v="1"/>
    <n v="106"/>
    <n v="84.028301886792448"/>
    <s v="US"/>
    <s v="USD"/>
    <n v="1529989200"/>
    <x v="446"/>
    <n v="1530075600"/>
    <x v="449"/>
    <x v="0"/>
    <b v="0"/>
    <b v="0"/>
    <s v="music/electric music"/>
    <x v="1"/>
  </r>
  <r>
    <x v="1"/>
    <n v="142"/>
    <n v="102.85915492957747"/>
    <s v="US"/>
    <s v="USD"/>
    <n v="1418709600"/>
    <x v="447"/>
    <n v="1418796000"/>
    <x v="450"/>
    <x v="0"/>
    <b v="0"/>
    <b v="0"/>
    <s v="film &amp; video/television"/>
    <x v="4"/>
  </r>
  <r>
    <x v="1"/>
    <n v="211"/>
    <n v="39.962085308056871"/>
    <s v="US"/>
    <s v="USD"/>
    <n v="1372136400"/>
    <x v="448"/>
    <n v="1372482000"/>
    <x v="451"/>
    <x v="0"/>
    <b v="0"/>
    <b v="1"/>
    <s v="publishing/translations"/>
    <x v="5"/>
  </r>
  <r>
    <x v="0"/>
    <n v="1120"/>
    <n v="51.001785714285717"/>
    <s v="US"/>
    <s v="USD"/>
    <n v="1533877200"/>
    <x v="342"/>
    <n v="1534395600"/>
    <x v="452"/>
    <x v="0"/>
    <b v="0"/>
    <b v="0"/>
    <s v="publishing/fiction"/>
    <x v="5"/>
  </r>
  <r>
    <x v="0"/>
    <n v="113"/>
    <n v="40.823008849557525"/>
    <s v="US"/>
    <s v="USD"/>
    <n v="1309064400"/>
    <x v="449"/>
    <n v="1311397200"/>
    <x v="453"/>
    <x v="0"/>
    <b v="0"/>
    <b v="0"/>
    <s v="film &amp; video/science fiction"/>
    <x v="4"/>
  </r>
  <r>
    <x v="1"/>
    <n v="2756"/>
    <n v="58.999637155297535"/>
    <s v="US"/>
    <s v="USD"/>
    <n v="1425877200"/>
    <x v="450"/>
    <n v="1426914000"/>
    <x v="454"/>
    <x v="0"/>
    <b v="0"/>
    <b v="0"/>
    <s v="technology/wearables"/>
    <x v="2"/>
  </r>
  <r>
    <x v="1"/>
    <n v="173"/>
    <n v="71.156069364161851"/>
    <s v="GB"/>
    <s v="GBP"/>
    <n v="1501304400"/>
    <x v="451"/>
    <n v="1501477200"/>
    <x v="455"/>
    <x v="0"/>
    <b v="0"/>
    <b v="0"/>
    <s v="food/food trucks"/>
    <x v="0"/>
  </r>
  <r>
    <x v="1"/>
    <n v="87"/>
    <n v="99.494252873563212"/>
    <s v="US"/>
    <s v="USD"/>
    <n v="1268287200"/>
    <x v="452"/>
    <n v="1269061200"/>
    <x v="456"/>
    <x v="0"/>
    <b v="0"/>
    <b v="1"/>
    <s v="photography/photography books"/>
    <x v="7"/>
  </r>
  <r>
    <x v="0"/>
    <n v="1538"/>
    <n v="103.98634590377114"/>
    <s v="US"/>
    <s v="USD"/>
    <n v="1412139600"/>
    <x v="453"/>
    <n v="1415772000"/>
    <x v="457"/>
    <x v="0"/>
    <b v="0"/>
    <b v="1"/>
    <s v="theater/plays"/>
    <x v="3"/>
  </r>
  <r>
    <x v="0"/>
    <n v="9"/>
    <n v="76.555555555555557"/>
    <s v="US"/>
    <s v="USD"/>
    <n v="1330063200"/>
    <x v="454"/>
    <n v="1331013600"/>
    <x v="458"/>
    <x v="0"/>
    <b v="0"/>
    <b v="1"/>
    <s v="publishing/fiction"/>
    <x v="5"/>
  </r>
  <r>
    <x v="0"/>
    <n v="554"/>
    <n v="87.068592057761734"/>
    <s v="US"/>
    <s v="USD"/>
    <n v="1576130400"/>
    <x v="455"/>
    <n v="1576735200"/>
    <x v="459"/>
    <x v="0"/>
    <b v="0"/>
    <b v="0"/>
    <s v="theater/plays"/>
    <x v="3"/>
  </r>
  <r>
    <x v="1"/>
    <n v="1572"/>
    <n v="48.99554707379135"/>
    <s v="GB"/>
    <s v="GBP"/>
    <n v="1407128400"/>
    <x v="456"/>
    <n v="1411362000"/>
    <x v="460"/>
    <x v="0"/>
    <b v="0"/>
    <b v="1"/>
    <s v="food/food trucks"/>
    <x v="0"/>
  </r>
  <r>
    <x v="0"/>
    <n v="648"/>
    <n v="42.969135802469133"/>
    <s v="GB"/>
    <s v="GBP"/>
    <n v="1560142800"/>
    <x v="457"/>
    <n v="1563685200"/>
    <x v="461"/>
    <x v="0"/>
    <b v="0"/>
    <b v="0"/>
    <s v="theater/plays"/>
    <x v="3"/>
  </r>
  <r>
    <x v="0"/>
    <n v="21"/>
    <n v="33.428571428571431"/>
    <s v="GB"/>
    <s v="GBP"/>
    <n v="1520575200"/>
    <x v="458"/>
    <n v="1521867600"/>
    <x v="462"/>
    <x v="0"/>
    <b v="0"/>
    <b v="1"/>
    <s v="publishing/translations"/>
    <x v="5"/>
  </r>
  <r>
    <x v="1"/>
    <n v="2346"/>
    <n v="83.982949701619773"/>
    <s v="US"/>
    <s v="USD"/>
    <n v="1492664400"/>
    <x v="459"/>
    <n v="1495515600"/>
    <x v="463"/>
    <x v="0"/>
    <b v="0"/>
    <b v="0"/>
    <s v="theater/plays"/>
    <x v="3"/>
  </r>
  <r>
    <x v="1"/>
    <n v="115"/>
    <n v="101.41739130434783"/>
    <s v="US"/>
    <s v="USD"/>
    <n v="1454479200"/>
    <x v="460"/>
    <n v="1455948000"/>
    <x v="464"/>
    <x v="0"/>
    <b v="0"/>
    <b v="0"/>
    <s v="theater/plays"/>
    <x v="3"/>
  </r>
  <r>
    <x v="1"/>
    <n v="85"/>
    <n v="109.87058823529412"/>
    <s v="IT"/>
    <s v="EUR"/>
    <n v="1281934800"/>
    <x v="461"/>
    <n v="1282366800"/>
    <x v="465"/>
    <x v="0"/>
    <b v="0"/>
    <b v="0"/>
    <s v="technology/wearables"/>
    <x v="2"/>
  </r>
  <r>
    <x v="1"/>
    <n v="144"/>
    <n v="31.916666666666668"/>
    <s v="US"/>
    <s v="USD"/>
    <n v="1573970400"/>
    <x v="462"/>
    <n v="1574575200"/>
    <x v="466"/>
    <x v="0"/>
    <b v="0"/>
    <b v="0"/>
    <s v="journalism/audio"/>
    <x v="8"/>
  </r>
  <r>
    <x v="1"/>
    <n v="2443"/>
    <n v="70.993450675399103"/>
    <s v="US"/>
    <s v="USD"/>
    <n v="1372654800"/>
    <x v="463"/>
    <n v="1374901200"/>
    <x v="467"/>
    <x v="0"/>
    <b v="0"/>
    <b v="1"/>
    <s v="food/food trucks"/>
    <x v="0"/>
  </r>
  <r>
    <x v="3"/>
    <n v="595"/>
    <n v="77.026890756302521"/>
    <s v="US"/>
    <s v="USD"/>
    <n v="1275886800"/>
    <x v="464"/>
    <n v="1278910800"/>
    <x v="468"/>
    <x v="0"/>
    <b v="1"/>
    <b v="1"/>
    <s v="film &amp; video/shorts"/>
    <x v="4"/>
  </r>
  <r>
    <x v="1"/>
    <n v="64"/>
    <n v="101.78125"/>
    <s v="US"/>
    <s v="USD"/>
    <n v="1561784400"/>
    <x v="465"/>
    <n v="1562907600"/>
    <x v="469"/>
    <x v="0"/>
    <b v="0"/>
    <b v="0"/>
    <s v="photography/photography books"/>
    <x v="7"/>
  </r>
  <r>
    <x v="1"/>
    <n v="268"/>
    <n v="51.059701492537314"/>
    <s v="US"/>
    <s v="USD"/>
    <n v="1332392400"/>
    <x v="466"/>
    <n v="1332478800"/>
    <x v="470"/>
    <x v="0"/>
    <b v="0"/>
    <b v="0"/>
    <s v="technology/wearables"/>
    <x v="2"/>
  </r>
  <r>
    <x v="1"/>
    <n v="195"/>
    <n v="68.02051282051282"/>
    <s v="DK"/>
    <s v="DKK"/>
    <n v="1402376400"/>
    <x v="467"/>
    <n v="1402722000"/>
    <x v="471"/>
    <x v="0"/>
    <b v="0"/>
    <b v="0"/>
    <s v="theater/plays"/>
    <x v="3"/>
  </r>
  <r>
    <x v="0"/>
    <n v="54"/>
    <n v="30.87037037037037"/>
    <s v="US"/>
    <s v="USD"/>
    <n v="1495342800"/>
    <x v="468"/>
    <n v="1496811600"/>
    <x v="472"/>
    <x v="0"/>
    <b v="0"/>
    <b v="0"/>
    <s v="film &amp; video/animation"/>
    <x v="4"/>
  </r>
  <r>
    <x v="0"/>
    <n v="120"/>
    <n v="27.908333333333335"/>
    <s v="US"/>
    <s v="USD"/>
    <n v="1482213600"/>
    <x v="469"/>
    <n v="1482213600"/>
    <x v="473"/>
    <x v="0"/>
    <b v="0"/>
    <b v="1"/>
    <s v="technology/wearables"/>
    <x v="2"/>
  </r>
  <r>
    <x v="0"/>
    <n v="579"/>
    <n v="79.994818652849744"/>
    <s v="DK"/>
    <s v="DKK"/>
    <n v="1420092000"/>
    <x v="470"/>
    <n v="1420264800"/>
    <x v="474"/>
    <x v="0"/>
    <b v="0"/>
    <b v="0"/>
    <s v="technology/web"/>
    <x v="2"/>
  </r>
  <r>
    <x v="0"/>
    <n v="2072"/>
    <n v="38.003378378378379"/>
    <s v="US"/>
    <s v="USD"/>
    <n v="1458018000"/>
    <x v="471"/>
    <n v="1458450000"/>
    <x v="475"/>
    <x v="0"/>
    <b v="0"/>
    <b v="1"/>
    <s v="film &amp; video/documentary"/>
    <x v="4"/>
  </r>
  <r>
    <x v="0"/>
    <n v="0"/>
    <e v="#DIV/0!"/>
    <s v="US"/>
    <s v="USD"/>
    <n v="1367384400"/>
    <x v="472"/>
    <n v="1369803600"/>
    <x v="380"/>
    <x v="0"/>
    <b v="0"/>
    <b v="1"/>
    <s v="theater/plays"/>
    <x v="3"/>
  </r>
  <r>
    <x v="0"/>
    <n v="1796"/>
    <n v="59.990534521158132"/>
    <s v="US"/>
    <s v="USD"/>
    <n v="1363064400"/>
    <x v="473"/>
    <n v="1363237200"/>
    <x v="353"/>
    <x v="0"/>
    <b v="0"/>
    <b v="0"/>
    <s v="film &amp; video/documentary"/>
    <x v="4"/>
  </r>
  <r>
    <x v="1"/>
    <n v="186"/>
    <n v="37.037634408602152"/>
    <s v="AU"/>
    <s v="AUD"/>
    <n v="1343365200"/>
    <x v="474"/>
    <n v="1345870800"/>
    <x v="476"/>
    <x v="0"/>
    <b v="0"/>
    <b v="1"/>
    <s v="games/video games"/>
    <x v="6"/>
  </r>
  <r>
    <x v="1"/>
    <n v="460"/>
    <n v="99.963043478260872"/>
    <s v="US"/>
    <s v="USD"/>
    <n v="1435726800"/>
    <x v="72"/>
    <n v="1437454800"/>
    <x v="477"/>
    <x v="0"/>
    <b v="0"/>
    <b v="0"/>
    <s v="film &amp; video/drama"/>
    <x v="4"/>
  </r>
  <r>
    <x v="0"/>
    <n v="62"/>
    <n v="111.6774193548387"/>
    <s v="IT"/>
    <s v="EUR"/>
    <n v="1431925200"/>
    <x v="443"/>
    <n v="1432011600"/>
    <x v="478"/>
    <x v="0"/>
    <b v="0"/>
    <b v="0"/>
    <s v="music/rock"/>
    <x v="1"/>
  </r>
  <r>
    <x v="0"/>
    <n v="347"/>
    <n v="36.014409221902014"/>
    <s v="US"/>
    <s v="USD"/>
    <n v="1362722400"/>
    <x v="475"/>
    <n v="1366347600"/>
    <x v="479"/>
    <x v="0"/>
    <b v="0"/>
    <b v="1"/>
    <s v="publishing/radio &amp; podcasts"/>
    <x v="5"/>
  </r>
  <r>
    <x v="1"/>
    <n v="2528"/>
    <n v="66.010284810126578"/>
    <s v="US"/>
    <s v="USD"/>
    <n v="1511416800"/>
    <x v="81"/>
    <n v="1512885600"/>
    <x v="480"/>
    <x v="0"/>
    <b v="0"/>
    <b v="1"/>
    <s v="theater/plays"/>
    <x v="3"/>
  </r>
  <r>
    <x v="0"/>
    <n v="19"/>
    <n v="44.05263157894737"/>
    <s v="US"/>
    <s v="USD"/>
    <n v="1365483600"/>
    <x v="476"/>
    <n v="1369717200"/>
    <x v="481"/>
    <x v="0"/>
    <b v="0"/>
    <b v="1"/>
    <s v="technology/web"/>
    <x v="2"/>
  </r>
  <r>
    <x v="1"/>
    <n v="3657"/>
    <n v="52.999726551818434"/>
    <s v="US"/>
    <s v="USD"/>
    <n v="1532840400"/>
    <x v="192"/>
    <n v="1534654800"/>
    <x v="482"/>
    <x v="0"/>
    <b v="0"/>
    <b v="0"/>
    <s v="theater/plays"/>
    <x v="3"/>
  </r>
  <r>
    <x v="0"/>
    <n v="1258"/>
    <n v="95"/>
    <s v="US"/>
    <s v="USD"/>
    <n v="1336194000"/>
    <x v="477"/>
    <n v="1337058000"/>
    <x v="483"/>
    <x v="0"/>
    <b v="0"/>
    <b v="0"/>
    <s v="theater/plays"/>
    <x v="3"/>
  </r>
  <r>
    <x v="1"/>
    <n v="131"/>
    <n v="70.908396946564892"/>
    <s v="AU"/>
    <s v="AUD"/>
    <n v="1527742800"/>
    <x v="478"/>
    <n v="1529816400"/>
    <x v="484"/>
    <x v="0"/>
    <b v="0"/>
    <b v="0"/>
    <s v="film &amp; video/drama"/>
    <x v="4"/>
  </r>
  <r>
    <x v="0"/>
    <n v="362"/>
    <n v="98.060773480662988"/>
    <s v="US"/>
    <s v="USD"/>
    <n v="1564030800"/>
    <x v="479"/>
    <n v="1564894800"/>
    <x v="265"/>
    <x v="0"/>
    <b v="0"/>
    <b v="0"/>
    <s v="theater/plays"/>
    <x v="3"/>
  </r>
  <r>
    <x v="1"/>
    <n v="239"/>
    <n v="53.046025104602514"/>
    <s v="US"/>
    <s v="USD"/>
    <n v="1404536400"/>
    <x v="480"/>
    <n v="1404622800"/>
    <x v="485"/>
    <x v="0"/>
    <b v="0"/>
    <b v="1"/>
    <s v="games/video games"/>
    <x v="6"/>
  </r>
  <r>
    <x v="3"/>
    <n v="35"/>
    <n v="93.142857142857139"/>
    <s v="US"/>
    <s v="USD"/>
    <n v="1284008400"/>
    <x v="180"/>
    <n v="1284181200"/>
    <x v="486"/>
    <x v="0"/>
    <b v="0"/>
    <b v="0"/>
    <s v="film &amp; video/television"/>
    <x v="4"/>
  </r>
  <r>
    <x v="3"/>
    <n v="528"/>
    <n v="58.945075757575758"/>
    <s v="CH"/>
    <s v="CHF"/>
    <n v="1386309600"/>
    <x v="481"/>
    <n v="1386741600"/>
    <x v="412"/>
    <x v="0"/>
    <b v="0"/>
    <b v="1"/>
    <s v="music/rock"/>
    <x v="1"/>
  </r>
  <r>
    <x v="0"/>
    <n v="133"/>
    <n v="36.067669172932334"/>
    <s v="CA"/>
    <s v="CAD"/>
    <n v="1324620000"/>
    <x v="482"/>
    <n v="1324792800"/>
    <x v="487"/>
    <x v="0"/>
    <b v="0"/>
    <b v="1"/>
    <s v="theater/plays"/>
    <x v="3"/>
  </r>
  <r>
    <x v="0"/>
    <n v="846"/>
    <n v="63.030732860520096"/>
    <s v="US"/>
    <s v="USD"/>
    <n v="1281070800"/>
    <x v="194"/>
    <n v="1284354000"/>
    <x v="488"/>
    <x v="0"/>
    <b v="0"/>
    <b v="0"/>
    <s v="publishing/nonfiction"/>
    <x v="5"/>
  </r>
  <r>
    <x v="1"/>
    <n v="78"/>
    <n v="84.717948717948715"/>
    <s v="US"/>
    <s v="USD"/>
    <n v="1493960400"/>
    <x v="483"/>
    <n v="1494392400"/>
    <x v="489"/>
    <x v="0"/>
    <b v="0"/>
    <b v="0"/>
    <s v="food/food trucks"/>
    <x v="0"/>
  </r>
  <r>
    <x v="0"/>
    <n v="10"/>
    <n v="62.2"/>
    <s v="US"/>
    <s v="USD"/>
    <n v="1519365600"/>
    <x v="484"/>
    <n v="1519538400"/>
    <x v="442"/>
    <x v="0"/>
    <b v="0"/>
    <b v="1"/>
    <s v="film &amp; video/animation"/>
    <x v="4"/>
  </r>
  <r>
    <x v="1"/>
    <n v="1773"/>
    <n v="101.97518330513255"/>
    <s v="US"/>
    <s v="USD"/>
    <n v="1420696800"/>
    <x v="355"/>
    <n v="1421906400"/>
    <x v="437"/>
    <x v="0"/>
    <b v="0"/>
    <b v="1"/>
    <s v="music/rock"/>
    <x v="1"/>
  </r>
  <r>
    <x v="1"/>
    <n v="32"/>
    <n v="106.4375"/>
    <s v="US"/>
    <s v="USD"/>
    <n v="1555650000"/>
    <x v="485"/>
    <n v="1555909200"/>
    <x v="490"/>
    <x v="0"/>
    <b v="0"/>
    <b v="0"/>
    <s v="theater/plays"/>
    <x v="3"/>
  </r>
  <r>
    <x v="1"/>
    <n v="369"/>
    <n v="29.975609756097562"/>
    <s v="US"/>
    <s v="USD"/>
    <n v="1471928400"/>
    <x v="486"/>
    <n v="1472446800"/>
    <x v="491"/>
    <x v="0"/>
    <b v="0"/>
    <b v="1"/>
    <s v="film &amp; video/drama"/>
    <x v="4"/>
  </r>
  <r>
    <x v="0"/>
    <n v="191"/>
    <n v="85.806282722513089"/>
    <s v="US"/>
    <s v="USD"/>
    <n v="1341291600"/>
    <x v="487"/>
    <n v="1342328400"/>
    <x v="163"/>
    <x v="0"/>
    <b v="0"/>
    <b v="0"/>
    <s v="film &amp; video/shorts"/>
    <x v="4"/>
  </r>
  <r>
    <x v="1"/>
    <n v="89"/>
    <n v="70.82022471910112"/>
    <s v="US"/>
    <s v="USD"/>
    <n v="1267682400"/>
    <x v="488"/>
    <n v="1268114400"/>
    <x v="492"/>
    <x v="0"/>
    <b v="0"/>
    <b v="0"/>
    <s v="film &amp; video/shorts"/>
    <x v="4"/>
  </r>
  <r>
    <x v="0"/>
    <n v="1979"/>
    <n v="40.998484082870135"/>
    <s v="US"/>
    <s v="USD"/>
    <n v="1272258000"/>
    <x v="489"/>
    <n v="1273381200"/>
    <x v="493"/>
    <x v="0"/>
    <b v="0"/>
    <b v="0"/>
    <s v="theater/plays"/>
    <x v="3"/>
  </r>
  <r>
    <x v="0"/>
    <n v="63"/>
    <n v="28.063492063492063"/>
    <s v="US"/>
    <s v="USD"/>
    <n v="1290492000"/>
    <x v="490"/>
    <n v="1290837600"/>
    <x v="494"/>
    <x v="0"/>
    <b v="0"/>
    <b v="0"/>
    <s v="technology/wearables"/>
    <x v="2"/>
  </r>
  <r>
    <x v="1"/>
    <n v="147"/>
    <n v="88.054421768707485"/>
    <s v="US"/>
    <s v="USD"/>
    <n v="1451109600"/>
    <x v="312"/>
    <n v="1454306400"/>
    <x v="495"/>
    <x v="0"/>
    <b v="0"/>
    <b v="1"/>
    <s v="theater/plays"/>
    <x v="3"/>
  </r>
  <r>
    <x v="0"/>
    <n v="6080"/>
    <n v="31"/>
    <s v="CA"/>
    <s v="CAD"/>
    <n v="1454652000"/>
    <x v="491"/>
    <n v="1457762400"/>
    <x v="496"/>
    <x v="0"/>
    <b v="0"/>
    <b v="0"/>
    <s v="film &amp; video/animation"/>
    <x v="4"/>
  </r>
  <r>
    <x v="0"/>
    <n v="80"/>
    <n v="90.337500000000006"/>
    <s v="GB"/>
    <s v="GBP"/>
    <n v="1385186400"/>
    <x v="492"/>
    <n v="1389074400"/>
    <x v="497"/>
    <x v="0"/>
    <b v="0"/>
    <b v="0"/>
    <s v="music/indie rock"/>
    <x v="1"/>
  </r>
  <r>
    <x v="0"/>
    <n v="9"/>
    <n v="63.777777777777779"/>
    <s v="US"/>
    <s v="USD"/>
    <n v="1399698000"/>
    <x v="493"/>
    <n v="1402117200"/>
    <x v="180"/>
    <x v="0"/>
    <b v="0"/>
    <b v="0"/>
    <s v="games/video games"/>
    <x v="6"/>
  </r>
  <r>
    <x v="0"/>
    <n v="1784"/>
    <n v="53.995515695067262"/>
    <s v="US"/>
    <s v="USD"/>
    <n v="1283230800"/>
    <x v="494"/>
    <n v="1284440400"/>
    <x v="498"/>
    <x v="0"/>
    <b v="0"/>
    <b v="1"/>
    <s v="publishing/fiction"/>
    <x v="5"/>
  </r>
  <r>
    <x v="2"/>
    <n v="3640"/>
    <n v="48.993956043956047"/>
    <s v="CH"/>
    <s v="CHF"/>
    <n v="1384149600"/>
    <x v="495"/>
    <n v="1388988000"/>
    <x v="499"/>
    <x v="0"/>
    <b v="0"/>
    <b v="0"/>
    <s v="games/video games"/>
    <x v="6"/>
  </r>
  <r>
    <x v="1"/>
    <n v="126"/>
    <n v="63.857142857142854"/>
    <s v="CA"/>
    <s v="CAD"/>
    <n v="1516860000"/>
    <x v="496"/>
    <n v="1516946400"/>
    <x v="500"/>
    <x v="0"/>
    <b v="0"/>
    <b v="0"/>
    <s v="theater/plays"/>
    <x v="3"/>
  </r>
  <r>
    <x v="1"/>
    <n v="2218"/>
    <n v="82.996393146979258"/>
    <s v="GB"/>
    <s v="GBP"/>
    <n v="1374642000"/>
    <x v="497"/>
    <n v="1377752400"/>
    <x v="50"/>
    <x v="0"/>
    <b v="0"/>
    <b v="0"/>
    <s v="music/indie rock"/>
    <x v="1"/>
  </r>
  <r>
    <x v="0"/>
    <n v="243"/>
    <n v="55.08230452674897"/>
    <s v="US"/>
    <s v="USD"/>
    <n v="1534482000"/>
    <x v="498"/>
    <n v="1534568400"/>
    <x v="501"/>
    <x v="0"/>
    <b v="0"/>
    <b v="1"/>
    <s v="film &amp; video/drama"/>
    <x v="4"/>
  </r>
  <r>
    <x v="1"/>
    <n v="202"/>
    <n v="62.044554455445542"/>
    <s v="IT"/>
    <s v="EUR"/>
    <n v="1528434000"/>
    <x v="499"/>
    <n v="1528606800"/>
    <x v="502"/>
    <x v="0"/>
    <b v="0"/>
    <b v="1"/>
    <s v="theater/plays"/>
    <x v="3"/>
  </r>
  <r>
    <x v="1"/>
    <n v="140"/>
    <n v="104.97857142857143"/>
    <s v="IT"/>
    <s v="EUR"/>
    <n v="1282626000"/>
    <x v="500"/>
    <n v="1284872400"/>
    <x v="52"/>
    <x v="0"/>
    <b v="0"/>
    <b v="0"/>
    <s v="publishing/fiction"/>
    <x v="5"/>
  </r>
  <r>
    <x v="1"/>
    <n v="1052"/>
    <n v="94.044676806083643"/>
    <s v="DK"/>
    <s v="DKK"/>
    <n v="1535605200"/>
    <x v="501"/>
    <n v="1537592400"/>
    <x v="503"/>
    <x v="0"/>
    <b v="1"/>
    <b v="1"/>
    <s v="film &amp; video/documentary"/>
    <x v="4"/>
  </r>
  <r>
    <x v="0"/>
    <n v="1296"/>
    <n v="44.007716049382715"/>
    <s v="US"/>
    <s v="USD"/>
    <n v="1379826000"/>
    <x v="502"/>
    <n v="1381208400"/>
    <x v="504"/>
    <x v="0"/>
    <b v="0"/>
    <b v="0"/>
    <s v="games/mobile games"/>
    <x v="6"/>
  </r>
  <r>
    <x v="0"/>
    <n v="77"/>
    <n v="92.467532467532465"/>
    <s v="US"/>
    <s v="USD"/>
    <n v="1561957200"/>
    <x v="503"/>
    <n v="1562475600"/>
    <x v="505"/>
    <x v="0"/>
    <b v="0"/>
    <b v="1"/>
    <s v="food/food trucks"/>
    <x v="0"/>
  </r>
  <r>
    <x v="1"/>
    <n v="247"/>
    <n v="57.072874493927124"/>
    <s v="US"/>
    <s v="USD"/>
    <n v="1525496400"/>
    <x v="504"/>
    <n v="1527397200"/>
    <x v="506"/>
    <x v="0"/>
    <b v="0"/>
    <b v="0"/>
    <s v="photography/photography books"/>
    <x v="7"/>
  </r>
  <r>
    <x v="0"/>
    <n v="395"/>
    <n v="109.07848101265823"/>
    <s v="IT"/>
    <s v="EUR"/>
    <n v="1433912400"/>
    <x v="505"/>
    <n v="1436158800"/>
    <x v="507"/>
    <x v="0"/>
    <b v="0"/>
    <b v="0"/>
    <s v="games/mobile games"/>
    <x v="6"/>
  </r>
  <r>
    <x v="0"/>
    <n v="49"/>
    <n v="39.387755102040813"/>
    <s v="GB"/>
    <s v="GBP"/>
    <n v="1453442400"/>
    <x v="506"/>
    <n v="1456034400"/>
    <x v="508"/>
    <x v="0"/>
    <b v="0"/>
    <b v="0"/>
    <s v="music/indie rock"/>
    <x v="1"/>
  </r>
  <r>
    <x v="0"/>
    <n v="180"/>
    <n v="77.022222222222226"/>
    <s v="US"/>
    <s v="USD"/>
    <n v="1378875600"/>
    <x v="507"/>
    <n v="1380171600"/>
    <x v="509"/>
    <x v="0"/>
    <b v="0"/>
    <b v="0"/>
    <s v="games/video games"/>
    <x v="6"/>
  </r>
  <r>
    <x v="1"/>
    <n v="84"/>
    <n v="92.166666666666671"/>
    <s v="US"/>
    <s v="USD"/>
    <n v="1452232800"/>
    <x v="508"/>
    <n v="1453356000"/>
    <x v="510"/>
    <x v="0"/>
    <b v="0"/>
    <b v="0"/>
    <s v="music/rock"/>
    <x v="1"/>
  </r>
  <r>
    <x v="0"/>
    <n v="2690"/>
    <n v="61.007063197026021"/>
    <s v="US"/>
    <s v="USD"/>
    <n v="1577253600"/>
    <x v="509"/>
    <n v="1578981600"/>
    <x v="511"/>
    <x v="0"/>
    <b v="0"/>
    <b v="0"/>
    <s v="theater/plays"/>
    <x v="3"/>
  </r>
  <r>
    <x v="1"/>
    <n v="88"/>
    <n v="78.068181818181813"/>
    <s v="US"/>
    <s v="USD"/>
    <n v="1537160400"/>
    <x v="510"/>
    <n v="1537419600"/>
    <x v="512"/>
    <x v="0"/>
    <b v="0"/>
    <b v="1"/>
    <s v="theater/plays"/>
    <x v="3"/>
  </r>
  <r>
    <x v="1"/>
    <n v="156"/>
    <n v="80.75"/>
    <s v="US"/>
    <s v="USD"/>
    <n v="1422165600"/>
    <x v="511"/>
    <n v="1423202400"/>
    <x v="513"/>
    <x v="0"/>
    <b v="0"/>
    <b v="0"/>
    <s v="film &amp; video/drama"/>
    <x v="4"/>
  </r>
  <r>
    <x v="1"/>
    <n v="2985"/>
    <n v="59.991289782244557"/>
    <s v="US"/>
    <s v="USD"/>
    <n v="1459486800"/>
    <x v="512"/>
    <n v="1460610000"/>
    <x v="514"/>
    <x v="0"/>
    <b v="0"/>
    <b v="0"/>
    <s v="theater/plays"/>
    <x v="3"/>
  </r>
  <r>
    <x v="1"/>
    <n v="762"/>
    <n v="110.03018372703411"/>
    <s v="US"/>
    <s v="USD"/>
    <n v="1369717200"/>
    <x v="513"/>
    <n v="1370494800"/>
    <x v="515"/>
    <x v="0"/>
    <b v="0"/>
    <b v="0"/>
    <s v="technology/wearables"/>
    <x v="2"/>
  </r>
  <r>
    <x v="3"/>
    <n v="1"/>
    <n v="4"/>
    <s v="CH"/>
    <s v="CHF"/>
    <n v="1330495200"/>
    <x v="514"/>
    <n v="1332306000"/>
    <x v="516"/>
    <x v="0"/>
    <b v="0"/>
    <b v="0"/>
    <s v="music/indie rock"/>
    <x v="1"/>
  </r>
  <r>
    <x v="0"/>
    <n v="2779"/>
    <n v="37.99856063332134"/>
    <s v="AU"/>
    <s v="AUD"/>
    <n v="1419055200"/>
    <x v="515"/>
    <n v="1422511200"/>
    <x v="517"/>
    <x v="0"/>
    <b v="0"/>
    <b v="1"/>
    <s v="technology/web"/>
    <x v="2"/>
  </r>
  <r>
    <x v="0"/>
    <n v="92"/>
    <n v="96.369565217391298"/>
    <s v="US"/>
    <s v="USD"/>
    <n v="1480140000"/>
    <x v="516"/>
    <n v="1480312800"/>
    <x v="518"/>
    <x v="0"/>
    <b v="0"/>
    <b v="0"/>
    <s v="theater/plays"/>
    <x v="3"/>
  </r>
  <r>
    <x v="0"/>
    <n v="1028"/>
    <n v="72.978599221789878"/>
    <s v="US"/>
    <s v="USD"/>
    <n v="1293948000"/>
    <x v="517"/>
    <n v="1294034400"/>
    <x v="519"/>
    <x v="0"/>
    <b v="0"/>
    <b v="0"/>
    <s v="music/rock"/>
    <x v="1"/>
  </r>
  <r>
    <x v="1"/>
    <n v="554"/>
    <n v="26.007220216606498"/>
    <s v="CA"/>
    <s v="CAD"/>
    <n v="1482127200"/>
    <x v="518"/>
    <n v="1482645600"/>
    <x v="520"/>
    <x v="0"/>
    <b v="0"/>
    <b v="0"/>
    <s v="music/indie rock"/>
    <x v="1"/>
  </r>
  <r>
    <x v="1"/>
    <n v="135"/>
    <n v="104.36296296296297"/>
    <s v="DK"/>
    <s v="DKK"/>
    <n v="1396414800"/>
    <x v="519"/>
    <n v="1399093200"/>
    <x v="219"/>
    <x v="0"/>
    <b v="0"/>
    <b v="0"/>
    <s v="music/rock"/>
    <x v="1"/>
  </r>
  <r>
    <x v="1"/>
    <n v="122"/>
    <n v="102.18852459016394"/>
    <s v="US"/>
    <s v="USD"/>
    <n v="1315285200"/>
    <x v="520"/>
    <n v="1315890000"/>
    <x v="521"/>
    <x v="0"/>
    <b v="0"/>
    <b v="1"/>
    <s v="publishing/translations"/>
    <x v="5"/>
  </r>
  <r>
    <x v="1"/>
    <n v="221"/>
    <n v="54.117647058823529"/>
    <s v="US"/>
    <s v="USD"/>
    <n v="1443762000"/>
    <x v="521"/>
    <n v="1444021200"/>
    <x v="522"/>
    <x v="0"/>
    <b v="0"/>
    <b v="1"/>
    <s v="film &amp; video/science fiction"/>
    <x v="4"/>
  </r>
  <r>
    <x v="1"/>
    <n v="126"/>
    <n v="63.222222222222221"/>
    <s v="US"/>
    <s v="USD"/>
    <n v="1456293600"/>
    <x v="522"/>
    <n v="1460005200"/>
    <x v="523"/>
    <x v="0"/>
    <b v="0"/>
    <b v="0"/>
    <s v="theater/plays"/>
    <x v="3"/>
  </r>
  <r>
    <x v="1"/>
    <n v="1022"/>
    <n v="104.03228962818004"/>
    <s v="US"/>
    <s v="USD"/>
    <n v="1470114000"/>
    <x v="523"/>
    <n v="1470718800"/>
    <x v="524"/>
    <x v="0"/>
    <b v="0"/>
    <b v="0"/>
    <s v="theater/plays"/>
    <x v="3"/>
  </r>
  <r>
    <x v="1"/>
    <n v="3177"/>
    <n v="49.994334277620396"/>
    <s v="US"/>
    <s v="USD"/>
    <n v="1321596000"/>
    <x v="524"/>
    <n v="1325052000"/>
    <x v="348"/>
    <x v="0"/>
    <b v="0"/>
    <b v="0"/>
    <s v="film &amp; video/animation"/>
    <x v="4"/>
  </r>
  <r>
    <x v="1"/>
    <n v="198"/>
    <n v="56.015151515151516"/>
    <s v="CH"/>
    <s v="CHF"/>
    <n v="1318827600"/>
    <x v="525"/>
    <n v="1319000400"/>
    <x v="280"/>
    <x v="0"/>
    <b v="0"/>
    <b v="0"/>
    <s v="theater/plays"/>
    <x v="3"/>
  </r>
  <r>
    <x v="0"/>
    <n v="26"/>
    <n v="48.807692307692307"/>
    <s v="CH"/>
    <s v="CHF"/>
    <n v="1552366800"/>
    <x v="188"/>
    <n v="1552539600"/>
    <x v="525"/>
    <x v="0"/>
    <b v="0"/>
    <b v="0"/>
    <s v="music/rock"/>
    <x v="1"/>
  </r>
  <r>
    <x v="1"/>
    <n v="85"/>
    <n v="60.082352941176474"/>
    <s v="AU"/>
    <s v="AUD"/>
    <n v="1542088800"/>
    <x v="526"/>
    <n v="1543816800"/>
    <x v="526"/>
    <x v="0"/>
    <b v="0"/>
    <b v="0"/>
    <s v="film &amp; video/documentary"/>
    <x v="4"/>
  </r>
  <r>
    <x v="0"/>
    <n v="1790"/>
    <n v="78.990502793296088"/>
    <s v="US"/>
    <s v="USD"/>
    <n v="1426395600"/>
    <x v="527"/>
    <n v="1427086800"/>
    <x v="527"/>
    <x v="0"/>
    <b v="0"/>
    <b v="0"/>
    <s v="theater/plays"/>
    <x v="3"/>
  </r>
  <r>
    <x v="1"/>
    <n v="3596"/>
    <n v="53.99499443826474"/>
    <s v="US"/>
    <s v="USD"/>
    <n v="1321336800"/>
    <x v="528"/>
    <n v="1323064800"/>
    <x v="528"/>
    <x v="0"/>
    <b v="0"/>
    <b v="0"/>
    <s v="theater/plays"/>
    <x v="3"/>
  </r>
  <r>
    <x v="0"/>
    <n v="37"/>
    <n v="111.45945945945945"/>
    <s v="US"/>
    <s v="USD"/>
    <n v="1456293600"/>
    <x v="522"/>
    <n v="1458277200"/>
    <x v="529"/>
    <x v="0"/>
    <b v="0"/>
    <b v="1"/>
    <s v="music/electric music"/>
    <x v="1"/>
  </r>
  <r>
    <x v="1"/>
    <n v="244"/>
    <n v="60.922131147540981"/>
    <s v="US"/>
    <s v="USD"/>
    <n v="1404968400"/>
    <x v="529"/>
    <n v="1405141200"/>
    <x v="360"/>
    <x v="0"/>
    <b v="0"/>
    <b v="0"/>
    <s v="music/rock"/>
    <x v="1"/>
  </r>
  <r>
    <x v="1"/>
    <n v="5180"/>
    <n v="26.0015444015444"/>
    <s v="US"/>
    <s v="USD"/>
    <n v="1279170000"/>
    <x v="530"/>
    <n v="1283058000"/>
    <x v="254"/>
    <x v="0"/>
    <b v="0"/>
    <b v="0"/>
    <s v="theater/plays"/>
    <x v="3"/>
  </r>
  <r>
    <x v="1"/>
    <n v="589"/>
    <n v="80.993208828522924"/>
    <s v="IT"/>
    <s v="EUR"/>
    <n v="1294725600"/>
    <x v="531"/>
    <n v="1295762400"/>
    <x v="530"/>
    <x v="0"/>
    <b v="0"/>
    <b v="0"/>
    <s v="film &amp; video/animation"/>
    <x v="4"/>
  </r>
  <r>
    <x v="1"/>
    <n v="2725"/>
    <n v="34.995963302752294"/>
    <s v="US"/>
    <s v="USD"/>
    <n v="1419055200"/>
    <x v="515"/>
    <n v="1419573600"/>
    <x v="531"/>
    <x v="0"/>
    <b v="0"/>
    <b v="1"/>
    <s v="music/rock"/>
    <x v="1"/>
  </r>
  <r>
    <x v="0"/>
    <n v="35"/>
    <n v="94.142857142857139"/>
    <s v="IT"/>
    <s v="EUR"/>
    <n v="1434690000"/>
    <x v="532"/>
    <n v="1438750800"/>
    <x v="532"/>
    <x v="0"/>
    <b v="0"/>
    <b v="0"/>
    <s v="film &amp; video/shorts"/>
    <x v="4"/>
  </r>
  <r>
    <x v="3"/>
    <n v="94"/>
    <n v="52.085106382978722"/>
    <s v="US"/>
    <s v="USD"/>
    <n v="1443416400"/>
    <x v="533"/>
    <n v="1444798800"/>
    <x v="533"/>
    <x v="0"/>
    <b v="0"/>
    <b v="1"/>
    <s v="music/rock"/>
    <x v="1"/>
  </r>
  <r>
    <x v="1"/>
    <n v="300"/>
    <n v="24.986666666666668"/>
    <s v="US"/>
    <s v="USD"/>
    <n v="1399006800"/>
    <x v="409"/>
    <n v="1399179600"/>
    <x v="534"/>
    <x v="0"/>
    <b v="0"/>
    <b v="0"/>
    <s v="journalism/audio"/>
    <x v="8"/>
  </r>
  <r>
    <x v="1"/>
    <n v="144"/>
    <n v="69.215277777777771"/>
    <s v="US"/>
    <s v="USD"/>
    <n v="1575698400"/>
    <x v="534"/>
    <n v="1576562400"/>
    <x v="535"/>
    <x v="0"/>
    <b v="0"/>
    <b v="1"/>
    <s v="food/food trucks"/>
    <x v="0"/>
  </r>
  <r>
    <x v="0"/>
    <n v="558"/>
    <n v="93.944444444444443"/>
    <s v="US"/>
    <s v="USD"/>
    <n v="1400562000"/>
    <x v="53"/>
    <n v="1400821200"/>
    <x v="536"/>
    <x v="0"/>
    <b v="0"/>
    <b v="1"/>
    <s v="theater/plays"/>
    <x v="3"/>
  </r>
  <r>
    <x v="0"/>
    <n v="64"/>
    <n v="98.40625"/>
    <s v="US"/>
    <s v="USD"/>
    <n v="1509512400"/>
    <x v="535"/>
    <n v="1510984800"/>
    <x v="537"/>
    <x v="0"/>
    <b v="0"/>
    <b v="0"/>
    <s v="theater/plays"/>
    <x v="3"/>
  </r>
  <r>
    <x v="3"/>
    <n v="37"/>
    <n v="41.783783783783782"/>
    <s v="US"/>
    <s v="USD"/>
    <n v="1299823200"/>
    <x v="536"/>
    <n v="1302066000"/>
    <x v="538"/>
    <x v="0"/>
    <b v="0"/>
    <b v="0"/>
    <s v="music/jazz"/>
    <x v="1"/>
  </r>
  <r>
    <x v="0"/>
    <n v="245"/>
    <n v="65.991836734693877"/>
    <s v="US"/>
    <s v="USD"/>
    <n v="1322719200"/>
    <x v="537"/>
    <n v="1322978400"/>
    <x v="539"/>
    <x v="0"/>
    <b v="0"/>
    <b v="0"/>
    <s v="film &amp; video/science fiction"/>
    <x v="4"/>
  </r>
  <r>
    <x v="1"/>
    <n v="87"/>
    <n v="72.05747126436782"/>
    <s v="US"/>
    <s v="USD"/>
    <n v="1312693200"/>
    <x v="538"/>
    <n v="1313730000"/>
    <x v="540"/>
    <x v="0"/>
    <b v="0"/>
    <b v="0"/>
    <s v="music/jazz"/>
    <x v="1"/>
  </r>
  <r>
    <x v="1"/>
    <n v="3116"/>
    <n v="48.003209242618745"/>
    <s v="US"/>
    <s v="USD"/>
    <n v="1393394400"/>
    <x v="539"/>
    <n v="1394085600"/>
    <x v="541"/>
    <x v="0"/>
    <b v="0"/>
    <b v="0"/>
    <s v="theater/plays"/>
    <x v="3"/>
  </r>
  <r>
    <x v="0"/>
    <n v="71"/>
    <n v="54.098591549295776"/>
    <s v="US"/>
    <s v="USD"/>
    <n v="1304053200"/>
    <x v="540"/>
    <n v="1305349200"/>
    <x v="542"/>
    <x v="0"/>
    <b v="0"/>
    <b v="0"/>
    <s v="technology/web"/>
    <x v="2"/>
  </r>
  <r>
    <x v="0"/>
    <n v="42"/>
    <n v="107.88095238095238"/>
    <s v="US"/>
    <s v="USD"/>
    <n v="1433912400"/>
    <x v="505"/>
    <n v="1434344400"/>
    <x v="543"/>
    <x v="0"/>
    <b v="0"/>
    <b v="1"/>
    <s v="games/video games"/>
    <x v="6"/>
  </r>
  <r>
    <x v="1"/>
    <n v="909"/>
    <n v="67.034103410341032"/>
    <s v="US"/>
    <s v="USD"/>
    <n v="1329717600"/>
    <x v="541"/>
    <n v="1331186400"/>
    <x v="544"/>
    <x v="0"/>
    <b v="0"/>
    <b v="0"/>
    <s v="film &amp; video/documentary"/>
    <x v="4"/>
  </r>
  <r>
    <x v="1"/>
    <n v="1613"/>
    <n v="64.01425914445133"/>
    <s v="US"/>
    <s v="USD"/>
    <n v="1335330000"/>
    <x v="542"/>
    <n v="1336539600"/>
    <x v="545"/>
    <x v="0"/>
    <b v="0"/>
    <b v="0"/>
    <s v="technology/web"/>
    <x v="2"/>
  </r>
  <r>
    <x v="1"/>
    <n v="136"/>
    <n v="96.066176470588232"/>
    <s v="US"/>
    <s v="USD"/>
    <n v="1268888400"/>
    <x v="543"/>
    <n v="1269752400"/>
    <x v="546"/>
    <x v="0"/>
    <b v="0"/>
    <b v="0"/>
    <s v="publishing/translations"/>
    <x v="5"/>
  </r>
  <r>
    <x v="1"/>
    <n v="130"/>
    <n v="51.184615384615384"/>
    <s v="US"/>
    <s v="USD"/>
    <n v="1289973600"/>
    <x v="544"/>
    <n v="1291615200"/>
    <x v="547"/>
    <x v="0"/>
    <b v="0"/>
    <b v="0"/>
    <s v="music/rock"/>
    <x v="1"/>
  </r>
  <r>
    <x v="0"/>
    <n v="156"/>
    <n v="43.92307692307692"/>
    <s v="CA"/>
    <s v="CAD"/>
    <n v="1547877600"/>
    <x v="35"/>
    <n v="1552366800"/>
    <x v="548"/>
    <x v="0"/>
    <b v="0"/>
    <b v="1"/>
    <s v="food/food trucks"/>
    <x v="0"/>
  </r>
  <r>
    <x v="0"/>
    <n v="1368"/>
    <n v="91.021198830409361"/>
    <s v="GB"/>
    <s v="GBP"/>
    <n v="1269493200"/>
    <x v="152"/>
    <n v="1272171600"/>
    <x v="298"/>
    <x v="0"/>
    <b v="0"/>
    <b v="0"/>
    <s v="theater/plays"/>
    <x v="3"/>
  </r>
  <r>
    <x v="0"/>
    <n v="102"/>
    <n v="50.127450980392155"/>
    <s v="US"/>
    <s v="USD"/>
    <n v="1436072400"/>
    <x v="545"/>
    <n v="1436677200"/>
    <x v="549"/>
    <x v="0"/>
    <b v="0"/>
    <b v="0"/>
    <s v="film &amp; video/documentary"/>
    <x v="4"/>
  </r>
  <r>
    <x v="0"/>
    <n v="86"/>
    <n v="67.720930232558146"/>
    <s v="AU"/>
    <s v="AUD"/>
    <n v="1419141600"/>
    <x v="546"/>
    <n v="1420092000"/>
    <x v="550"/>
    <x v="0"/>
    <b v="0"/>
    <b v="0"/>
    <s v="publishing/radio &amp; podcasts"/>
    <x v="5"/>
  </r>
  <r>
    <x v="1"/>
    <n v="102"/>
    <n v="61.03921568627451"/>
    <s v="US"/>
    <s v="USD"/>
    <n v="1279083600"/>
    <x v="547"/>
    <n v="1279947600"/>
    <x v="551"/>
    <x v="0"/>
    <b v="0"/>
    <b v="0"/>
    <s v="games/video games"/>
    <x v="6"/>
  </r>
  <r>
    <x v="0"/>
    <n v="253"/>
    <n v="80.011857707509876"/>
    <s v="US"/>
    <s v="USD"/>
    <n v="1401426000"/>
    <x v="548"/>
    <n v="1402203600"/>
    <x v="552"/>
    <x v="0"/>
    <b v="0"/>
    <b v="0"/>
    <s v="theater/plays"/>
    <x v="3"/>
  </r>
  <r>
    <x v="1"/>
    <n v="4006"/>
    <n v="47.001497753369947"/>
    <s v="US"/>
    <s v="USD"/>
    <n v="1395810000"/>
    <x v="549"/>
    <n v="1396933200"/>
    <x v="238"/>
    <x v="0"/>
    <b v="0"/>
    <b v="0"/>
    <s v="film &amp; video/animation"/>
    <x v="4"/>
  </r>
  <r>
    <x v="0"/>
    <n v="157"/>
    <n v="71.127388535031841"/>
    <s v="US"/>
    <s v="USD"/>
    <n v="1467003600"/>
    <x v="550"/>
    <n v="1467262800"/>
    <x v="553"/>
    <x v="0"/>
    <b v="0"/>
    <b v="1"/>
    <s v="theater/plays"/>
    <x v="3"/>
  </r>
  <r>
    <x v="1"/>
    <n v="1629"/>
    <n v="89.99079189686924"/>
    <s v="US"/>
    <s v="USD"/>
    <n v="1268715600"/>
    <x v="551"/>
    <n v="1270530000"/>
    <x v="554"/>
    <x v="0"/>
    <b v="0"/>
    <b v="1"/>
    <s v="theater/plays"/>
    <x v="3"/>
  </r>
  <r>
    <x v="0"/>
    <n v="183"/>
    <n v="43.032786885245905"/>
    <s v="US"/>
    <s v="USD"/>
    <n v="1457157600"/>
    <x v="552"/>
    <n v="1457762400"/>
    <x v="496"/>
    <x v="0"/>
    <b v="0"/>
    <b v="1"/>
    <s v="film &amp; video/drama"/>
    <x v="4"/>
  </r>
  <r>
    <x v="1"/>
    <n v="2188"/>
    <n v="67.997714808043881"/>
    <s v="US"/>
    <s v="USD"/>
    <n v="1573970400"/>
    <x v="462"/>
    <n v="1575525600"/>
    <x v="555"/>
    <x v="0"/>
    <b v="0"/>
    <b v="0"/>
    <s v="theater/plays"/>
    <x v="3"/>
  </r>
  <r>
    <x v="1"/>
    <n v="2409"/>
    <n v="73.004566210045667"/>
    <s v="IT"/>
    <s v="EUR"/>
    <n v="1276578000"/>
    <x v="553"/>
    <n v="1279083600"/>
    <x v="556"/>
    <x v="0"/>
    <b v="0"/>
    <b v="0"/>
    <s v="music/rock"/>
    <x v="1"/>
  </r>
  <r>
    <x v="0"/>
    <n v="82"/>
    <n v="62.341463414634148"/>
    <s v="DK"/>
    <s v="DKK"/>
    <n v="1423720800"/>
    <x v="554"/>
    <n v="1424412000"/>
    <x v="557"/>
    <x v="0"/>
    <b v="0"/>
    <b v="0"/>
    <s v="film &amp; video/documentary"/>
    <x v="4"/>
  </r>
  <r>
    <x v="0"/>
    <n v="1"/>
    <n v="5"/>
    <s v="GB"/>
    <s v="GBP"/>
    <n v="1375160400"/>
    <x v="555"/>
    <n v="1376197200"/>
    <x v="558"/>
    <x v="0"/>
    <b v="0"/>
    <b v="0"/>
    <s v="food/food trucks"/>
    <x v="0"/>
  </r>
  <r>
    <x v="1"/>
    <n v="194"/>
    <n v="67.103092783505161"/>
    <s v="US"/>
    <s v="USD"/>
    <n v="1401426000"/>
    <x v="548"/>
    <n v="1402894800"/>
    <x v="559"/>
    <x v="0"/>
    <b v="1"/>
    <b v="0"/>
    <s v="technology/wearables"/>
    <x v="2"/>
  </r>
  <r>
    <x v="1"/>
    <n v="1140"/>
    <n v="79.978947368421046"/>
    <s v="US"/>
    <s v="USD"/>
    <n v="1433480400"/>
    <x v="62"/>
    <n v="1434430800"/>
    <x v="560"/>
    <x v="0"/>
    <b v="0"/>
    <b v="0"/>
    <s v="theater/plays"/>
    <x v="3"/>
  </r>
  <r>
    <x v="1"/>
    <n v="102"/>
    <n v="62.176470588235297"/>
    <s v="US"/>
    <s v="USD"/>
    <n v="1555563600"/>
    <x v="556"/>
    <n v="1557896400"/>
    <x v="561"/>
    <x v="0"/>
    <b v="0"/>
    <b v="0"/>
    <s v="theater/plays"/>
    <x v="3"/>
  </r>
  <r>
    <x v="1"/>
    <n v="2857"/>
    <n v="53.005950297514879"/>
    <s v="US"/>
    <s v="USD"/>
    <n v="1295676000"/>
    <x v="557"/>
    <n v="1297490400"/>
    <x v="562"/>
    <x v="0"/>
    <b v="0"/>
    <b v="0"/>
    <s v="theater/plays"/>
    <x v="3"/>
  </r>
  <r>
    <x v="1"/>
    <n v="107"/>
    <n v="57.738317757009348"/>
    <s v="US"/>
    <s v="USD"/>
    <n v="1443848400"/>
    <x v="27"/>
    <n v="1447394400"/>
    <x v="563"/>
    <x v="0"/>
    <b v="0"/>
    <b v="0"/>
    <s v="publishing/nonfiction"/>
    <x v="5"/>
  </r>
  <r>
    <x v="1"/>
    <n v="160"/>
    <n v="40.03125"/>
    <s v="GB"/>
    <s v="GBP"/>
    <n v="1457330400"/>
    <x v="558"/>
    <n v="1458277200"/>
    <x v="529"/>
    <x v="0"/>
    <b v="0"/>
    <b v="0"/>
    <s v="music/rock"/>
    <x v="1"/>
  </r>
  <r>
    <x v="1"/>
    <n v="2230"/>
    <n v="81.016591928251117"/>
    <s v="US"/>
    <s v="USD"/>
    <n v="1395550800"/>
    <x v="559"/>
    <n v="1395723600"/>
    <x v="564"/>
    <x v="0"/>
    <b v="0"/>
    <b v="0"/>
    <s v="food/food trucks"/>
    <x v="0"/>
  </r>
  <r>
    <x v="1"/>
    <n v="316"/>
    <n v="35.047468354430379"/>
    <s v="US"/>
    <s v="USD"/>
    <n v="1551852000"/>
    <x v="426"/>
    <n v="1552197600"/>
    <x v="565"/>
    <x v="0"/>
    <b v="0"/>
    <b v="1"/>
    <s v="music/jazz"/>
    <x v="1"/>
  </r>
  <r>
    <x v="1"/>
    <n v="117"/>
    <n v="102.92307692307692"/>
    <s v="US"/>
    <s v="USD"/>
    <n v="1547618400"/>
    <x v="560"/>
    <n v="1549087200"/>
    <x v="566"/>
    <x v="0"/>
    <b v="0"/>
    <b v="0"/>
    <s v="film &amp; video/science fiction"/>
    <x v="4"/>
  </r>
  <r>
    <x v="1"/>
    <n v="6406"/>
    <n v="27.998126756166094"/>
    <s v="US"/>
    <s v="USD"/>
    <n v="1355637600"/>
    <x v="561"/>
    <n v="1356847200"/>
    <x v="567"/>
    <x v="0"/>
    <b v="0"/>
    <b v="0"/>
    <s v="theater/plays"/>
    <x v="3"/>
  </r>
  <r>
    <x v="3"/>
    <n v="15"/>
    <n v="75.733333333333334"/>
    <s v="US"/>
    <s v="USD"/>
    <n v="1374728400"/>
    <x v="562"/>
    <n v="1375765200"/>
    <x v="568"/>
    <x v="0"/>
    <b v="0"/>
    <b v="0"/>
    <s v="theater/plays"/>
    <x v="3"/>
  </r>
  <r>
    <x v="1"/>
    <n v="192"/>
    <n v="45.026041666666664"/>
    <s v="US"/>
    <s v="USD"/>
    <n v="1287810000"/>
    <x v="563"/>
    <n v="1289800800"/>
    <x v="569"/>
    <x v="0"/>
    <b v="0"/>
    <b v="0"/>
    <s v="music/electric music"/>
    <x v="1"/>
  </r>
  <r>
    <x v="1"/>
    <n v="26"/>
    <n v="73.615384615384613"/>
    <s v="CA"/>
    <s v="CAD"/>
    <n v="1503723600"/>
    <x v="564"/>
    <n v="1504501200"/>
    <x v="570"/>
    <x v="0"/>
    <b v="0"/>
    <b v="0"/>
    <s v="theater/plays"/>
    <x v="3"/>
  </r>
  <r>
    <x v="1"/>
    <n v="723"/>
    <n v="56.991701244813278"/>
    <s v="US"/>
    <s v="USD"/>
    <n v="1484114400"/>
    <x v="565"/>
    <n v="1485669600"/>
    <x v="571"/>
    <x v="0"/>
    <b v="0"/>
    <b v="0"/>
    <s v="theater/plays"/>
    <x v="3"/>
  </r>
  <r>
    <x v="1"/>
    <n v="170"/>
    <n v="85.223529411764702"/>
    <s v="IT"/>
    <s v="EUR"/>
    <n v="1461906000"/>
    <x v="566"/>
    <n v="1462770000"/>
    <x v="572"/>
    <x v="0"/>
    <b v="0"/>
    <b v="0"/>
    <s v="theater/plays"/>
    <x v="3"/>
  </r>
  <r>
    <x v="1"/>
    <n v="238"/>
    <n v="50.962184873949582"/>
    <s v="GB"/>
    <s v="GBP"/>
    <n v="1379653200"/>
    <x v="567"/>
    <n v="1379739600"/>
    <x v="573"/>
    <x v="0"/>
    <b v="0"/>
    <b v="1"/>
    <s v="music/indie rock"/>
    <x v="1"/>
  </r>
  <r>
    <x v="1"/>
    <n v="55"/>
    <n v="63.563636363636363"/>
    <s v="US"/>
    <s v="USD"/>
    <n v="1401858000"/>
    <x v="568"/>
    <n v="1402722000"/>
    <x v="471"/>
    <x v="0"/>
    <b v="0"/>
    <b v="0"/>
    <s v="theater/plays"/>
    <x v="3"/>
  </r>
  <r>
    <x v="0"/>
    <n v="1198"/>
    <n v="80.999165275459092"/>
    <s v="US"/>
    <s v="USD"/>
    <n v="1367470800"/>
    <x v="569"/>
    <n v="1369285200"/>
    <x v="574"/>
    <x v="0"/>
    <b v="0"/>
    <b v="0"/>
    <s v="publishing/nonfiction"/>
    <x v="5"/>
  </r>
  <r>
    <x v="0"/>
    <n v="648"/>
    <n v="86.044753086419746"/>
    <s v="US"/>
    <s v="USD"/>
    <n v="1304658000"/>
    <x v="570"/>
    <n v="1304744400"/>
    <x v="575"/>
    <x v="0"/>
    <b v="1"/>
    <b v="1"/>
    <s v="theater/plays"/>
    <x v="3"/>
  </r>
  <r>
    <x v="1"/>
    <n v="128"/>
    <n v="90.0390625"/>
    <s v="AU"/>
    <s v="AUD"/>
    <n v="1467954000"/>
    <x v="571"/>
    <n v="1468299600"/>
    <x v="576"/>
    <x v="0"/>
    <b v="0"/>
    <b v="0"/>
    <s v="photography/photography books"/>
    <x v="7"/>
  </r>
  <r>
    <x v="1"/>
    <n v="2144"/>
    <n v="74.006063432835816"/>
    <s v="US"/>
    <s v="USD"/>
    <n v="1473742800"/>
    <x v="572"/>
    <n v="1474174800"/>
    <x v="577"/>
    <x v="0"/>
    <b v="0"/>
    <b v="0"/>
    <s v="theater/plays"/>
    <x v="3"/>
  </r>
  <r>
    <x v="0"/>
    <n v="64"/>
    <n v="92.4375"/>
    <s v="US"/>
    <s v="USD"/>
    <n v="1523768400"/>
    <x v="573"/>
    <n v="1526014800"/>
    <x v="578"/>
    <x v="0"/>
    <b v="0"/>
    <b v="0"/>
    <s v="music/indie rock"/>
    <x v="1"/>
  </r>
  <r>
    <x v="1"/>
    <n v="2693"/>
    <n v="55.999257333828446"/>
    <s v="GB"/>
    <s v="GBP"/>
    <n v="1437022800"/>
    <x v="574"/>
    <n v="1437454800"/>
    <x v="477"/>
    <x v="0"/>
    <b v="0"/>
    <b v="0"/>
    <s v="theater/plays"/>
    <x v="3"/>
  </r>
  <r>
    <x v="1"/>
    <n v="432"/>
    <n v="32.983796296296298"/>
    <s v="US"/>
    <s v="USD"/>
    <n v="1422165600"/>
    <x v="511"/>
    <n v="1422684000"/>
    <x v="579"/>
    <x v="0"/>
    <b v="0"/>
    <b v="0"/>
    <s v="photography/photography books"/>
    <x v="7"/>
  </r>
  <r>
    <x v="0"/>
    <n v="62"/>
    <n v="93.596774193548384"/>
    <s v="US"/>
    <s v="USD"/>
    <n v="1580104800"/>
    <x v="575"/>
    <n v="1581314400"/>
    <x v="580"/>
    <x v="0"/>
    <b v="0"/>
    <b v="0"/>
    <s v="theater/plays"/>
    <x v="3"/>
  </r>
  <r>
    <x v="1"/>
    <n v="189"/>
    <n v="69.867724867724874"/>
    <s v="US"/>
    <s v="USD"/>
    <n v="1285650000"/>
    <x v="576"/>
    <n v="1286427600"/>
    <x v="581"/>
    <x v="0"/>
    <b v="0"/>
    <b v="1"/>
    <s v="theater/plays"/>
    <x v="3"/>
  </r>
  <r>
    <x v="1"/>
    <n v="154"/>
    <n v="72.129870129870127"/>
    <s v="GB"/>
    <s v="GBP"/>
    <n v="1276664400"/>
    <x v="577"/>
    <n v="1278738000"/>
    <x v="582"/>
    <x v="0"/>
    <b v="1"/>
    <b v="0"/>
    <s v="food/food trucks"/>
    <x v="0"/>
  </r>
  <r>
    <x v="1"/>
    <n v="96"/>
    <n v="30.041666666666668"/>
    <s v="US"/>
    <s v="USD"/>
    <n v="1286168400"/>
    <x v="578"/>
    <n v="1286427600"/>
    <x v="581"/>
    <x v="0"/>
    <b v="0"/>
    <b v="0"/>
    <s v="music/indie rock"/>
    <x v="1"/>
  </r>
  <r>
    <x v="0"/>
    <n v="750"/>
    <n v="73.968000000000004"/>
    <s v="US"/>
    <s v="USD"/>
    <n v="1467781200"/>
    <x v="579"/>
    <n v="1467954000"/>
    <x v="583"/>
    <x v="0"/>
    <b v="0"/>
    <b v="1"/>
    <s v="theater/plays"/>
    <x v="3"/>
  </r>
  <r>
    <x v="3"/>
    <n v="87"/>
    <n v="68.65517241379311"/>
    <s v="US"/>
    <s v="USD"/>
    <n v="1556686800"/>
    <x v="580"/>
    <n v="1557637200"/>
    <x v="584"/>
    <x v="0"/>
    <b v="0"/>
    <b v="1"/>
    <s v="theater/plays"/>
    <x v="3"/>
  </r>
  <r>
    <x v="1"/>
    <n v="3063"/>
    <n v="59.992164544564154"/>
    <s v="US"/>
    <s v="USD"/>
    <n v="1553576400"/>
    <x v="581"/>
    <n v="1553922000"/>
    <x v="585"/>
    <x v="0"/>
    <b v="0"/>
    <b v="0"/>
    <s v="theater/plays"/>
    <x v="3"/>
  </r>
  <r>
    <x v="2"/>
    <n v="278"/>
    <n v="111.15827338129496"/>
    <s v="US"/>
    <s v="USD"/>
    <n v="1414904400"/>
    <x v="582"/>
    <n v="1416463200"/>
    <x v="586"/>
    <x v="0"/>
    <b v="0"/>
    <b v="0"/>
    <s v="theater/plays"/>
    <x v="3"/>
  </r>
  <r>
    <x v="0"/>
    <n v="105"/>
    <n v="53.038095238095238"/>
    <s v="US"/>
    <s v="USD"/>
    <n v="1446876000"/>
    <x v="336"/>
    <n v="1447221600"/>
    <x v="587"/>
    <x v="0"/>
    <b v="0"/>
    <b v="0"/>
    <s v="film &amp; video/animation"/>
    <x v="4"/>
  </r>
  <r>
    <x v="3"/>
    <n v="1658"/>
    <n v="55.985524728588658"/>
    <s v="US"/>
    <s v="USD"/>
    <n v="1490418000"/>
    <x v="583"/>
    <n v="1491627600"/>
    <x v="588"/>
    <x v="0"/>
    <b v="0"/>
    <b v="0"/>
    <s v="film &amp; video/television"/>
    <x v="4"/>
  </r>
  <r>
    <x v="1"/>
    <n v="2266"/>
    <n v="69.986760812003524"/>
    <s v="US"/>
    <s v="USD"/>
    <n v="1360389600"/>
    <x v="584"/>
    <n v="1363150800"/>
    <x v="589"/>
    <x v="0"/>
    <b v="0"/>
    <b v="0"/>
    <s v="film &amp; video/television"/>
    <x v="4"/>
  </r>
  <r>
    <x v="0"/>
    <n v="2604"/>
    <n v="48.998079877112133"/>
    <s v="DK"/>
    <s v="DKK"/>
    <n v="1326866400"/>
    <x v="585"/>
    <n v="1330754400"/>
    <x v="590"/>
    <x v="0"/>
    <b v="0"/>
    <b v="1"/>
    <s v="film &amp; video/animation"/>
    <x v="4"/>
  </r>
  <r>
    <x v="0"/>
    <n v="65"/>
    <n v="103.84615384615384"/>
    <s v="US"/>
    <s v="USD"/>
    <n v="1479103200"/>
    <x v="586"/>
    <n v="1479794400"/>
    <x v="591"/>
    <x v="0"/>
    <b v="0"/>
    <b v="0"/>
    <s v="theater/plays"/>
    <x v="3"/>
  </r>
  <r>
    <x v="0"/>
    <n v="94"/>
    <n v="99.127659574468083"/>
    <s v="US"/>
    <s v="USD"/>
    <n v="1280206800"/>
    <x v="587"/>
    <n v="1281243600"/>
    <x v="592"/>
    <x v="0"/>
    <b v="0"/>
    <b v="1"/>
    <s v="theater/plays"/>
    <x v="3"/>
  </r>
  <r>
    <x v="2"/>
    <n v="45"/>
    <n v="107.37777777777778"/>
    <s v="US"/>
    <s v="USD"/>
    <n v="1532754000"/>
    <x v="588"/>
    <n v="1532754000"/>
    <x v="593"/>
    <x v="0"/>
    <b v="0"/>
    <b v="1"/>
    <s v="film &amp; video/drama"/>
    <x v="4"/>
  </r>
  <r>
    <x v="0"/>
    <n v="257"/>
    <n v="76.922178988326849"/>
    <s v="US"/>
    <s v="USD"/>
    <n v="1453096800"/>
    <x v="589"/>
    <n v="1453356000"/>
    <x v="510"/>
    <x v="0"/>
    <b v="0"/>
    <b v="0"/>
    <s v="theater/plays"/>
    <x v="3"/>
  </r>
  <r>
    <x v="1"/>
    <n v="194"/>
    <n v="58.128865979381445"/>
    <s v="CH"/>
    <s v="CHF"/>
    <n v="1487570400"/>
    <x v="590"/>
    <n v="1489986000"/>
    <x v="594"/>
    <x v="0"/>
    <b v="0"/>
    <b v="0"/>
    <s v="theater/plays"/>
    <x v="3"/>
  </r>
  <r>
    <x v="1"/>
    <n v="129"/>
    <n v="103.73643410852713"/>
    <s v="CA"/>
    <s v="CAD"/>
    <n v="1545026400"/>
    <x v="591"/>
    <n v="1545804000"/>
    <x v="595"/>
    <x v="0"/>
    <b v="0"/>
    <b v="0"/>
    <s v="technology/wearables"/>
    <x v="2"/>
  </r>
  <r>
    <x v="1"/>
    <n v="375"/>
    <n v="87.962666666666664"/>
    <s v="US"/>
    <s v="USD"/>
    <n v="1488348000"/>
    <x v="592"/>
    <n v="1489899600"/>
    <x v="596"/>
    <x v="0"/>
    <b v="0"/>
    <b v="0"/>
    <s v="theater/plays"/>
    <x v="3"/>
  </r>
  <r>
    <x v="0"/>
    <n v="2928"/>
    <n v="28"/>
    <s v="CA"/>
    <s v="CAD"/>
    <n v="1545112800"/>
    <x v="593"/>
    <n v="1546495200"/>
    <x v="597"/>
    <x v="0"/>
    <b v="0"/>
    <b v="0"/>
    <s v="theater/plays"/>
    <x v="3"/>
  </r>
  <r>
    <x v="0"/>
    <n v="4697"/>
    <n v="37.999361294443261"/>
    <s v="US"/>
    <s v="USD"/>
    <n v="1537938000"/>
    <x v="594"/>
    <n v="1539752400"/>
    <x v="598"/>
    <x v="0"/>
    <b v="0"/>
    <b v="1"/>
    <s v="music/rock"/>
    <x v="1"/>
  </r>
  <r>
    <x v="0"/>
    <n v="2915"/>
    <n v="29.999313893653515"/>
    <s v="US"/>
    <s v="USD"/>
    <n v="1363150800"/>
    <x v="595"/>
    <n v="1364101200"/>
    <x v="599"/>
    <x v="0"/>
    <b v="0"/>
    <b v="0"/>
    <s v="games/video games"/>
    <x v="6"/>
  </r>
  <r>
    <x v="0"/>
    <n v="18"/>
    <n v="103.5"/>
    <s v="US"/>
    <s v="USD"/>
    <n v="1523250000"/>
    <x v="596"/>
    <n v="1525323600"/>
    <x v="600"/>
    <x v="0"/>
    <b v="0"/>
    <b v="0"/>
    <s v="publishing/translations"/>
    <x v="5"/>
  </r>
  <r>
    <x v="3"/>
    <n v="723"/>
    <n v="85.994467496542185"/>
    <s v="US"/>
    <s v="USD"/>
    <n v="1499317200"/>
    <x v="597"/>
    <n v="1500872400"/>
    <x v="601"/>
    <x v="0"/>
    <b v="1"/>
    <b v="0"/>
    <s v="food/food trucks"/>
    <x v="0"/>
  </r>
  <r>
    <x v="0"/>
    <n v="602"/>
    <n v="98.011627906976742"/>
    <s v="CH"/>
    <s v="CHF"/>
    <n v="1287550800"/>
    <x v="598"/>
    <n v="1288501200"/>
    <x v="602"/>
    <x v="0"/>
    <b v="1"/>
    <b v="1"/>
    <s v="theater/plays"/>
    <x v="3"/>
  </r>
  <r>
    <x v="0"/>
    <n v="1"/>
    <n v="2"/>
    <s v="US"/>
    <s v="USD"/>
    <n v="1404795600"/>
    <x v="599"/>
    <n v="1407128400"/>
    <x v="603"/>
    <x v="0"/>
    <b v="0"/>
    <b v="0"/>
    <s v="music/jazz"/>
    <x v="1"/>
  </r>
  <r>
    <x v="0"/>
    <n v="3868"/>
    <n v="44.994570837642193"/>
    <s v="IT"/>
    <s v="EUR"/>
    <n v="1393048800"/>
    <x v="600"/>
    <n v="1394344800"/>
    <x v="604"/>
    <x v="0"/>
    <b v="0"/>
    <b v="0"/>
    <s v="film &amp; video/shorts"/>
    <x v="4"/>
  </r>
  <r>
    <x v="1"/>
    <n v="409"/>
    <n v="31.012224938875306"/>
    <s v="US"/>
    <s v="USD"/>
    <n v="1470373200"/>
    <x v="601"/>
    <n v="1474088400"/>
    <x v="292"/>
    <x v="0"/>
    <b v="0"/>
    <b v="0"/>
    <s v="technology/web"/>
    <x v="2"/>
  </r>
  <r>
    <x v="1"/>
    <n v="234"/>
    <n v="59.970085470085472"/>
    <s v="US"/>
    <s v="USD"/>
    <n v="1460091600"/>
    <x v="602"/>
    <n v="1460264400"/>
    <x v="605"/>
    <x v="0"/>
    <b v="0"/>
    <b v="0"/>
    <s v="technology/web"/>
    <x v="2"/>
  </r>
  <r>
    <x v="1"/>
    <n v="3016"/>
    <n v="58.9973474801061"/>
    <s v="US"/>
    <s v="USD"/>
    <n v="1440392400"/>
    <x v="335"/>
    <n v="1440824400"/>
    <x v="606"/>
    <x v="0"/>
    <b v="0"/>
    <b v="0"/>
    <s v="music/metal"/>
    <x v="1"/>
  </r>
  <r>
    <x v="1"/>
    <n v="264"/>
    <n v="50.045454545454547"/>
    <s v="US"/>
    <s v="USD"/>
    <n v="1488434400"/>
    <x v="603"/>
    <n v="1489554000"/>
    <x v="607"/>
    <x v="0"/>
    <b v="1"/>
    <b v="0"/>
    <s v="photography/photography books"/>
    <x v="7"/>
  </r>
  <r>
    <x v="0"/>
    <n v="504"/>
    <n v="98.966269841269835"/>
    <s v="AU"/>
    <s v="AUD"/>
    <n v="1514440800"/>
    <x v="604"/>
    <n v="1514872800"/>
    <x v="608"/>
    <x v="0"/>
    <b v="0"/>
    <b v="0"/>
    <s v="food/food trucks"/>
    <x v="0"/>
  </r>
  <r>
    <x v="0"/>
    <n v="14"/>
    <n v="58.857142857142854"/>
    <s v="US"/>
    <s v="USD"/>
    <n v="1514354400"/>
    <x v="605"/>
    <n v="1515736800"/>
    <x v="609"/>
    <x v="0"/>
    <b v="0"/>
    <b v="0"/>
    <s v="film &amp; video/science fiction"/>
    <x v="4"/>
  </r>
  <r>
    <x v="3"/>
    <n v="390"/>
    <n v="81.010256410256417"/>
    <s v="US"/>
    <s v="USD"/>
    <n v="1440910800"/>
    <x v="606"/>
    <n v="1442898000"/>
    <x v="610"/>
    <x v="0"/>
    <b v="0"/>
    <b v="0"/>
    <s v="music/rock"/>
    <x v="1"/>
  </r>
  <r>
    <x v="0"/>
    <n v="750"/>
    <n v="76.013333333333335"/>
    <s v="GB"/>
    <s v="GBP"/>
    <n v="1296108000"/>
    <x v="65"/>
    <n v="1296194400"/>
    <x v="611"/>
    <x v="0"/>
    <b v="0"/>
    <b v="0"/>
    <s v="film &amp; video/documentary"/>
    <x v="4"/>
  </r>
  <r>
    <x v="0"/>
    <n v="77"/>
    <n v="96.597402597402592"/>
    <s v="US"/>
    <s v="USD"/>
    <n v="1440133200"/>
    <x v="607"/>
    <n v="1440910800"/>
    <x v="612"/>
    <x v="0"/>
    <b v="1"/>
    <b v="0"/>
    <s v="theater/plays"/>
    <x v="3"/>
  </r>
  <r>
    <x v="0"/>
    <n v="752"/>
    <n v="76.957446808510639"/>
    <s v="DK"/>
    <s v="DKK"/>
    <n v="1332910800"/>
    <x v="608"/>
    <n v="1335502800"/>
    <x v="613"/>
    <x v="0"/>
    <b v="0"/>
    <b v="0"/>
    <s v="music/jazz"/>
    <x v="1"/>
  </r>
  <r>
    <x v="0"/>
    <n v="131"/>
    <n v="67.984732824427482"/>
    <s v="US"/>
    <s v="USD"/>
    <n v="1544335200"/>
    <x v="609"/>
    <n v="1544680800"/>
    <x v="614"/>
    <x v="0"/>
    <b v="0"/>
    <b v="0"/>
    <s v="theater/plays"/>
    <x v="3"/>
  </r>
  <r>
    <x v="0"/>
    <n v="87"/>
    <n v="88.781609195402297"/>
    <s v="US"/>
    <s v="USD"/>
    <n v="1286427600"/>
    <x v="610"/>
    <n v="1288414800"/>
    <x v="615"/>
    <x v="0"/>
    <b v="0"/>
    <b v="0"/>
    <s v="theater/plays"/>
    <x v="3"/>
  </r>
  <r>
    <x v="0"/>
    <n v="1063"/>
    <n v="24.99623706491063"/>
    <s v="US"/>
    <s v="USD"/>
    <n v="1329717600"/>
    <x v="541"/>
    <n v="1330581600"/>
    <x v="616"/>
    <x v="0"/>
    <b v="0"/>
    <b v="0"/>
    <s v="music/jazz"/>
    <x v="1"/>
  </r>
  <r>
    <x v="1"/>
    <n v="272"/>
    <n v="44.922794117647058"/>
    <s v="US"/>
    <s v="USD"/>
    <n v="1310187600"/>
    <x v="611"/>
    <n v="1311397200"/>
    <x v="453"/>
    <x v="0"/>
    <b v="0"/>
    <b v="1"/>
    <s v="film &amp; video/documentary"/>
    <x v="4"/>
  </r>
  <r>
    <x v="3"/>
    <n v="25"/>
    <n v="79.400000000000006"/>
    <s v="US"/>
    <s v="USD"/>
    <n v="1377838800"/>
    <x v="612"/>
    <n v="1378357200"/>
    <x v="617"/>
    <x v="0"/>
    <b v="0"/>
    <b v="1"/>
    <s v="theater/plays"/>
    <x v="3"/>
  </r>
  <r>
    <x v="1"/>
    <n v="419"/>
    <n v="29.009546539379475"/>
    <s v="US"/>
    <s v="USD"/>
    <n v="1410325200"/>
    <x v="613"/>
    <n v="1411102800"/>
    <x v="618"/>
    <x v="0"/>
    <b v="0"/>
    <b v="0"/>
    <s v="journalism/audio"/>
    <x v="8"/>
  </r>
  <r>
    <x v="0"/>
    <n v="76"/>
    <n v="73.59210526315789"/>
    <s v="US"/>
    <s v="USD"/>
    <n v="1343797200"/>
    <x v="614"/>
    <n v="1344834000"/>
    <x v="619"/>
    <x v="0"/>
    <b v="0"/>
    <b v="0"/>
    <s v="theater/plays"/>
    <x v="3"/>
  </r>
  <r>
    <x v="1"/>
    <n v="1621"/>
    <n v="107.97038864898211"/>
    <s v="IT"/>
    <s v="EUR"/>
    <n v="1498453200"/>
    <x v="615"/>
    <n v="1499230800"/>
    <x v="620"/>
    <x v="0"/>
    <b v="0"/>
    <b v="0"/>
    <s v="theater/plays"/>
    <x v="3"/>
  </r>
  <r>
    <x v="1"/>
    <n v="1101"/>
    <n v="68.987284287011803"/>
    <s v="US"/>
    <s v="USD"/>
    <n v="1456380000"/>
    <x v="90"/>
    <n v="1457416800"/>
    <x v="621"/>
    <x v="0"/>
    <b v="0"/>
    <b v="0"/>
    <s v="music/indie rock"/>
    <x v="1"/>
  </r>
  <r>
    <x v="1"/>
    <n v="1073"/>
    <n v="111.02236719478098"/>
    <s v="US"/>
    <s v="USD"/>
    <n v="1280552400"/>
    <x v="616"/>
    <n v="1280898000"/>
    <x v="622"/>
    <x v="0"/>
    <b v="0"/>
    <b v="1"/>
    <s v="theater/plays"/>
    <x v="3"/>
  </r>
  <r>
    <x v="0"/>
    <n v="4428"/>
    <n v="24.997515808491418"/>
    <s v="AU"/>
    <s v="AUD"/>
    <n v="1521608400"/>
    <x v="617"/>
    <n v="1522472400"/>
    <x v="623"/>
    <x v="0"/>
    <b v="0"/>
    <b v="0"/>
    <s v="theater/plays"/>
    <x v="3"/>
  </r>
  <r>
    <x v="0"/>
    <n v="58"/>
    <n v="42.155172413793103"/>
    <s v="IT"/>
    <s v="EUR"/>
    <n v="1460696400"/>
    <x v="618"/>
    <n v="1462510800"/>
    <x v="624"/>
    <x v="0"/>
    <b v="0"/>
    <b v="0"/>
    <s v="music/indie rock"/>
    <x v="1"/>
  </r>
  <r>
    <x v="3"/>
    <n v="1218"/>
    <n v="47.003284072249592"/>
    <s v="US"/>
    <s v="USD"/>
    <n v="1313730000"/>
    <x v="619"/>
    <n v="1317790800"/>
    <x v="625"/>
    <x v="0"/>
    <b v="0"/>
    <b v="0"/>
    <s v="photography/photography books"/>
    <x v="7"/>
  </r>
  <r>
    <x v="1"/>
    <n v="331"/>
    <n v="36.0392749244713"/>
    <s v="US"/>
    <s v="USD"/>
    <n v="1568178000"/>
    <x v="620"/>
    <n v="1568782800"/>
    <x v="626"/>
    <x v="0"/>
    <b v="0"/>
    <b v="0"/>
    <s v="journalism/audio"/>
    <x v="8"/>
  </r>
  <r>
    <x v="1"/>
    <n v="1170"/>
    <n v="101.03760683760684"/>
    <s v="US"/>
    <s v="USD"/>
    <n v="1348635600"/>
    <x v="621"/>
    <n v="1349413200"/>
    <x v="627"/>
    <x v="0"/>
    <b v="0"/>
    <b v="0"/>
    <s v="photography/photography books"/>
    <x v="7"/>
  </r>
  <r>
    <x v="0"/>
    <n v="111"/>
    <n v="39.927927927927925"/>
    <s v="US"/>
    <s v="USD"/>
    <n v="1468126800"/>
    <x v="622"/>
    <n v="1472446800"/>
    <x v="491"/>
    <x v="0"/>
    <b v="0"/>
    <b v="0"/>
    <s v="publishing/fiction"/>
    <x v="5"/>
  </r>
  <r>
    <x v="3"/>
    <n v="215"/>
    <n v="83.158139534883716"/>
    <s v="US"/>
    <s v="USD"/>
    <n v="1547877600"/>
    <x v="35"/>
    <n v="1548050400"/>
    <x v="628"/>
    <x v="0"/>
    <b v="0"/>
    <b v="0"/>
    <s v="film &amp; video/drama"/>
    <x v="4"/>
  </r>
  <r>
    <x v="1"/>
    <n v="363"/>
    <n v="39.97520661157025"/>
    <s v="US"/>
    <s v="USD"/>
    <n v="1571374800"/>
    <x v="623"/>
    <n v="1571806800"/>
    <x v="629"/>
    <x v="0"/>
    <b v="0"/>
    <b v="1"/>
    <s v="food/food trucks"/>
    <x v="0"/>
  </r>
  <r>
    <x v="0"/>
    <n v="2955"/>
    <n v="47.993908629441627"/>
    <s v="US"/>
    <s v="USD"/>
    <n v="1576303200"/>
    <x v="624"/>
    <n v="1576476000"/>
    <x v="630"/>
    <x v="0"/>
    <b v="0"/>
    <b v="1"/>
    <s v="games/mobile games"/>
    <x v="6"/>
  </r>
  <r>
    <x v="0"/>
    <n v="1657"/>
    <n v="95.978877489438744"/>
    <s v="US"/>
    <s v="USD"/>
    <n v="1324447200"/>
    <x v="625"/>
    <n v="1324965600"/>
    <x v="631"/>
    <x v="0"/>
    <b v="0"/>
    <b v="0"/>
    <s v="theater/plays"/>
    <x v="3"/>
  </r>
  <r>
    <x v="1"/>
    <n v="103"/>
    <n v="78.728155339805824"/>
    <s v="US"/>
    <s v="USD"/>
    <n v="1386741600"/>
    <x v="626"/>
    <n v="1387519200"/>
    <x v="632"/>
    <x v="0"/>
    <b v="0"/>
    <b v="0"/>
    <s v="theater/plays"/>
    <x v="3"/>
  </r>
  <r>
    <x v="1"/>
    <n v="147"/>
    <n v="56.081632653061227"/>
    <s v="US"/>
    <s v="USD"/>
    <n v="1537074000"/>
    <x v="627"/>
    <n v="1537246800"/>
    <x v="633"/>
    <x v="0"/>
    <b v="0"/>
    <b v="0"/>
    <s v="theater/plays"/>
    <x v="3"/>
  </r>
  <r>
    <x v="1"/>
    <n v="110"/>
    <n v="69.090909090909093"/>
    <s v="CA"/>
    <s v="CAD"/>
    <n v="1277787600"/>
    <x v="628"/>
    <n v="1279515600"/>
    <x v="634"/>
    <x v="0"/>
    <b v="0"/>
    <b v="0"/>
    <s v="publishing/nonfiction"/>
    <x v="5"/>
  </r>
  <r>
    <x v="0"/>
    <n v="926"/>
    <n v="102.05291576673866"/>
    <s v="CA"/>
    <s v="CAD"/>
    <n v="1440306000"/>
    <x v="629"/>
    <n v="1442379600"/>
    <x v="415"/>
    <x v="0"/>
    <b v="0"/>
    <b v="0"/>
    <s v="theater/plays"/>
    <x v="3"/>
  </r>
  <r>
    <x v="1"/>
    <n v="134"/>
    <n v="107.32089552238806"/>
    <s v="US"/>
    <s v="USD"/>
    <n v="1522126800"/>
    <x v="630"/>
    <n v="1523077200"/>
    <x v="635"/>
    <x v="0"/>
    <b v="0"/>
    <b v="0"/>
    <s v="technology/wearables"/>
    <x v="2"/>
  </r>
  <r>
    <x v="1"/>
    <n v="269"/>
    <n v="51.970260223048328"/>
    <s v="US"/>
    <s v="USD"/>
    <n v="1489298400"/>
    <x v="631"/>
    <n v="1489554000"/>
    <x v="607"/>
    <x v="0"/>
    <b v="0"/>
    <b v="0"/>
    <s v="theater/plays"/>
    <x v="3"/>
  </r>
  <r>
    <x v="1"/>
    <n v="175"/>
    <n v="71.137142857142862"/>
    <s v="US"/>
    <s v="USD"/>
    <n v="1547100000"/>
    <x v="632"/>
    <n v="1548482400"/>
    <x v="636"/>
    <x v="0"/>
    <b v="0"/>
    <b v="1"/>
    <s v="film &amp; video/television"/>
    <x v="4"/>
  </r>
  <r>
    <x v="1"/>
    <n v="69"/>
    <n v="106.49275362318841"/>
    <s v="US"/>
    <s v="USD"/>
    <n v="1383022800"/>
    <x v="633"/>
    <n v="1384063200"/>
    <x v="637"/>
    <x v="0"/>
    <b v="0"/>
    <b v="0"/>
    <s v="technology/web"/>
    <x v="2"/>
  </r>
  <r>
    <x v="1"/>
    <n v="190"/>
    <n v="42.93684210526316"/>
    <s v="US"/>
    <s v="USD"/>
    <n v="1322373600"/>
    <x v="634"/>
    <n v="1322892000"/>
    <x v="638"/>
    <x v="0"/>
    <b v="0"/>
    <b v="1"/>
    <s v="film &amp; video/documentary"/>
    <x v="4"/>
  </r>
  <r>
    <x v="1"/>
    <n v="237"/>
    <n v="30.037974683544302"/>
    <s v="US"/>
    <s v="USD"/>
    <n v="1349240400"/>
    <x v="635"/>
    <n v="1350709200"/>
    <x v="639"/>
    <x v="0"/>
    <b v="1"/>
    <b v="1"/>
    <s v="film &amp; video/documentary"/>
    <x v="4"/>
  </r>
  <r>
    <x v="0"/>
    <n v="77"/>
    <n v="70.623376623376629"/>
    <s v="GB"/>
    <s v="GBP"/>
    <n v="1562648400"/>
    <x v="636"/>
    <n v="1564203600"/>
    <x v="640"/>
    <x v="0"/>
    <b v="0"/>
    <b v="0"/>
    <s v="music/rock"/>
    <x v="1"/>
  </r>
  <r>
    <x v="0"/>
    <n v="1748"/>
    <n v="66.016018306636155"/>
    <s v="US"/>
    <s v="USD"/>
    <n v="1508216400"/>
    <x v="637"/>
    <n v="1509685200"/>
    <x v="641"/>
    <x v="0"/>
    <b v="0"/>
    <b v="0"/>
    <s v="theater/plays"/>
    <x v="3"/>
  </r>
  <r>
    <x v="0"/>
    <n v="79"/>
    <n v="96.911392405063296"/>
    <s v="US"/>
    <s v="USD"/>
    <n v="1511762400"/>
    <x v="638"/>
    <n v="1514959200"/>
    <x v="642"/>
    <x v="0"/>
    <b v="0"/>
    <b v="0"/>
    <s v="theater/plays"/>
    <x v="3"/>
  </r>
  <r>
    <x v="1"/>
    <n v="196"/>
    <n v="62.867346938775512"/>
    <s v="IT"/>
    <s v="EUR"/>
    <n v="1447480800"/>
    <x v="639"/>
    <n v="1448863200"/>
    <x v="445"/>
    <x v="0"/>
    <b v="1"/>
    <b v="0"/>
    <s v="music/rock"/>
    <x v="1"/>
  </r>
  <r>
    <x v="0"/>
    <n v="889"/>
    <n v="108.98537682789652"/>
    <s v="US"/>
    <s v="USD"/>
    <n v="1429506000"/>
    <x v="640"/>
    <n v="1429592400"/>
    <x v="116"/>
    <x v="0"/>
    <b v="0"/>
    <b v="1"/>
    <s v="theater/plays"/>
    <x v="3"/>
  </r>
  <r>
    <x v="1"/>
    <n v="7295"/>
    <n v="26.999314599040439"/>
    <s v="US"/>
    <s v="USD"/>
    <n v="1522472400"/>
    <x v="641"/>
    <n v="1522645200"/>
    <x v="643"/>
    <x v="0"/>
    <b v="0"/>
    <b v="0"/>
    <s v="music/electric music"/>
    <x v="1"/>
  </r>
  <r>
    <x v="1"/>
    <n v="2893"/>
    <n v="65.004147943311438"/>
    <s v="CA"/>
    <s v="CAD"/>
    <n v="1322114400"/>
    <x v="642"/>
    <n v="1323324000"/>
    <x v="644"/>
    <x v="0"/>
    <b v="0"/>
    <b v="0"/>
    <s v="technology/wearables"/>
    <x v="2"/>
  </r>
  <r>
    <x v="0"/>
    <n v="56"/>
    <n v="111.51785714285714"/>
    <s v="US"/>
    <s v="USD"/>
    <n v="1561438800"/>
    <x v="230"/>
    <n v="1561525200"/>
    <x v="645"/>
    <x v="0"/>
    <b v="0"/>
    <b v="0"/>
    <s v="film &amp; video/drama"/>
    <x v="4"/>
  </r>
  <r>
    <x v="0"/>
    <n v="1"/>
    <n v="3"/>
    <s v="US"/>
    <s v="USD"/>
    <n v="1264399200"/>
    <x v="67"/>
    <n v="1265695200"/>
    <x v="646"/>
    <x v="0"/>
    <b v="0"/>
    <b v="0"/>
    <s v="technology/wearables"/>
    <x v="2"/>
  </r>
  <r>
    <x v="1"/>
    <n v="820"/>
    <n v="110.99268292682927"/>
    <s v="US"/>
    <s v="USD"/>
    <n v="1301202000"/>
    <x v="643"/>
    <n v="1301806800"/>
    <x v="647"/>
    <x v="0"/>
    <b v="1"/>
    <b v="0"/>
    <s v="theater/plays"/>
    <x v="3"/>
  </r>
  <r>
    <x v="0"/>
    <n v="83"/>
    <n v="56.746987951807228"/>
    <s v="US"/>
    <s v="USD"/>
    <n v="1374469200"/>
    <x v="644"/>
    <n v="1374901200"/>
    <x v="467"/>
    <x v="0"/>
    <b v="0"/>
    <b v="0"/>
    <s v="technology/wearables"/>
    <x v="2"/>
  </r>
  <r>
    <x v="1"/>
    <n v="2038"/>
    <n v="97.020608439646708"/>
    <s v="US"/>
    <s v="USD"/>
    <n v="1334984400"/>
    <x v="645"/>
    <n v="1336453200"/>
    <x v="648"/>
    <x v="0"/>
    <b v="1"/>
    <b v="1"/>
    <s v="publishing/translations"/>
    <x v="5"/>
  </r>
  <r>
    <x v="1"/>
    <n v="116"/>
    <n v="92.08620689655173"/>
    <s v="US"/>
    <s v="USD"/>
    <n v="1467608400"/>
    <x v="646"/>
    <n v="1468904400"/>
    <x v="649"/>
    <x v="0"/>
    <b v="0"/>
    <b v="0"/>
    <s v="film &amp; video/animation"/>
    <x v="4"/>
  </r>
  <r>
    <x v="0"/>
    <n v="2025"/>
    <n v="82.986666666666665"/>
    <s v="GB"/>
    <s v="GBP"/>
    <n v="1386741600"/>
    <x v="626"/>
    <n v="1387087200"/>
    <x v="650"/>
    <x v="0"/>
    <b v="0"/>
    <b v="0"/>
    <s v="publishing/nonfiction"/>
    <x v="5"/>
  </r>
  <r>
    <x v="1"/>
    <n v="1345"/>
    <n v="103.03791821561339"/>
    <s v="AU"/>
    <s v="AUD"/>
    <n v="1546754400"/>
    <x v="647"/>
    <n v="1547445600"/>
    <x v="651"/>
    <x v="0"/>
    <b v="0"/>
    <b v="1"/>
    <s v="technology/web"/>
    <x v="2"/>
  </r>
  <r>
    <x v="1"/>
    <n v="168"/>
    <n v="68.922619047619051"/>
    <s v="US"/>
    <s v="USD"/>
    <n v="1544248800"/>
    <x v="159"/>
    <n v="1547359200"/>
    <x v="652"/>
    <x v="0"/>
    <b v="0"/>
    <b v="0"/>
    <s v="film &amp; video/drama"/>
    <x v="4"/>
  </r>
  <r>
    <x v="1"/>
    <n v="137"/>
    <n v="87.737226277372258"/>
    <s v="CH"/>
    <s v="CHF"/>
    <n v="1495429200"/>
    <x v="648"/>
    <n v="1496293200"/>
    <x v="653"/>
    <x v="0"/>
    <b v="0"/>
    <b v="0"/>
    <s v="theater/plays"/>
    <x v="3"/>
  </r>
  <r>
    <x v="1"/>
    <n v="186"/>
    <n v="75.021505376344081"/>
    <s v="IT"/>
    <s v="EUR"/>
    <n v="1334811600"/>
    <x v="267"/>
    <n v="1335416400"/>
    <x v="654"/>
    <x v="0"/>
    <b v="0"/>
    <b v="0"/>
    <s v="theater/plays"/>
    <x v="3"/>
  </r>
  <r>
    <x v="1"/>
    <n v="125"/>
    <n v="50.863999999999997"/>
    <s v="US"/>
    <s v="USD"/>
    <n v="1531544400"/>
    <x v="649"/>
    <n v="1532149200"/>
    <x v="655"/>
    <x v="0"/>
    <b v="0"/>
    <b v="1"/>
    <s v="theater/plays"/>
    <x v="3"/>
  </r>
  <r>
    <x v="0"/>
    <n v="14"/>
    <n v="90"/>
    <s v="IT"/>
    <s v="EUR"/>
    <n v="1453615200"/>
    <x v="248"/>
    <n v="1453788000"/>
    <x v="656"/>
    <x v="0"/>
    <b v="1"/>
    <b v="1"/>
    <s v="theater/plays"/>
    <x v="3"/>
  </r>
  <r>
    <x v="1"/>
    <n v="202"/>
    <n v="72.896039603960389"/>
    <s v="US"/>
    <s v="USD"/>
    <n v="1467954000"/>
    <x v="571"/>
    <n v="1471496400"/>
    <x v="657"/>
    <x v="0"/>
    <b v="0"/>
    <b v="0"/>
    <s v="theater/plays"/>
    <x v="3"/>
  </r>
  <r>
    <x v="1"/>
    <n v="103"/>
    <n v="108.48543689320388"/>
    <s v="US"/>
    <s v="USD"/>
    <n v="1471842000"/>
    <x v="650"/>
    <n v="1472878800"/>
    <x v="89"/>
    <x v="0"/>
    <b v="0"/>
    <b v="0"/>
    <s v="publishing/radio &amp; podcasts"/>
    <x v="5"/>
  </r>
  <r>
    <x v="1"/>
    <n v="1785"/>
    <n v="101.98095238095237"/>
    <s v="US"/>
    <s v="USD"/>
    <n v="1408424400"/>
    <x v="1"/>
    <n v="1408510800"/>
    <x v="658"/>
    <x v="0"/>
    <b v="0"/>
    <b v="0"/>
    <s v="music/rock"/>
    <x v="1"/>
  </r>
  <r>
    <x v="0"/>
    <n v="656"/>
    <n v="44.009146341463413"/>
    <s v="US"/>
    <s v="USD"/>
    <n v="1281157200"/>
    <x v="651"/>
    <n v="1281589200"/>
    <x v="438"/>
    <x v="0"/>
    <b v="0"/>
    <b v="0"/>
    <s v="games/mobile games"/>
    <x v="6"/>
  </r>
  <r>
    <x v="1"/>
    <n v="157"/>
    <n v="65.942675159235662"/>
    <s v="US"/>
    <s v="USD"/>
    <n v="1373432400"/>
    <x v="652"/>
    <n v="1375851600"/>
    <x v="659"/>
    <x v="0"/>
    <b v="0"/>
    <b v="1"/>
    <s v="theater/plays"/>
    <x v="3"/>
  </r>
  <r>
    <x v="1"/>
    <n v="555"/>
    <n v="24.987387387387386"/>
    <s v="US"/>
    <s v="USD"/>
    <n v="1313989200"/>
    <x v="653"/>
    <n v="1315803600"/>
    <x v="660"/>
    <x v="0"/>
    <b v="0"/>
    <b v="0"/>
    <s v="film &amp; video/documentary"/>
    <x v="4"/>
  </r>
  <r>
    <x v="1"/>
    <n v="297"/>
    <n v="28.003367003367003"/>
    <s v="US"/>
    <s v="USD"/>
    <n v="1371445200"/>
    <x v="654"/>
    <n v="1373691600"/>
    <x v="661"/>
    <x v="0"/>
    <b v="0"/>
    <b v="0"/>
    <s v="technology/wearables"/>
    <x v="2"/>
  </r>
  <r>
    <x v="1"/>
    <n v="123"/>
    <n v="85.829268292682926"/>
    <s v="US"/>
    <s v="USD"/>
    <n v="1338267600"/>
    <x v="655"/>
    <n v="1339218000"/>
    <x v="662"/>
    <x v="0"/>
    <b v="0"/>
    <b v="0"/>
    <s v="publishing/fiction"/>
    <x v="5"/>
  </r>
  <r>
    <x v="3"/>
    <n v="38"/>
    <n v="84.921052631578945"/>
    <s v="DK"/>
    <s v="DKK"/>
    <n v="1519192800"/>
    <x v="656"/>
    <n v="1520402400"/>
    <x v="236"/>
    <x v="0"/>
    <b v="0"/>
    <b v="1"/>
    <s v="theater/plays"/>
    <x v="3"/>
  </r>
  <r>
    <x v="3"/>
    <n v="60"/>
    <n v="90.483333333333334"/>
    <s v="US"/>
    <s v="USD"/>
    <n v="1522818000"/>
    <x v="657"/>
    <n v="1523336400"/>
    <x v="663"/>
    <x v="0"/>
    <b v="0"/>
    <b v="0"/>
    <s v="music/rock"/>
    <x v="1"/>
  </r>
  <r>
    <x v="1"/>
    <n v="3036"/>
    <n v="25.00197628458498"/>
    <s v="US"/>
    <s v="USD"/>
    <n v="1509948000"/>
    <x v="265"/>
    <n v="1512280800"/>
    <x v="202"/>
    <x v="0"/>
    <b v="0"/>
    <b v="0"/>
    <s v="film &amp; video/documentary"/>
    <x v="4"/>
  </r>
  <r>
    <x v="1"/>
    <n v="144"/>
    <n v="92.013888888888886"/>
    <s v="AU"/>
    <s v="AUD"/>
    <n v="1456898400"/>
    <x v="658"/>
    <n v="1458709200"/>
    <x v="664"/>
    <x v="0"/>
    <b v="0"/>
    <b v="0"/>
    <s v="theater/plays"/>
    <x v="3"/>
  </r>
  <r>
    <x v="1"/>
    <n v="121"/>
    <n v="93.066115702479337"/>
    <s v="GB"/>
    <s v="GBP"/>
    <n v="1413954000"/>
    <x v="659"/>
    <n v="1414126800"/>
    <x v="665"/>
    <x v="0"/>
    <b v="0"/>
    <b v="1"/>
    <s v="theater/plays"/>
    <x v="3"/>
  </r>
  <r>
    <x v="0"/>
    <n v="1596"/>
    <n v="61.008145363408524"/>
    <s v="US"/>
    <s v="USD"/>
    <n v="1416031200"/>
    <x v="660"/>
    <n v="1416204000"/>
    <x v="666"/>
    <x v="0"/>
    <b v="0"/>
    <b v="0"/>
    <s v="games/mobile games"/>
    <x v="6"/>
  </r>
  <r>
    <x v="3"/>
    <n v="524"/>
    <n v="92.036259541984734"/>
    <s v="US"/>
    <s v="USD"/>
    <n v="1287982800"/>
    <x v="661"/>
    <n v="1288501200"/>
    <x v="602"/>
    <x v="0"/>
    <b v="0"/>
    <b v="1"/>
    <s v="theater/plays"/>
    <x v="3"/>
  </r>
  <r>
    <x v="1"/>
    <n v="181"/>
    <n v="81.132596685082873"/>
    <s v="US"/>
    <s v="USD"/>
    <n v="1547964000"/>
    <x v="4"/>
    <n v="1552971600"/>
    <x v="667"/>
    <x v="0"/>
    <b v="0"/>
    <b v="0"/>
    <s v="technology/web"/>
    <x v="2"/>
  </r>
  <r>
    <x v="0"/>
    <n v="10"/>
    <n v="73.5"/>
    <s v="US"/>
    <s v="USD"/>
    <n v="1464152400"/>
    <x v="662"/>
    <n v="1465102800"/>
    <x v="668"/>
    <x v="0"/>
    <b v="0"/>
    <b v="0"/>
    <s v="theater/plays"/>
    <x v="3"/>
  </r>
  <r>
    <x v="1"/>
    <n v="122"/>
    <n v="85.221311475409834"/>
    <s v="US"/>
    <s v="USD"/>
    <n v="1359957600"/>
    <x v="663"/>
    <n v="1360130400"/>
    <x v="669"/>
    <x v="0"/>
    <b v="0"/>
    <b v="0"/>
    <s v="film &amp; video/drama"/>
    <x v="4"/>
  </r>
  <r>
    <x v="1"/>
    <n v="1071"/>
    <n v="110.96825396825396"/>
    <s v="CA"/>
    <s v="CAD"/>
    <n v="1432357200"/>
    <x v="664"/>
    <n v="1432875600"/>
    <x v="670"/>
    <x v="0"/>
    <b v="0"/>
    <b v="0"/>
    <s v="technology/wearables"/>
    <x v="2"/>
  </r>
  <r>
    <x v="3"/>
    <n v="219"/>
    <n v="32.968036529680369"/>
    <s v="US"/>
    <s v="USD"/>
    <n v="1500786000"/>
    <x v="665"/>
    <n v="1500872400"/>
    <x v="601"/>
    <x v="0"/>
    <b v="0"/>
    <b v="0"/>
    <s v="technology/web"/>
    <x v="2"/>
  </r>
  <r>
    <x v="0"/>
    <n v="1121"/>
    <n v="96.005352363960753"/>
    <s v="US"/>
    <s v="USD"/>
    <n v="1490158800"/>
    <x v="666"/>
    <n v="1492146000"/>
    <x v="671"/>
    <x v="0"/>
    <b v="0"/>
    <b v="1"/>
    <s v="music/rock"/>
    <x v="1"/>
  </r>
  <r>
    <x v="1"/>
    <n v="980"/>
    <n v="84.96632653061225"/>
    <s v="US"/>
    <s v="USD"/>
    <n v="1406178000"/>
    <x v="43"/>
    <n v="1407301200"/>
    <x v="672"/>
    <x v="0"/>
    <b v="0"/>
    <b v="0"/>
    <s v="music/metal"/>
    <x v="1"/>
  </r>
  <r>
    <x v="1"/>
    <n v="536"/>
    <n v="25.007462686567163"/>
    <s v="US"/>
    <s v="USD"/>
    <n v="1485583200"/>
    <x v="667"/>
    <n v="1486620000"/>
    <x v="673"/>
    <x v="0"/>
    <b v="0"/>
    <b v="1"/>
    <s v="theater/plays"/>
    <x v="3"/>
  </r>
  <r>
    <x v="1"/>
    <n v="1991"/>
    <n v="65.998995479658461"/>
    <s v="US"/>
    <s v="USD"/>
    <n v="1459314000"/>
    <x v="668"/>
    <n v="1459918800"/>
    <x v="674"/>
    <x v="0"/>
    <b v="0"/>
    <b v="0"/>
    <s v="photography/photography books"/>
    <x v="7"/>
  </r>
  <r>
    <x v="3"/>
    <n v="29"/>
    <n v="87.34482758620689"/>
    <s v="US"/>
    <s v="USD"/>
    <n v="1424412000"/>
    <x v="669"/>
    <n v="1424757600"/>
    <x v="675"/>
    <x v="0"/>
    <b v="0"/>
    <b v="0"/>
    <s v="publishing/nonfiction"/>
    <x v="5"/>
  </r>
  <r>
    <x v="1"/>
    <n v="180"/>
    <n v="27.933333333333334"/>
    <s v="US"/>
    <s v="USD"/>
    <n v="1478844000"/>
    <x v="670"/>
    <n v="1479880800"/>
    <x v="676"/>
    <x v="0"/>
    <b v="0"/>
    <b v="0"/>
    <s v="music/indie rock"/>
    <x v="1"/>
  </r>
  <r>
    <x v="0"/>
    <n v="15"/>
    <n v="103.8"/>
    <s v="US"/>
    <s v="USD"/>
    <n v="1416117600"/>
    <x v="671"/>
    <n v="1418018400"/>
    <x v="677"/>
    <x v="0"/>
    <b v="0"/>
    <b v="1"/>
    <s v="theater/plays"/>
    <x v="3"/>
  </r>
  <r>
    <x v="0"/>
    <n v="191"/>
    <n v="31.937172774869111"/>
    <s v="US"/>
    <s v="USD"/>
    <n v="1340946000"/>
    <x v="672"/>
    <n v="1341032400"/>
    <x v="678"/>
    <x v="0"/>
    <b v="0"/>
    <b v="0"/>
    <s v="music/indie rock"/>
    <x v="1"/>
  </r>
  <r>
    <x v="0"/>
    <n v="16"/>
    <n v="99.5"/>
    <s v="US"/>
    <s v="USD"/>
    <n v="1486101600"/>
    <x v="673"/>
    <n v="1486360800"/>
    <x v="679"/>
    <x v="0"/>
    <b v="0"/>
    <b v="0"/>
    <s v="theater/plays"/>
    <x v="3"/>
  </r>
  <r>
    <x v="1"/>
    <n v="130"/>
    <n v="108.84615384615384"/>
    <s v="US"/>
    <s v="USD"/>
    <n v="1274590800"/>
    <x v="674"/>
    <n v="1274677200"/>
    <x v="680"/>
    <x v="0"/>
    <b v="0"/>
    <b v="0"/>
    <s v="theater/plays"/>
    <x v="3"/>
  </r>
  <r>
    <x v="1"/>
    <n v="122"/>
    <n v="110.76229508196721"/>
    <s v="US"/>
    <s v="USD"/>
    <n v="1263880800"/>
    <x v="675"/>
    <n v="1267509600"/>
    <x v="681"/>
    <x v="0"/>
    <b v="0"/>
    <b v="0"/>
    <s v="music/electric music"/>
    <x v="1"/>
  </r>
  <r>
    <x v="0"/>
    <n v="17"/>
    <n v="29.647058823529413"/>
    <s v="US"/>
    <s v="USD"/>
    <n v="1445403600"/>
    <x v="676"/>
    <n v="1445922000"/>
    <x v="682"/>
    <x v="0"/>
    <b v="0"/>
    <b v="1"/>
    <s v="theater/plays"/>
    <x v="3"/>
  </r>
  <r>
    <x v="1"/>
    <n v="140"/>
    <n v="101.71428571428571"/>
    <s v="US"/>
    <s v="USD"/>
    <n v="1533877200"/>
    <x v="342"/>
    <n v="1534050000"/>
    <x v="683"/>
    <x v="0"/>
    <b v="0"/>
    <b v="1"/>
    <s v="theater/plays"/>
    <x v="3"/>
  </r>
  <r>
    <x v="0"/>
    <n v="34"/>
    <n v="61.5"/>
    <s v="US"/>
    <s v="USD"/>
    <n v="1275195600"/>
    <x v="677"/>
    <n v="1277528400"/>
    <x v="684"/>
    <x v="0"/>
    <b v="0"/>
    <b v="0"/>
    <s v="technology/wearables"/>
    <x v="2"/>
  </r>
  <r>
    <x v="1"/>
    <n v="3388"/>
    <n v="35"/>
    <s v="US"/>
    <s v="USD"/>
    <n v="1318136400"/>
    <x v="678"/>
    <n v="1318568400"/>
    <x v="685"/>
    <x v="0"/>
    <b v="0"/>
    <b v="0"/>
    <s v="technology/web"/>
    <x v="2"/>
  </r>
  <r>
    <x v="1"/>
    <n v="280"/>
    <n v="40.049999999999997"/>
    <s v="US"/>
    <s v="USD"/>
    <n v="1283403600"/>
    <x v="679"/>
    <n v="1284354000"/>
    <x v="488"/>
    <x v="0"/>
    <b v="0"/>
    <b v="0"/>
    <s v="theater/plays"/>
    <x v="3"/>
  </r>
  <r>
    <x v="3"/>
    <n v="614"/>
    <n v="110.97231270358306"/>
    <s v="US"/>
    <s v="USD"/>
    <n v="1267423200"/>
    <x v="680"/>
    <n v="1269579600"/>
    <x v="686"/>
    <x v="0"/>
    <b v="0"/>
    <b v="1"/>
    <s v="film &amp; video/animation"/>
    <x v="4"/>
  </r>
  <r>
    <x v="1"/>
    <n v="366"/>
    <n v="36.959016393442624"/>
    <s v="IT"/>
    <s v="EUR"/>
    <n v="1412744400"/>
    <x v="681"/>
    <n v="1413781200"/>
    <x v="687"/>
    <x v="0"/>
    <b v="0"/>
    <b v="1"/>
    <s v="technology/wearables"/>
    <x v="2"/>
  </r>
  <r>
    <x v="0"/>
    <n v="1"/>
    <n v="1"/>
    <s v="GB"/>
    <s v="GBP"/>
    <n v="1277960400"/>
    <x v="682"/>
    <n v="1280120400"/>
    <x v="688"/>
    <x v="0"/>
    <b v="0"/>
    <b v="0"/>
    <s v="music/electric music"/>
    <x v="1"/>
  </r>
  <r>
    <x v="1"/>
    <n v="270"/>
    <n v="30.974074074074075"/>
    <s v="US"/>
    <s v="USD"/>
    <n v="1458190800"/>
    <x v="683"/>
    <n v="1459486800"/>
    <x v="689"/>
    <x v="0"/>
    <b v="1"/>
    <b v="1"/>
    <s v="publishing/nonfiction"/>
    <x v="5"/>
  </r>
  <r>
    <x v="3"/>
    <n v="114"/>
    <n v="47.035087719298247"/>
    <s v="US"/>
    <s v="USD"/>
    <n v="1280984400"/>
    <x v="684"/>
    <n v="1282539600"/>
    <x v="690"/>
    <x v="0"/>
    <b v="0"/>
    <b v="1"/>
    <s v="theater/plays"/>
    <x v="3"/>
  </r>
  <r>
    <x v="1"/>
    <n v="137"/>
    <n v="88.065693430656935"/>
    <s v="US"/>
    <s v="USD"/>
    <n v="1274590800"/>
    <x v="674"/>
    <n v="1275886800"/>
    <x v="691"/>
    <x v="0"/>
    <b v="0"/>
    <b v="0"/>
    <s v="photography/photography books"/>
    <x v="7"/>
  </r>
  <r>
    <x v="1"/>
    <n v="3205"/>
    <n v="37.005616224648989"/>
    <s v="US"/>
    <s v="USD"/>
    <n v="1351400400"/>
    <x v="685"/>
    <n v="1355983200"/>
    <x v="424"/>
    <x v="0"/>
    <b v="0"/>
    <b v="0"/>
    <s v="theater/plays"/>
    <x v="3"/>
  </r>
  <r>
    <x v="1"/>
    <n v="288"/>
    <n v="26.027777777777779"/>
    <s v="DK"/>
    <s v="DKK"/>
    <n v="1514354400"/>
    <x v="605"/>
    <n v="1515391200"/>
    <x v="231"/>
    <x v="0"/>
    <b v="0"/>
    <b v="1"/>
    <s v="theater/plays"/>
    <x v="3"/>
  </r>
  <r>
    <x v="1"/>
    <n v="148"/>
    <n v="67.817567567567565"/>
    <s v="US"/>
    <s v="USD"/>
    <n v="1421733600"/>
    <x v="686"/>
    <n v="1422252000"/>
    <x v="692"/>
    <x v="0"/>
    <b v="0"/>
    <b v="0"/>
    <s v="theater/plays"/>
    <x v="3"/>
  </r>
  <r>
    <x v="1"/>
    <n v="114"/>
    <n v="49.964912280701753"/>
    <s v="US"/>
    <s v="USD"/>
    <n v="1305176400"/>
    <x v="687"/>
    <n v="1305522000"/>
    <x v="693"/>
    <x v="0"/>
    <b v="0"/>
    <b v="0"/>
    <s v="film &amp; video/drama"/>
    <x v="4"/>
  </r>
  <r>
    <x v="1"/>
    <n v="1518"/>
    <n v="110.01646903820817"/>
    <s v="CA"/>
    <s v="CAD"/>
    <n v="1414126800"/>
    <x v="688"/>
    <n v="1414904400"/>
    <x v="694"/>
    <x v="0"/>
    <b v="0"/>
    <b v="0"/>
    <s v="music/rock"/>
    <x v="1"/>
  </r>
  <r>
    <x v="0"/>
    <n v="1274"/>
    <n v="89.964678178963894"/>
    <s v="US"/>
    <s v="USD"/>
    <n v="1517810400"/>
    <x v="689"/>
    <n v="1520402400"/>
    <x v="236"/>
    <x v="0"/>
    <b v="0"/>
    <b v="0"/>
    <s v="music/electric music"/>
    <x v="1"/>
  </r>
  <r>
    <x v="0"/>
    <n v="210"/>
    <n v="79.009523809523813"/>
    <s v="IT"/>
    <s v="EUR"/>
    <n v="1564635600"/>
    <x v="690"/>
    <n v="1567141200"/>
    <x v="695"/>
    <x v="0"/>
    <b v="0"/>
    <b v="1"/>
    <s v="games/video games"/>
    <x v="6"/>
  </r>
  <r>
    <x v="1"/>
    <n v="166"/>
    <n v="86.867469879518069"/>
    <s v="US"/>
    <s v="USD"/>
    <n v="1500699600"/>
    <x v="691"/>
    <n v="1501131600"/>
    <x v="696"/>
    <x v="0"/>
    <b v="0"/>
    <b v="0"/>
    <s v="music/rock"/>
    <x v="1"/>
  </r>
  <r>
    <x v="1"/>
    <n v="100"/>
    <n v="62.04"/>
    <s v="AU"/>
    <s v="AUD"/>
    <n v="1354082400"/>
    <x v="692"/>
    <n v="1355032800"/>
    <x v="697"/>
    <x v="0"/>
    <b v="0"/>
    <b v="0"/>
    <s v="music/jazz"/>
    <x v="1"/>
  </r>
  <r>
    <x v="1"/>
    <n v="235"/>
    <n v="26.970212765957445"/>
    <s v="US"/>
    <s v="USD"/>
    <n v="1336453200"/>
    <x v="693"/>
    <n v="1339477200"/>
    <x v="698"/>
    <x v="0"/>
    <b v="0"/>
    <b v="1"/>
    <s v="theater/plays"/>
    <x v="3"/>
  </r>
  <r>
    <x v="1"/>
    <n v="148"/>
    <n v="54.121621621621621"/>
    <s v="US"/>
    <s v="USD"/>
    <n v="1305262800"/>
    <x v="694"/>
    <n v="1305954000"/>
    <x v="699"/>
    <x v="0"/>
    <b v="0"/>
    <b v="0"/>
    <s v="music/rock"/>
    <x v="1"/>
  </r>
  <r>
    <x v="1"/>
    <n v="198"/>
    <n v="41.035353535353536"/>
    <s v="US"/>
    <s v="USD"/>
    <n v="1492232400"/>
    <x v="695"/>
    <n v="1494392400"/>
    <x v="489"/>
    <x v="0"/>
    <b v="1"/>
    <b v="1"/>
    <s v="music/indie rock"/>
    <x v="1"/>
  </r>
  <r>
    <x v="0"/>
    <n v="248"/>
    <n v="55.052419354838712"/>
    <s v="AU"/>
    <s v="AUD"/>
    <n v="1537333200"/>
    <x v="123"/>
    <n v="1537419600"/>
    <x v="512"/>
    <x v="0"/>
    <b v="0"/>
    <b v="0"/>
    <s v="film &amp; video/science fiction"/>
    <x v="4"/>
  </r>
  <r>
    <x v="0"/>
    <n v="513"/>
    <n v="107.93762183235867"/>
    <s v="US"/>
    <s v="USD"/>
    <n v="1444107600"/>
    <x v="696"/>
    <n v="1447999200"/>
    <x v="700"/>
    <x v="0"/>
    <b v="0"/>
    <b v="0"/>
    <s v="publishing/translations"/>
    <x v="5"/>
  </r>
  <r>
    <x v="1"/>
    <n v="150"/>
    <n v="73.92"/>
    <s v="US"/>
    <s v="USD"/>
    <n v="1386741600"/>
    <x v="626"/>
    <n v="1388037600"/>
    <x v="701"/>
    <x v="0"/>
    <b v="0"/>
    <b v="0"/>
    <s v="theater/plays"/>
    <x v="3"/>
  </r>
  <r>
    <x v="0"/>
    <n v="3410"/>
    <n v="31.995894428152493"/>
    <s v="US"/>
    <s v="USD"/>
    <n v="1376542800"/>
    <x v="697"/>
    <n v="1378789200"/>
    <x v="340"/>
    <x v="0"/>
    <b v="0"/>
    <b v="0"/>
    <s v="games/video games"/>
    <x v="6"/>
  </r>
  <r>
    <x v="1"/>
    <n v="216"/>
    <n v="53.898148148148145"/>
    <s v="IT"/>
    <s v="EUR"/>
    <n v="1397451600"/>
    <x v="698"/>
    <n v="1398056400"/>
    <x v="702"/>
    <x v="0"/>
    <b v="0"/>
    <b v="1"/>
    <s v="theater/plays"/>
    <x v="3"/>
  </r>
  <r>
    <x v="3"/>
    <n v="26"/>
    <n v="106.5"/>
    <s v="US"/>
    <s v="USD"/>
    <n v="1548482400"/>
    <x v="699"/>
    <n v="1550815200"/>
    <x v="703"/>
    <x v="0"/>
    <b v="0"/>
    <b v="0"/>
    <s v="theater/plays"/>
    <x v="3"/>
  </r>
  <r>
    <x v="1"/>
    <n v="5139"/>
    <n v="32.999805409612762"/>
    <s v="US"/>
    <s v="USD"/>
    <n v="1549692000"/>
    <x v="700"/>
    <n v="1550037600"/>
    <x v="704"/>
    <x v="0"/>
    <b v="0"/>
    <b v="0"/>
    <s v="music/indie rock"/>
    <x v="1"/>
  </r>
  <r>
    <x v="1"/>
    <n v="2353"/>
    <n v="43.00254993625159"/>
    <s v="US"/>
    <s v="USD"/>
    <n v="1492059600"/>
    <x v="701"/>
    <n v="1492923600"/>
    <x v="705"/>
    <x v="0"/>
    <b v="0"/>
    <b v="0"/>
    <s v="theater/plays"/>
    <x v="3"/>
  </r>
  <r>
    <x v="1"/>
    <n v="78"/>
    <n v="86.858974358974365"/>
    <s v="IT"/>
    <s v="EUR"/>
    <n v="1463979600"/>
    <x v="702"/>
    <n v="1467522000"/>
    <x v="706"/>
    <x v="0"/>
    <b v="0"/>
    <b v="0"/>
    <s v="technology/web"/>
    <x v="2"/>
  </r>
  <r>
    <x v="0"/>
    <n v="10"/>
    <n v="96.8"/>
    <s v="US"/>
    <s v="USD"/>
    <n v="1415253600"/>
    <x v="703"/>
    <n v="1416117600"/>
    <x v="707"/>
    <x v="0"/>
    <b v="0"/>
    <b v="0"/>
    <s v="music/rock"/>
    <x v="1"/>
  </r>
  <r>
    <x v="0"/>
    <n v="2201"/>
    <n v="32.995456610631528"/>
    <s v="US"/>
    <s v="USD"/>
    <n v="1562216400"/>
    <x v="704"/>
    <n v="1563771600"/>
    <x v="708"/>
    <x v="0"/>
    <b v="0"/>
    <b v="0"/>
    <s v="theater/plays"/>
    <x v="3"/>
  </r>
  <r>
    <x v="0"/>
    <n v="676"/>
    <n v="68.028106508875737"/>
    <s v="US"/>
    <s v="USD"/>
    <n v="1316754000"/>
    <x v="431"/>
    <n v="1319259600"/>
    <x v="709"/>
    <x v="0"/>
    <b v="0"/>
    <b v="0"/>
    <s v="theater/plays"/>
    <x v="3"/>
  </r>
  <r>
    <x v="1"/>
    <n v="174"/>
    <n v="58.867816091954026"/>
    <s v="CH"/>
    <s v="CHF"/>
    <n v="1313211600"/>
    <x v="705"/>
    <n v="1313643600"/>
    <x v="710"/>
    <x v="0"/>
    <b v="0"/>
    <b v="0"/>
    <s v="film &amp; video/animation"/>
    <x v="4"/>
  </r>
  <r>
    <x v="0"/>
    <n v="831"/>
    <n v="105.04572803850782"/>
    <s v="US"/>
    <s v="USD"/>
    <n v="1439528400"/>
    <x v="706"/>
    <n v="1440306000"/>
    <x v="711"/>
    <x v="0"/>
    <b v="0"/>
    <b v="1"/>
    <s v="theater/plays"/>
    <x v="3"/>
  </r>
  <r>
    <x v="1"/>
    <n v="164"/>
    <n v="33.054878048780488"/>
    <s v="US"/>
    <s v="USD"/>
    <n v="1469163600"/>
    <x v="707"/>
    <n v="1470805200"/>
    <x v="712"/>
    <x v="0"/>
    <b v="0"/>
    <b v="1"/>
    <s v="film &amp; video/drama"/>
    <x v="4"/>
  </r>
  <r>
    <x v="3"/>
    <n v="56"/>
    <n v="78.821428571428569"/>
    <s v="CH"/>
    <s v="CHF"/>
    <n v="1288501200"/>
    <x v="708"/>
    <n v="1292911200"/>
    <x v="70"/>
    <x v="0"/>
    <b v="0"/>
    <b v="0"/>
    <s v="theater/plays"/>
    <x v="3"/>
  </r>
  <r>
    <x v="1"/>
    <n v="161"/>
    <n v="68.204968944099377"/>
    <s v="US"/>
    <s v="USD"/>
    <n v="1298959200"/>
    <x v="709"/>
    <n v="1301374800"/>
    <x v="713"/>
    <x v="0"/>
    <b v="0"/>
    <b v="1"/>
    <s v="film &amp; video/animation"/>
    <x v="4"/>
  </r>
  <r>
    <x v="1"/>
    <n v="138"/>
    <n v="75.731884057971016"/>
    <s v="US"/>
    <s v="USD"/>
    <n v="1387260000"/>
    <x v="710"/>
    <n v="1387864800"/>
    <x v="714"/>
    <x v="0"/>
    <b v="0"/>
    <b v="0"/>
    <s v="music/rock"/>
    <x v="1"/>
  </r>
  <r>
    <x v="1"/>
    <n v="3308"/>
    <n v="30.996070133010882"/>
    <s v="US"/>
    <s v="USD"/>
    <n v="1457244000"/>
    <x v="711"/>
    <n v="1458190800"/>
    <x v="715"/>
    <x v="0"/>
    <b v="0"/>
    <b v="0"/>
    <s v="technology/web"/>
    <x v="2"/>
  </r>
  <r>
    <x v="1"/>
    <n v="127"/>
    <n v="101.88188976377953"/>
    <s v="AU"/>
    <s v="AUD"/>
    <n v="1556341200"/>
    <x v="157"/>
    <n v="1559278800"/>
    <x v="716"/>
    <x v="0"/>
    <b v="0"/>
    <b v="1"/>
    <s v="film &amp; video/animation"/>
    <x v="4"/>
  </r>
  <r>
    <x v="1"/>
    <n v="207"/>
    <n v="52.879227053140099"/>
    <s v="IT"/>
    <s v="EUR"/>
    <n v="1522126800"/>
    <x v="630"/>
    <n v="1522731600"/>
    <x v="717"/>
    <x v="0"/>
    <b v="0"/>
    <b v="1"/>
    <s v="music/jazz"/>
    <x v="1"/>
  </r>
  <r>
    <x v="0"/>
    <n v="859"/>
    <n v="71.005820721769496"/>
    <s v="CA"/>
    <s v="CAD"/>
    <n v="1305954000"/>
    <x v="712"/>
    <n v="1306731600"/>
    <x v="718"/>
    <x v="0"/>
    <b v="0"/>
    <b v="0"/>
    <s v="music/rock"/>
    <x v="1"/>
  </r>
  <r>
    <x v="2"/>
    <n v="31"/>
    <n v="102.38709677419355"/>
    <s v="US"/>
    <s v="USD"/>
    <n v="1350709200"/>
    <x v="93"/>
    <n v="1352527200"/>
    <x v="719"/>
    <x v="0"/>
    <b v="0"/>
    <b v="0"/>
    <s v="film &amp; video/animation"/>
    <x v="4"/>
  </r>
  <r>
    <x v="0"/>
    <n v="45"/>
    <n v="74.466666666666669"/>
    <s v="US"/>
    <s v="USD"/>
    <n v="1401166800"/>
    <x v="713"/>
    <n v="1404363600"/>
    <x v="115"/>
    <x v="0"/>
    <b v="0"/>
    <b v="0"/>
    <s v="theater/plays"/>
    <x v="3"/>
  </r>
  <r>
    <x v="3"/>
    <n v="1113"/>
    <n v="51.009883198562441"/>
    <s v="US"/>
    <s v="USD"/>
    <n v="1266127200"/>
    <x v="714"/>
    <n v="1266645600"/>
    <x v="720"/>
    <x v="0"/>
    <b v="0"/>
    <b v="0"/>
    <s v="theater/plays"/>
    <x v="3"/>
  </r>
  <r>
    <x v="0"/>
    <n v="6"/>
    <n v="90"/>
    <s v="US"/>
    <s v="USD"/>
    <n v="1481436000"/>
    <x v="715"/>
    <n v="1482818400"/>
    <x v="721"/>
    <x v="0"/>
    <b v="0"/>
    <b v="0"/>
    <s v="food/food trucks"/>
    <x v="0"/>
  </r>
  <r>
    <x v="0"/>
    <n v="7"/>
    <n v="97.142857142857139"/>
    <s v="US"/>
    <s v="USD"/>
    <n v="1372222800"/>
    <x v="716"/>
    <n v="1374642000"/>
    <x v="722"/>
    <x v="0"/>
    <b v="0"/>
    <b v="1"/>
    <s v="theater/plays"/>
    <x v="3"/>
  </r>
  <r>
    <x v="1"/>
    <n v="181"/>
    <n v="72.071823204419886"/>
    <s v="CH"/>
    <s v="CHF"/>
    <n v="1372136400"/>
    <x v="448"/>
    <n v="1372482000"/>
    <x v="451"/>
    <x v="0"/>
    <b v="0"/>
    <b v="0"/>
    <s v="publishing/nonfiction"/>
    <x v="5"/>
  </r>
  <r>
    <x v="1"/>
    <n v="110"/>
    <n v="75.236363636363635"/>
    <s v="US"/>
    <s v="USD"/>
    <n v="1513922400"/>
    <x v="717"/>
    <n v="1514959200"/>
    <x v="642"/>
    <x v="0"/>
    <b v="0"/>
    <b v="0"/>
    <s v="music/rock"/>
    <x v="1"/>
  </r>
  <r>
    <x v="0"/>
    <n v="31"/>
    <n v="32.967741935483872"/>
    <s v="US"/>
    <s v="USD"/>
    <n v="1477976400"/>
    <x v="718"/>
    <n v="1478235600"/>
    <x v="723"/>
    <x v="0"/>
    <b v="0"/>
    <b v="0"/>
    <s v="film &amp; video/drama"/>
    <x v="4"/>
  </r>
  <r>
    <x v="0"/>
    <n v="78"/>
    <n v="54.807692307692307"/>
    <s v="US"/>
    <s v="USD"/>
    <n v="1407474000"/>
    <x v="719"/>
    <n v="1408078800"/>
    <x v="724"/>
    <x v="0"/>
    <b v="0"/>
    <b v="1"/>
    <s v="games/mobile games"/>
    <x v="6"/>
  </r>
  <r>
    <x v="1"/>
    <n v="185"/>
    <n v="45.037837837837834"/>
    <s v="US"/>
    <s v="USD"/>
    <n v="1546149600"/>
    <x v="720"/>
    <n v="1548136800"/>
    <x v="725"/>
    <x v="0"/>
    <b v="0"/>
    <b v="0"/>
    <s v="technology/web"/>
    <x v="2"/>
  </r>
  <r>
    <x v="1"/>
    <n v="121"/>
    <n v="52.958677685950413"/>
    <s v="US"/>
    <s v="USD"/>
    <n v="1338440400"/>
    <x v="721"/>
    <n v="1340859600"/>
    <x v="726"/>
    <x v="0"/>
    <b v="0"/>
    <b v="1"/>
    <s v="theater/plays"/>
    <x v="3"/>
  </r>
  <r>
    <x v="0"/>
    <n v="1225"/>
    <n v="60.017959183673469"/>
    <s v="GB"/>
    <s v="GBP"/>
    <n v="1454133600"/>
    <x v="722"/>
    <n v="1454479200"/>
    <x v="727"/>
    <x v="0"/>
    <b v="0"/>
    <b v="0"/>
    <s v="theater/plays"/>
    <x v="3"/>
  </r>
  <r>
    <x v="0"/>
    <n v="1"/>
    <n v="1"/>
    <s v="CH"/>
    <s v="CHF"/>
    <n v="1434085200"/>
    <x v="139"/>
    <n v="1434430800"/>
    <x v="560"/>
    <x v="0"/>
    <b v="0"/>
    <b v="0"/>
    <s v="music/rock"/>
    <x v="1"/>
  </r>
  <r>
    <x v="1"/>
    <n v="106"/>
    <n v="44.028301886792455"/>
    <s v="US"/>
    <s v="USD"/>
    <n v="1577772000"/>
    <x v="723"/>
    <n v="1579672800"/>
    <x v="728"/>
    <x v="0"/>
    <b v="0"/>
    <b v="1"/>
    <s v="photography/photography books"/>
    <x v="7"/>
  </r>
  <r>
    <x v="1"/>
    <n v="142"/>
    <n v="86.028169014084511"/>
    <s v="US"/>
    <s v="USD"/>
    <n v="1562216400"/>
    <x v="704"/>
    <n v="1562389200"/>
    <x v="339"/>
    <x v="0"/>
    <b v="0"/>
    <b v="0"/>
    <s v="photography/photography books"/>
    <x v="7"/>
  </r>
  <r>
    <x v="1"/>
    <n v="233"/>
    <n v="28.012875536480685"/>
    <s v="US"/>
    <s v="USD"/>
    <n v="1548568800"/>
    <x v="724"/>
    <n v="1551506400"/>
    <x v="35"/>
    <x v="0"/>
    <b v="0"/>
    <b v="0"/>
    <s v="theater/plays"/>
    <x v="3"/>
  </r>
  <r>
    <x v="1"/>
    <n v="218"/>
    <n v="32.050458715596328"/>
    <s v="US"/>
    <s v="USD"/>
    <n v="1514872800"/>
    <x v="725"/>
    <n v="1516600800"/>
    <x v="729"/>
    <x v="0"/>
    <b v="0"/>
    <b v="0"/>
    <s v="music/rock"/>
    <x v="1"/>
  </r>
  <r>
    <x v="0"/>
    <n v="67"/>
    <n v="73.611940298507463"/>
    <s v="AU"/>
    <s v="AUD"/>
    <n v="1416031200"/>
    <x v="660"/>
    <n v="1420437600"/>
    <x v="241"/>
    <x v="0"/>
    <b v="0"/>
    <b v="0"/>
    <s v="film &amp; video/documentary"/>
    <x v="4"/>
  </r>
  <r>
    <x v="1"/>
    <n v="76"/>
    <n v="108.71052631578948"/>
    <s v="US"/>
    <s v="USD"/>
    <n v="1330927200"/>
    <x v="726"/>
    <n v="1332997200"/>
    <x v="730"/>
    <x v="0"/>
    <b v="0"/>
    <b v="1"/>
    <s v="film &amp; video/drama"/>
    <x v="4"/>
  </r>
  <r>
    <x v="1"/>
    <n v="43"/>
    <n v="42.97674418604651"/>
    <s v="US"/>
    <s v="USD"/>
    <n v="1571115600"/>
    <x v="727"/>
    <n v="1574920800"/>
    <x v="322"/>
    <x v="0"/>
    <b v="0"/>
    <b v="1"/>
    <s v="theater/plays"/>
    <x v="3"/>
  </r>
  <r>
    <x v="0"/>
    <n v="19"/>
    <n v="83.315789473684205"/>
    <s v="US"/>
    <s v="USD"/>
    <n v="1463461200"/>
    <x v="728"/>
    <n v="1464930000"/>
    <x v="731"/>
    <x v="0"/>
    <b v="0"/>
    <b v="0"/>
    <s v="food/food trucks"/>
    <x v="0"/>
  </r>
  <r>
    <x v="0"/>
    <n v="2108"/>
    <n v="42"/>
    <s v="CH"/>
    <s v="CHF"/>
    <n v="1344920400"/>
    <x v="729"/>
    <n v="1345006800"/>
    <x v="732"/>
    <x v="0"/>
    <b v="0"/>
    <b v="0"/>
    <s v="film &amp; video/documentary"/>
    <x v="4"/>
  </r>
  <r>
    <x v="1"/>
    <n v="221"/>
    <n v="55.927601809954751"/>
    <s v="US"/>
    <s v="USD"/>
    <n v="1511848800"/>
    <x v="730"/>
    <n v="1512712800"/>
    <x v="157"/>
    <x v="0"/>
    <b v="0"/>
    <b v="1"/>
    <s v="theater/plays"/>
    <x v="3"/>
  </r>
  <r>
    <x v="0"/>
    <n v="679"/>
    <n v="105.03681885125184"/>
    <s v="US"/>
    <s v="USD"/>
    <n v="1452319200"/>
    <x v="731"/>
    <n v="1452492000"/>
    <x v="733"/>
    <x v="0"/>
    <b v="0"/>
    <b v="1"/>
    <s v="games/video games"/>
    <x v="6"/>
  </r>
  <r>
    <x v="1"/>
    <n v="2805"/>
    <n v="48"/>
    <s v="CA"/>
    <s v="CAD"/>
    <n v="1523854800"/>
    <x v="78"/>
    <n v="1524286800"/>
    <x v="734"/>
    <x v="0"/>
    <b v="0"/>
    <b v="0"/>
    <s v="publishing/nonfiction"/>
    <x v="5"/>
  </r>
  <r>
    <x v="1"/>
    <n v="68"/>
    <n v="112.66176470588235"/>
    <s v="US"/>
    <s v="USD"/>
    <n v="1346043600"/>
    <x v="732"/>
    <n v="1346907600"/>
    <x v="735"/>
    <x v="0"/>
    <b v="0"/>
    <b v="0"/>
    <s v="games/video games"/>
    <x v="6"/>
  </r>
  <r>
    <x v="0"/>
    <n v="36"/>
    <n v="81.944444444444443"/>
    <s v="DK"/>
    <s v="DKK"/>
    <n v="1464325200"/>
    <x v="733"/>
    <n v="1464498000"/>
    <x v="736"/>
    <x v="0"/>
    <b v="0"/>
    <b v="1"/>
    <s v="music/rock"/>
    <x v="1"/>
  </r>
  <r>
    <x v="1"/>
    <n v="183"/>
    <n v="64.049180327868854"/>
    <s v="CA"/>
    <s v="CAD"/>
    <n v="1511935200"/>
    <x v="734"/>
    <n v="1514181600"/>
    <x v="737"/>
    <x v="0"/>
    <b v="0"/>
    <b v="0"/>
    <s v="music/rock"/>
    <x v="1"/>
  </r>
  <r>
    <x v="1"/>
    <n v="133"/>
    <n v="106.39097744360902"/>
    <s v="US"/>
    <s v="USD"/>
    <n v="1392012000"/>
    <x v="406"/>
    <n v="1392184800"/>
    <x v="738"/>
    <x v="0"/>
    <b v="1"/>
    <b v="1"/>
    <s v="theater/plays"/>
    <x v="3"/>
  </r>
  <r>
    <x v="1"/>
    <n v="2489"/>
    <n v="76.011249497790274"/>
    <s v="IT"/>
    <s v="EUR"/>
    <n v="1556946000"/>
    <x v="735"/>
    <n v="1559365200"/>
    <x v="739"/>
    <x v="0"/>
    <b v="0"/>
    <b v="1"/>
    <s v="publishing/nonfiction"/>
    <x v="5"/>
  </r>
  <r>
    <x v="1"/>
    <n v="69"/>
    <n v="111.07246376811594"/>
    <s v="US"/>
    <s v="USD"/>
    <n v="1548050400"/>
    <x v="736"/>
    <n v="1549173600"/>
    <x v="740"/>
    <x v="0"/>
    <b v="0"/>
    <b v="1"/>
    <s v="theater/plays"/>
    <x v="3"/>
  </r>
  <r>
    <x v="0"/>
    <n v="47"/>
    <n v="95.936170212765958"/>
    <s v="US"/>
    <s v="USD"/>
    <n v="1353736800"/>
    <x v="737"/>
    <n v="1355032800"/>
    <x v="697"/>
    <x v="0"/>
    <b v="1"/>
    <b v="0"/>
    <s v="games/video games"/>
    <x v="6"/>
  </r>
  <r>
    <x v="1"/>
    <n v="279"/>
    <n v="43.043010752688176"/>
    <s v="GB"/>
    <s v="GBP"/>
    <n v="1532840400"/>
    <x v="192"/>
    <n v="1533963600"/>
    <x v="741"/>
    <x v="0"/>
    <b v="0"/>
    <b v="1"/>
    <s v="music/rock"/>
    <x v="1"/>
  </r>
  <r>
    <x v="1"/>
    <n v="210"/>
    <n v="67.966666666666669"/>
    <s v="US"/>
    <s v="USD"/>
    <n v="1488261600"/>
    <x v="738"/>
    <n v="1489381200"/>
    <x v="742"/>
    <x v="0"/>
    <b v="0"/>
    <b v="0"/>
    <s v="film &amp; video/documentary"/>
    <x v="4"/>
  </r>
  <r>
    <x v="1"/>
    <n v="2100"/>
    <n v="89.991428571428571"/>
    <s v="US"/>
    <s v="USD"/>
    <n v="1393567200"/>
    <x v="739"/>
    <n v="1395032400"/>
    <x v="743"/>
    <x v="0"/>
    <b v="0"/>
    <b v="0"/>
    <s v="music/rock"/>
    <x v="1"/>
  </r>
  <r>
    <x v="1"/>
    <n v="252"/>
    <n v="58.095238095238095"/>
    <s v="US"/>
    <s v="USD"/>
    <n v="1410325200"/>
    <x v="613"/>
    <n v="1412485200"/>
    <x v="744"/>
    <x v="0"/>
    <b v="1"/>
    <b v="1"/>
    <s v="music/rock"/>
    <x v="1"/>
  </r>
  <r>
    <x v="1"/>
    <n v="1280"/>
    <n v="83.996875000000003"/>
    <s v="US"/>
    <s v="USD"/>
    <n v="1276923600"/>
    <x v="740"/>
    <n v="1279688400"/>
    <x v="269"/>
    <x v="0"/>
    <b v="0"/>
    <b v="1"/>
    <s v="publishing/nonfiction"/>
    <x v="5"/>
  </r>
  <r>
    <x v="1"/>
    <n v="157"/>
    <n v="88.853503184713375"/>
    <s v="GB"/>
    <s v="GBP"/>
    <n v="1500958800"/>
    <x v="145"/>
    <n v="1501995600"/>
    <x v="745"/>
    <x v="0"/>
    <b v="0"/>
    <b v="0"/>
    <s v="film &amp; video/shorts"/>
    <x v="4"/>
  </r>
  <r>
    <x v="1"/>
    <n v="194"/>
    <n v="65.963917525773198"/>
    <s v="US"/>
    <s v="USD"/>
    <n v="1292220000"/>
    <x v="741"/>
    <n v="1294639200"/>
    <x v="746"/>
    <x v="0"/>
    <b v="0"/>
    <b v="1"/>
    <s v="theater/plays"/>
    <x v="3"/>
  </r>
  <r>
    <x v="1"/>
    <n v="82"/>
    <n v="74.804878048780495"/>
    <s v="AU"/>
    <s v="AUD"/>
    <n v="1304398800"/>
    <x v="742"/>
    <n v="1305435600"/>
    <x v="747"/>
    <x v="0"/>
    <b v="0"/>
    <b v="1"/>
    <s v="film &amp; video/drama"/>
    <x v="4"/>
  </r>
  <r>
    <x v="0"/>
    <n v="70"/>
    <n v="69.98571428571428"/>
    <s v="US"/>
    <s v="USD"/>
    <n v="1535432400"/>
    <x v="202"/>
    <n v="1537592400"/>
    <x v="503"/>
    <x v="0"/>
    <b v="0"/>
    <b v="0"/>
    <s v="theater/plays"/>
    <x v="3"/>
  </r>
  <r>
    <x v="0"/>
    <n v="154"/>
    <n v="32.006493506493506"/>
    <s v="US"/>
    <s v="USD"/>
    <n v="1433826000"/>
    <x v="743"/>
    <n v="1435122000"/>
    <x v="748"/>
    <x v="0"/>
    <b v="0"/>
    <b v="0"/>
    <s v="theater/plays"/>
    <x v="3"/>
  </r>
  <r>
    <x v="0"/>
    <n v="22"/>
    <n v="64.727272727272734"/>
    <s v="US"/>
    <s v="USD"/>
    <n v="1514959200"/>
    <x v="744"/>
    <n v="1520056800"/>
    <x v="330"/>
    <x v="0"/>
    <b v="0"/>
    <b v="0"/>
    <s v="theater/plays"/>
    <x v="3"/>
  </r>
  <r>
    <x v="1"/>
    <n v="4233"/>
    <n v="24.998110087408456"/>
    <s v="US"/>
    <s v="USD"/>
    <n v="1332738000"/>
    <x v="745"/>
    <n v="1335675600"/>
    <x v="749"/>
    <x v="0"/>
    <b v="0"/>
    <b v="0"/>
    <s v="photography/photography books"/>
    <x v="7"/>
  </r>
  <r>
    <x v="1"/>
    <n v="1297"/>
    <n v="104.97764070932922"/>
    <s v="DK"/>
    <s v="DKK"/>
    <n v="1445490000"/>
    <x v="746"/>
    <n v="1448431200"/>
    <x v="750"/>
    <x v="0"/>
    <b v="1"/>
    <b v="0"/>
    <s v="publishing/translations"/>
    <x v="5"/>
  </r>
  <r>
    <x v="1"/>
    <n v="165"/>
    <n v="64.987878787878785"/>
    <s v="DK"/>
    <s v="DKK"/>
    <n v="1297663200"/>
    <x v="747"/>
    <n v="1298613600"/>
    <x v="751"/>
    <x v="0"/>
    <b v="0"/>
    <b v="0"/>
    <s v="publishing/translations"/>
    <x v="5"/>
  </r>
  <r>
    <x v="1"/>
    <n v="119"/>
    <n v="94.352941176470594"/>
    <s v="US"/>
    <s v="USD"/>
    <n v="1371963600"/>
    <x v="362"/>
    <n v="1372482000"/>
    <x v="451"/>
    <x v="0"/>
    <b v="0"/>
    <b v="0"/>
    <s v="theater/plays"/>
    <x v="3"/>
  </r>
  <r>
    <x v="0"/>
    <n v="1758"/>
    <n v="44.001706484641637"/>
    <s v="US"/>
    <s v="USD"/>
    <n v="1425103200"/>
    <x v="748"/>
    <n v="1425621600"/>
    <x v="752"/>
    <x v="0"/>
    <b v="0"/>
    <b v="0"/>
    <s v="technology/web"/>
    <x v="2"/>
  </r>
  <r>
    <x v="0"/>
    <n v="94"/>
    <n v="64.744680851063833"/>
    <s v="US"/>
    <s v="USD"/>
    <n v="1265349600"/>
    <x v="749"/>
    <n v="1266300000"/>
    <x v="753"/>
    <x v="0"/>
    <b v="0"/>
    <b v="0"/>
    <s v="music/indie rock"/>
    <x v="1"/>
  </r>
  <r>
    <x v="1"/>
    <n v="1797"/>
    <n v="84.00667779632721"/>
    <s v="US"/>
    <s v="USD"/>
    <n v="1301202000"/>
    <x v="643"/>
    <n v="1305867600"/>
    <x v="754"/>
    <x v="0"/>
    <b v="0"/>
    <b v="0"/>
    <s v="music/jazz"/>
    <x v="1"/>
  </r>
  <r>
    <x v="1"/>
    <n v="261"/>
    <n v="34.061302681992338"/>
    <s v="US"/>
    <s v="USD"/>
    <n v="1538024400"/>
    <x v="750"/>
    <n v="1538802000"/>
    <x v="755"/>
    <x v="0"/>
    <b v="0"/>
    <b v="0"/>
    <s v="theater/plays"/>
    <x v="3"/>
  </r>
  <r>
    <x v="1"/>
    <n v="157"/>
    <n v="93.273885350318466"/>
    <s v="US"/>
    <s v="USD"/>
    <n v="1395032400"/>
    <x v="751"/>
    <n v="1398920400"/>
    <x v="756"/>
    <x v="0"/>
    <b v="0"/>
    <b v="1"/>
    <s v="film &amp; video/documentary"/>
    <x v="4"/>
  </r>
  <r>
    <x v="1"/>
    <n v="3533"/>
    <n v="32.998301726577978"/>
    <s v="US"/>
    <s v="USD"/>
    <n v="1405486800"/>
    <x v="752"/>
    <n v="1405659600"/>
    <x v="757"/>
    <x v="0"/>
    <b v="0"/>
    <b v="1"/>
    <s v="theater/plays"/>
    <x v="3"/>
  </r>
  <r>
    <x v="1"/>
    <n v="155"/>
    <n v="83.812903225806451"/>
    <s v="US"/>
    <s v="USD"/>
    <n v="1455861600"/>
    <x v="753"/>
    <n v="1457244000"/>
    <x v="758"/>
    <x v="0"/>
    <b v="0"/>
    <b v="0"/>
    <s v="technology/web"/>
    <x v="2"/>
  </r>
  <r>
    <x v="1"/>
    <n v="132"/>
    <n v="63.992424242424242"/>
    <s v="IT"/>
    <s v="EUR"/>
    <n v="1529038800"/>
    <x v="754"/>
    <n v="1529298000"/>
    <x v="759"/>
    <x v="0"/>
    <b v="0"/>
    <b v="0"/>
    <s v="technology/wearables"/>
    <x v="2"/>
  </r>
  <r>
    <x v="0"/>
    <n v="33"/>
    <n v="81.909090909090907"/>
    <s v="US"/>
    <s v="USD"/>
    <n v="1535259600"/>
    <x v="755"/>
    <n v="1535778000"/>
    <x v="760"/>
    <x v="0"/>
    <b v="0"/>
    <b v="0"/>
    <s v="photography/photography books"/>
    <x v="7"/>
  </r>
  <r>
    <x v="3"/>
    <n v="94"/>
    <n v="93.053191489361708"/>
    <s v="US"/>
    <s v="USD"/>
    <n v="1327212000"/>
    <x v="756"/>
    <n v="1327471200"/>
    <x v="761"/>
    <x v="0"/>
    <b v="0"/>
    <b v="0"/>
    <s v="film &amp; video/documentary"/>
    <x v="4"/>
  </r>
  <r>
    <x v="1"/>
    <n v="1354"/>
    <n v="101.98449039881831"/>
    <s v="GB"/>
    <s v="GBP"/>
    <n v="1526360400"/>
    <x v="757"/>
    <n v="1529557200"/>
    <x v="78"/>
    <x v="0"/>
    <b v="0"/>
    <b v="0"/>
    <s v="technology/web"/>
    <x v="2"/>
  </r>
  <r>
    <x v="1"/>
    <n v="48"/>
    <n v="105.9375"/>
    <s v="US"/>
    <s v="USD"/>
    <n v="1532149200"/>
    <x v="758"/>
    <n v="1535259600"/>
    <x v="762"/>
    <x v="0"/>
    <b v="1"/>
    <b v="1"/>
    <s v="technology/web"/>
    <x v="2"/>
  </r>
  <r>
    <x v="1"/>
    <n v="110"/>
    <n v="101.58181818181818"/>
    <s v="US"/>
    <s v="USD"/>
    <n v="1515304800"/>
    <x v="759"/>
    <n v="1515564000"/>
    <x v="763"/>
    <x v="0"/>
    <b v="0"/>
    <b v="0"/>
    <s v="food/food trucks"/>
    <x v="0"/>
  </r>
  <r>
    <x v="1"/>
    <n v="172"/>
    <n v="62.970930232558139"/>
    <s v="US"/>
    <s v="USD"/>
    <n v="1276318800"/>
    <x v="760"/>
    <n v="1277096400"/>
    <x v="764"/>
    <x v="0"/>
    <b v="0"/>
    <b v="0"/>
    <s v="film &amp; video/drama"/>
    <x v="4"/>
  </r>
  <r>
    <x v="1"/>
    <n v="307"/>
    <n v="29.045602605863191"/>
    <s v="US"/>
    <s v="USD"/>
    <n v="1328767200"/>
    <x v="761"/>
    <n v="1329026400"/>
    <x v="765"/>
    <x v="0"/>
    <b v="0"/>
    <b v="1"/>
    <s v="music/indie rock"/>
    <x v="1"/>
  </r>
  <r>
    <x v="0"/>
    <n v="1"/>
    <n v="1"/>
    <s v="US"/>
    <s v="USD"/>
    <n v="1321682400"/>
    <x v="762"/>
    <n v="1322978400"/>
    <x v="539"/>
    <x v="0"/>
    <b v="1"/>
    <b v="0"/>
    <s v="music/rock"/>
    <x v="1"/>
  </r>
  <r>
    <x v="1"/>
    <n v="160"/>
    <n v="77.924999999999997"/>
    <s v="US"/>
    <s v="USD"/>
    <n v="1335934800"/>
    <x v="444"/>
    <n v="1338786000"/>
    <x v="766"/>
    <x v="0"/>
    <b v="0"/>
    <b v="0"/>
    <s v="music/electric music"/>
    <x v="1"/>
  </r>
  <r>
    <x v="0"/>
    <n v="31"/>
    <n v="80.806451612903231"/>
    <s v="US"/>
    <s v="USD"/>
    <n v="1310792400"/>
    <x v="763"/>
    <n v="1311656400"/>
    <x v="422"/>
    <x v="0"/>
    <b v="0"/>
    <b v="1"/>
    <s v="games/video games"/>
    <x v="6"/>
  </r>
  <r>
    <x v="1"/>
    <n v="1467"/>
    <n v="76.006816632583508"/>
    <s v="CA"/>
    <s v="CAD"/>
    <n v="1308546000"/>
    <x v="764"/>
    <n v="1308978000"/>
    <x v="767"/>
    <x v="0"/>
    <b v="0"/>
    <b v="1"/>
    <s v="music/indie rock"/>
    <x v="1"/>
  </r>
  <r>
    <x v="1"/>
    <n v="2662"/>
    <n v="72.993613824192337"/>
    <s v="CA"/>
    <s v="CAD"/>
    <n v="1574056800"/>
    <x v="765"/>
    <n v="1576389600"/>
    <x v="768"/>
    <x v="0"/>
    <b v="0"/>
    <b v="0"/>
    <s v="publishing/fiction"/>
    <x v="5"/>
  </r>
  <r>
    <x v="1"/>
    <n v="452"/>
    <n v="53"/>
    <s v="AU"/>
    <s v="AUD"/>
    <n v="1308373200"/>
    <x v="766"/>
    <n v="1311051600"/>
    <x v="214"/>
    <x v="0"/>
    <b v="0"/>
    <b v="0"/>
    <s v="theater/plays"/>
    <x v="3"/>
  </r>
  <r>
    <x v="1"/>
    <n v="158"/>
    <n v="54.164556962025316"/>
    <s v="US"/>
    <s v="USD"/>
    <n v="1335243600"/>
    <x v="767"/>
    <n v="1336712400"/>
    <x v="769"/>
    <x v="0"/>
    <b v="0"/>
    <b v="0"/>
    <s v="food/food trucks"/>
    <x v="0"/>
  </r>
  <r>
    <x v="1"/>
    <n v="225"/>
    <n v="32.946666666666665"/>
    <s v="CH"/>
    <s v="CHF"/>
    <n v="1328421600"/>
    <x v="768"/>
    <n v="1330408800"/>
    <x v="770"/>
    <x v="0"/>
    <b v="1"/>
    <b v="0"/>
    <s v="film &amp; video/shorts"/>
    <x v="4"/>
  </r>
  <r>
    <x v="0"/>
    <n v="35"/>
    <n v="79.371428571428567"/>
    <s v="US"/>
    <s v="USD"/>
    <n v="1524286800"/>
    <x v="769"/>
    <n v="1524891600"/>
    <x v="771"/>
    <x v="0"/>
    <b v="1"/>
    <b v="0"/>
    <s v="food/food trucks"/>
    <x v="0"/>
  </r>
  <r>
    <x v="0"/>
    <n v="63"/>
    <n v="41.174603174603178"/>
    <s v="US"/>
    <s v="USD"/>
    <n v="1362117600"/>
    <x v="770"/>
    <n v="1363669200"/>
    <x v="250"/>
    <x v="0"/>
    <b v="0"/>
    <b v="1"/>
    <s v="theater/plays"/>
    <x v="3"/>
  </r>
  <r>
    <x v="1"/>
    <n v="65"/>
    <n v="77.430769230769229"/>
    <s v="US"/>
    <s v="USD"/>
    <n v="1550556000"/>
    <x v="771"/>
    <n v="1551420000"/>
    <x v="772"/>
    <x v="0"/>
    <b v="0"/>
    <b v="1"/>
    <s v="technology/wearables"/>
    <x v="2"/>
  </r>
  <r>
    <x v="1"/>
    <n v="163"/>
    <n v="57.159509202453989"/>
    <s v="US"/>
    <s v="USD"/>
    <n v="1269147600"/>
    <x v="772"/>
    <n v="1269838800"/>
    <x v="773"/>
    <x v="0"/>
    <b v="0"/>
    <b v="0"/>
    <s v="theater/plays"/>
    <x v="3"/>
  </r>
  <r>
    <x v="1"/>
    <n v="85"/>
    <n v="77.17647058823529"/>
    <s v="US"/>
    <s v="USD"/>
    <n v="1312174800"/>
    <x v="773"/>
    <n v="1312520400"/>
    <x v="774"/>
    <x v="0"/>
    <b v="0"/>
    <b v="0"/>
    <s v="theater/plays"/>
    <x v="3"/>
  </r>
  <r>
    <x v="1"/>
    <n v="217"/>
    <n v="24.953917050691246"/>
    <s v="US"/>
    <s v="USD"/>
    <n v="1434517200"/>
    <x v="774"/>
    <n v="1436504400"/>
    <x v="331"/>
    <x v="0"/>
    <b v="0"/>
    <b v="1"/>
    <s v="film &amp; video/television"/>
    <x v="4"/>
  </r>
  <r>
    <x v="1"/>
    <n v="150"/>
    <n v="97.18"/>
    <s v="US"/>
    <s v="USD"/>
    <n v="1471582800"/>
    <x v="775"/>
    <n v="1472014800"/>
    <x v="775"/>
    <x v="0"/>
    <b v="0"/>
    <b v="0"/>
    <s v="film &amp; video/shorts"/>
    <x v="4"/>
  </r>
  <r>
    <x v="1"/>
    <n v="3272"/>
    <n v="46.000916870415651"/>
    <s v="US"/>
    <s v="USD"/>
    <n v="1410757200"/>
    <x v="776"/>
    <n v="1411534800"/>
    <x v="776"/>
    <x v="0"/>
    <b v="0"/>
    <b v="0"/>
    <s v="theater/plays"/>
    <x v="3"/>
  </r>
  <r>
    <x v="3"/>
    <n v="898"/>
    <n v="88.023385300668153"/>
    <s v="US"/>
    <s v="USD"/>
    <n v="1304830800"/>
    <x v="777"/>
    <n v="1304917200"/>
    <x v="777"/>
    <x v="0"/>
    <b v="0"/>
    <b v="0"/>
    <s v="photography/photography books"/>
    <x v="7"/>
  </r>
  <r>
    <x v="1"/>
    <n v="300"/>
    <n v="25.99"/>
    <s v="US"/>
    <s v="USD"/>
    <n v="1539061200"/>
    <x v="778"/>
    <n v="1539579600"/>
    <x v="778"/>
    <x v="0"/>
    <b v="0"/>
    <b v="0"/>
    <s v="food/food trucks"/>
    <x v="0"/>
  </r>
  <r>
    <x v="1"/>
    <n v="126"/>
    <n v="102.69047619047619"/>
    <s v="US"/>
    <s v="USD"/>
    <n v="1381554000"/>
    <x v="779"/>
    <n v="1382504400"/>
    <x v="779"/>
    <x v="0"/>
    <b v="0"/>
    <b v="0"/>
    <s v="theater/plays"/>
    <x v="3"/>
  </r>
  <r>
    <x v="0"/>
    <n v="526"/>
    <n v="72.958174904942965"/>
    <s v="US"/>
    <s v="USD"/>
    <n v="1277096400"/>
    <x v="780"/>
    <n v="1278306000"/>
    <x v="780"/>
    <x v="0"/>
    <b v="0"/>
    <b v="0"/>
    <s v="film &amp; video/drama"/>
    <x v="4"/>
  </r>
  <r>
    <x v="0"/>
    <n v="121"/>
    <n v="57.190082644628099"/>
    <s v="US"/>
    <s v="USD"/>
    <n v="1440392400"/>
    <x v="335"/>
    <n v="1442552400"/>
    <x v="781"/>
    <x v="0"/>
    <b v="0"/>
    <b v="0"/>
    <s v="theater/plays"/>
    <x v="3"/>
  </r>
  <r>
    <x v="1"/>
    <n v="2320"/>
    <n v="84.013793103448279"/>
    <s v="US"/>
    <s v="USD"/>
    <n v="1509512400"/>
    <x v="535"/>
    <n v="1511071200"/>
    <x v="782"/>
    <x v="0"/>
    <b v="0"/>
    <b v="1"/>
    <s v="theater/plays"/>
    <x v="3"/>
  </r>
  <r>
    <x v="1"/>
    <n v="81"/>
    <n v="98.666666666666671"/>
    <s v="AU"/>
    <s v="AUD"/>
    <n v="1535950800"/>
    <x v="270"/>
    <n v="1536382800"/>
    <x v="783"/>
    <x v="0"/>
    <b v="0"/>
    <b v="0"/>
    <s v="film &amp; video/science fiction"/>
    <x v="4"/>
  </r>
  <r>
    <x v="1"/>
    <n v="1887"/>
    <n v="42.007419183889773"/>
    <s v="US"/>
    <s v="USD"/>
    <n v="1389160800"/>
    <x v="781"/>
    <n v="1389592800"/>
    <x v="393"/>
    <x v="0"/>
    <b v="0"/>
    <b v="0"/>
    <s v="photography/photography books"/>
    <x v="7"/>
  </r>
  <r>
    <x v="1"/>
    <n v="4358"/>
    <n v="32.002753556677376"/>
    <s v="US"/>
    <s v="USD"/>
    <n v="1271998800"/>
    <x v="782"/>
    <n v="1275282000"/>
    <x v="784"/>
    <x v="0"/>
    <b v="0"/>
    <b v="1"/>
    <s v="photography/photography books"/>
    <x v="7"/>
  </r>
  <r>
    <x v="0"/>
    <n v="67"/>
    <n v="81.567164179104481"/>
    <s v="US"/>
    <s v="USD"/>
    <n v="1294898400"/>
    <x v="783"/>
    <n v="1294984800"/>
    <x v="785"/>
    <x v="0"/>
    <b v="0"/>
    <b v="0"/>
    <s v="music/rock"/>
    <x v="1"/>
  </r>
  <r>
    <x v="0"/>
    <n v="57"/>
    <n v="37.035087719298247"/>
    <s v="CA"/>
    <s v="CAD"/>
    <n v="1559970000"/>
    <x v="784"/>
    <n v="1562043600"/>
    <x v="229"/>
    <x v="0"/>
    <b v="0"/>
    <b v="0"/>
    <s v="photography/photography books"/>
    <x v="7"/>
  </r>
  <r>
    <x v="0"/>
    <n v="1229"/>
    <n v="103.033360455655"/>
    <s v="US"/>
    <s v="USD"/>
    <n v="1469509200"/>
    <x v="785"/>
    <n v="1469595600"/>
    <x v="786"/>
    <x v="0"/>
    <b v="0"/>
    <b v="0"/>
    <s v="food/food trucks"/>
    <x v="0"/>
  </r>
  <r>
    <x v="0"/>
    <n v="12"/>
    <n v="84.333333333333329"/>
    <s v="IT"/>
    <s v="EUR"/>
    <n v="1579068000"/>
    <x v="786"/>
    <n v="1581141600"/>
    <x v="787"/>
    <x v="0"/>
    <b v="0"/>
    <b v="0"/>
    <s v="music/metal"/>
    <x v="1"/>
  </r>
  <r>
    <x v="1"/>
    <n v="53"/>
    <n v="102.60377358490567"/>
    <s v="US"/>
    <s v="USD"/>
    <n v="1487743200"/>
    <x v="787"/>
    <n v="1488520800"/>
    <x v="341"/>
    <x v="0"/>
    <b v="0"/>
    <b v="0"/>
    <s v="publishing/nonfiction"/>
    <x v="5"/>
  </r>
  <r>
    <x v="1"/>
    <n v="2414"/>
    <n v="79.992129246064621"/>
    <s v="US"/>
    <s v="USD"/>
    <n v="1563685200"/>
    <x v="788"/>
    <n v="1563858000"/>
    <x v="788"/>
    <x v="0"/>
    <b v="0"/>
    <b v="0"/>
    <s v="music/electric music"/>
    <x v="1"/>
  </r>
  <r>
    <x v="0"/>
    <n v="452"/>
    <n v="70.055309734513273"/>
    <s v="US"/>
    <s v="USD"/>
    <n v="1436418000"/>
    <x v="330"/>
    <n v="1438923600"/>
    <x v="789"/>
    <x v="0"/>
    <b v="0"/>
    <b v="1"/>
    <s v="theater/plays"/>
    <x v="3"/>
  </r>
  <r>
    <x v="1"/>
    <n v="80"/>
    <n v="37"/>
    <s v="US"/>
    <s v="USD"/>
    <n v="1421820000"/>
    <x v="789"/>
    <n v="1422165600"/>
    <x v="790"/>
    <x v="0"/>
    <b v="0"/>
    <b v="0"/>
    <s v="theater/plays"/>
    <x v="3"/>
  </r>
  <r>
    <x v="1"/>
    <n v="193"/>
    <n v="41.911917098445599"/>
    <s v="US"/>
    <s v="USD"/>
    <n v="1274763600"/>
    <x v="790"/>
    <n v="1277874000"/>
    <x v="791"/>
    <x v="0"/>
    <b v="0"/>
    <b v="0"/>
    <s v="film &amp; video/shorts"/>
    <x v="4"/>
  </r>
  <r>
    <x v="0"/>
    <n v="1886"/>
    <n v="57.992576882290564"/>
    <s v="US"/>
    <s v="USD"/>
    <n v="1399179600"/>
    <x v="791"/>
    <n v="1399352400"/>
    <x v="792"/>
    <x v="0"/>
    <b v="0"/>
    <b v="1"/>
    <s v="theater/plays"/>
    <x v="3"/>
  </r>
  <r>
    <x v="1"/>
    <n v="52"/>
    <n v="40.942307692307693"/>
    <s v="US"/>
    <s v="USD"/>
    <n v="1275800400"/>
    <x v="792"/>
    <n v="1279083600"/>
    <x v="556"/>
    <x v="0"/>
    <b v="0"/>
    <b v="0"/>
    <s v="theater/plays"/>
    <x v="3"/>
  </r>
  <r>
    <x v="0"/>
    <n v="1825"/>
    <n v="69.9972602739726"/>
    <s v="US"/>
    <s v="USD"/>
    <n v="1282798800"/>
    <x v="793"/>
    <n v="1284354000"/>
    <x v="488"/>
    <x v="0"/>
    <b v="0"/>
    <b v="0"/>
    <s v="music/indie rock"/>
    <x v="1"/>
  </r>
  <r>
    <x v="0"/>
    <n v="31"/>
    <n v="73.838709677419359"/>
    <s v="US"/>
    <s v="USD"/>
    <n v="1437109200"/>
    <x v="794"/>
    <n v="1441170000"/>
    <x v="232"/>
    <x v="0"/>
    <b v="0"/>
    <b v="1"/>
    <s v="theater/plays"/>
    <x v="3"/>
  </r>
  <r>
    <x v="1"/>
    <n v="290"/>
    <n v="41.979310344827589"/>
    <s v="US"/>
    <s v="USD"/>
    <n v="1491886800"/>
    <x v="795"/>
    <n v="1493528400"/>
    <x v="793"/>
    <x v="0"/>
    <b v="0"/>
    <b v="0"/>
    <s v="theater/plays"/>
    <x v="3"/>
  </r>
  <r>
    <x v="1"/>
    <n v="122"/>
    <n v="77.93442622950819"/>
    <s v="US"/>
    <s v="USD"/>
    <n v="1394600400"/>
    <x v="796"/>
    <n v="1395205200"/>
    <x v="794"/>
    <x v="0"/>
    <b v="0"/>
    <b v="1"/>
    <s v="music/electric music"/>
    <x v="1"/>
  </r>
  <r>
    <x v="1"/>
    <n v="1470"/>
    <n v="106.01972789115646"/>
    <s v="US"/>
    <s v="USD"/>
    <n v="1561352400"/>
    <x v="797"/>
    <n v="1561438800"/>
    <x v="138"/>
    <x v="0"/>
    <b v="0"/>
    <b v="0"/>
    <s v="music/indie rock"/>
    <x v="1"/>
  </r>
  <r>
    <x v="1"/>
    <n v="165"/>
    <n v="47.018181818181816"/>
    <s v="CA"/>
    <s v="CAD"/>
    <n v="1322892000"/>
    <x v="798"/>
    <n v="1326693600"/>
    <x v="795"/>
    <x v="0"/>
    <b v="0"/>
    <b v="0"/>
    <s v="film &amp; video/documentary"/>
    <x v="4"/>
  </r>
  <r>
    <x v="1"/>
    <n v="182"/>
    <n v="76.016483516483518"/>
    <s v="US"/>
    <s v="USD"/>
    <n v="1274418000"/>
    <x v="799"/>
    <n v="1277960400"/>
    <x v="796"/>
    <x v="0"/>
    <b v="0"/>
    <b v="0"/>
    <s v="publishing/translations"/>
    <x v="5"/>
  </r>
  <r>
    <x v="1"/>
    <n v="199"/>
    <n v="54.120603015075375"/>
    <s v="IT"/>
    <s v="EUR"/>
    <n v="1434344400"/>
    <x v="800"/>
    <n v="1434690000"/>
    <x v="797"/>
    <x v="0"/>
    <b v="0"/>
    <b v="1"/>
    <s v="film &amp; video/documentary"/>
    <x v="4"/>
  </r>
  <r>
    <x v="1"/>
    <n v="56"/>
    <n v="57.285714285714285"/>
    <s v="GB"/>
    <s v="GBP"/>
    <n v="1373518800"/>
    <x v="801"/>
    <n v="1376110800"/>
    <x v="798"/>
    <x v="0"/>
    <b v="0"/>
    <b v="1"/>
    <s v="film &amp; video/television"/>
    <x v="4"/>
  </r>
  <r>
    <x v="0"/>
    <n v="107"/>
    <n v="103.81308411214954"/>
    <s v="US"/>
    <s v="USD"/>
    <n v="1517637600"/>
    <x v="802"/>
    <n v="1518415200"/>
    <x v="799"/>
    <x v="0"/>
    <b v="0"/>
    <b v="0"/>
    <s v="theater/plays"/>
    <x v="3"/>
  </r>
  <r>
    <x v="1"/>
    <n v="1460"/>
    <n v="105.02602739726028"/>
    <s v="AU"/>
    <s v="AUD"/>
    <n v="1310619600"/>
    <x v="803"/>
    <n v="1310878800"/>
    <x v="800"/>
    <x v="0"/>
    <b v="0"/>
    <b v="1"/>
    <s v="food/food trucks"/>
    <x v="0"/>
  </r>
  <r>
    <x v="0"/>
    <n v="27"/>
    <n v="90.259259259259252"/>
    <s v="US"/>
    <s v="USD"/>
    <n v="1556427600"/>
    <x v="212"/>
    <n v="1556600400"/>
    <x v="368"/>
    <x v="0"/>
    <b v="0"/>
    <b v="0"/>
    <s v="theater/plays"/>
    <x v="3"/>
  </r>
  <r>
    <x v="0"/>
    <n v="1221"/>
    <n v="76.978705978705975"/>
    <s v="US"/>
    <s v="USD"/>
    <n v="1576476000"/>
    <x v="804"/>
    <n v="1576994400"/>
    <x v="801"/>
    <x v="0"/>
    <b v="0"/>
    <b v="0"/>
    <s v="film &amp; video/documentary"/>
    <x v="4"/>
  </r>
  <r>
    <x v="1"/>
    <n v="123"/>
    <n v="102.60162601626017"/>
    <s v="CH"/>
    <s v="CHF"/>
    <n v="1381122000"/>
    <x v="805"/>
    <n v="1382677200"/>
    <x v="802"/>
    <x v="0"/>
    <b v="0"/>
    <b v="0"/>
    <s v="music/jazz"/>
    <x v="1"/>
  </r>
  <r>
    <x v="0"/>
    <n v="1"/>
    <n v="2"/>
    <s v="US"/>
    <s v="USD"/>
    <n v="1411102800"/>
    <x v="806"/>
    <n v="1411189200"/>
    <x v="803"/>
    <x v="0"/>
    <b v="0"/>
    <b v="1"/>
    <s v="technology/web"/>
    <x v="2"/>
  </r>
  <r>
    <x v="1"/>
    <n v="159"/>
    <n v="55.0062893081761"/>
    <s v="US"/>
    <s v="USD"/>
    <n v="1531803600"/>
    <x v="807"/>
    <n v="1534654800"/>
    <x v="482"/>
    <x v="0"/>
    <b v="0"/>
    <b v="1"/>
    <s v="music/rock"/>
    <x v="1"/>
  </r>
  <r>
    <x v="1"/>
    <n v="110"/>
    <n v="32.127272727272725"/>
    <s v="US"/>
    <s v="USD"/>
    <n v="1454133600"/>
    <x v="722"/>
    <n v="1457762400"/>
    <x v="496"/>
    <x v="0"/>
    <b v="0"/>
    <b v="0"/>
    <s v="technology/web"/>
    <x v="2"/>
  </r>
  <r>
    <x v="2"/>
    <n v="14"/>
    <n v="50.642857142857146"/>
    <s v="US"/>
    <s v="USD"/>
    <n v="1336194000"/>
    <x v="477"/>
    <n v="1337490000"/>
    <x v="804"/>
    <x v="0"/>
    <b v="0"/>
    <b v="1"/>
    <s v="publishing/nonfiction"/>
    <x v="5"/>
  </r>
  <r>
    <x v="0"/>
    <n v="16"/>
    <n v="49.6875"/>
    <s v="US"/>
    <s v="USD"/>
    <n v="1349326800"/>
    <x v="259"/>
    <n v="1349672400"/>
    <x v="805"/>
    <x v="0"/>
    <b v="0"/>
    <b v="0"/>
    <s v="publishing/radio &amp; podcasts"/>
    <x v="5"/>
  </r>
  <r>
    <x v="1"/>
    <n v="236"/>
    <n v="54.894067796610166"/>
    <s v="US"/>
    <s v="USD"/>
    <n v="1379566800"/>
    <x v="9"/>
    <n v="1379826000"/>
    <x v="806"/>
    <x v="0"/>
    <b v="0"/>
    <b v="0"/>
    <s v="theater/plays"/>
    <x v="3"/>
  </r>
  <r>
    <x v="1"/>
    <n v="191"/>
    <n v="46.931937172774866"/>
    <s v="US"/>
    <s v="USD"/>
    <n v="1494651600"/>
    <x v="808"/>
    <n v="1497762000"/>
    <x v="807"/>
    <x v="0"/>
    <b v="1"/>
    <b v="1"/>
    <s v="film &amp; video/documentary"/>
    <x v="4"/>
  </r>
  <r>
    <x v="0"/>
    <n v="41"/>
    <n v="44.951219512195124"/>
    <s v="US"/>
    <s v="USD"/>
    <n v="1303880400"/>
    <x v="809"/>
    <n v="1304485200"/>
    <x v="808"/>
    <x v="0"/>
    <b v="0"/>
    <b v="0"/>
    <s v="theater/plays"/>
    <x v="3"/>
  </r>
  <r>
    <x v="1"/>
    <n v="3934"/>
    <n v="30.99898322318251"/>
    <s v="US"/>
    <s v="USD"/>
    <n v="1335934800"/>
    <x v="444"/>
    <n v="1336885200"/>
    <x v="104"/>
    <x v="0"/>
    <b v="0"/>
    <b v="0"/>
    <s v="games/video games"/>
    <x v="6"/>
  </r>
  <r>
    <x v="1"/>
    <n v="80"/>
    <n v="107.7625"/>
    <s v="CA"/>
    <s v="CAD"/>
    <n v="1528088400"/>
    <x v="384"/>
    <n v="1530421200"/>
    <x v="809"/>
    <x v="0"/>
    <b v="0"/>
    <b v="1"/>
    <s v="theater/plays"/>
    <x v="3"/>
  </r>
  <r>
    <x v="3"/>
    <n v="296"/>
    <n v="102.07770270270271"/>
    <s v="US"/>
    <s v="USD"/>
    <n v="1421906400"/>
    <x v="810"/>
    <n v="1421992800"/>
    <x v="810"/>
    <x v="0"/>
    <b v="0"/>
    <b v="0"/>
    <s v="theater/plays"/>
    <x v="3"/>
  </r>
  <r>
    <x v="1"/>
    <n v="462"/>
    <n v="24.976190476190474"/>
    <s v="US"/>
    <s v="USD"/>
    <n v="1568005200"/>
    <x v="811"/>
    <n v="1568178000"/>
    <x v="811"/>
    <x v="0"/>
    <b v="1"/>
    <b v="0"/>
    <s v="technology/web"/>
    <x v="2"/>
  </r>
  <r>
    <x v="1"/>
    <n v="179"/>
    <n v="79.944134078212286"/>
    <s v="US"/>
    <s v="USD"/>
    <n v="1346821200"/>
    <x v="812"/>
    <n v="1347944400"/>
    <x v="812"/>
    <x v="0"/>
    <b v="1"/>
    <b v="0"/>
    <s v="film &amp; video/drama"/>
    <x v="4"/>
  </r>
  <r>
    <x v="0"/>
    <n v="523"/>
    <n v="67.946462715105156"/>
    <s v="AU"/>
    <s v="AUD"/>
    <n v="1557637200"/>
    <x v="813"/>
    <n v="1558760400"/>
    <x v="813"/>
    <x v="0"/>
    <b v="0"/>
    <b v="0"/>
    <s v="film &amp; video/drama"/>
    <x v="4"/>
  </r>
  <r>
    <x v="0"/>
    <n v="141"/>
    <n v="26.070921985815602"/>
    <s v="GB"/>
    <s v="GBP"/>
    <n v="1375592400"/>
    <x v="814"/>
    <n v="1376629200"/>
    <x v="814"/>
    <x v="0"/>
    <b v="0"/>
    <b v="0"/>
    <s v="theater/plays"/>
    <x v="3"/>
  </r>
  <r>
    <x v="1"/>
    <n v="1866"/>
    <n v="105.0032154340836"/>
    <s v="GB"/>
    <s v="GBP"/>
    <n v="1503982800"/>
    <x v="80"/>
    <n v="1504760400"/>
    <x v="815"/>
    <x v="0"/>
    <b v="0"/>
    <b v="0"/>
    <s v="film &amp; video/television"/>
    <x v="4"/>
  </r>
  <r>
    <x v="0"/>
    <n v="52"/>
    <n v="25.826923076923077"/>
    <s v="US"/>
    <s v="USD"/>
    <n v="1418882400"/>
    <x v="815"/>
    <n v="1419660000"/>
    <x v="414"/>
    <x v="0"/>
    <b v="0"/>
    <b v="0"/>
    <s v="photography/photography books"/>
    <x v="7"/>
  </r>
  <r>
    <x v="2"/>
    <n v="27"/>
    <n v="77.666666666666671"/>
    <s v="GB"/>
    <s v="GBP"/>
    <n v="1309237200"/>
    <x v="816"/>
    <n v="1311310800"/>
    <x v="816"/>
    <x v="0"/>
    <b v="0"/>
    <b v="1"/>
    <s v="film &amp; video/shorts"/>
    <x v="4"/>
  </r>
  <r>
    <x v="1"/>
    <n v="156"/>
    <n v="57.82692307692308"/>
    <s v="CH"/>
    <s v="CHF"/>
    <n v="1343365200"/>
    <x v="474"/>
    <n v="1344315600"/>
    <x v="82"/>
    <x v="0"/>
    <b v="0"/>
    <b v="0"/>
    <s v="publishing/radio &amp; podcasts"/>
    <x v="5"/>
  </r>
  <r>
    <x v="0"/>
    <n v="225"/>
    <n v="92.955555555555549"/>
    <s v="AU"/>
    <s v="AUD"/>
    <n v="1507957200"/>
    <x v="817"/>
    <n v="1510725600"/>
    <x v="817"/>
    <x v="0"/>
    <b v="0"/>
    <b v="1"/>
    <s v="theater/plays"/>
    <x v="3"/>
  </r>
  <r>
    <x v="1"/>
    <n v="255"/>
    <n v="37.945098039215686"/>
    <s v="US"/>
    <s v="USD"/>
    <n v="1549519200"/>
    <x v="818"/>
    <n v="1551247200"/>
    <x v="818"/>
    <x v="0"/>
    <b v="1"/>
    <b v="0"/>
    <s v="film &amp; video/animation"/>
    <x v="4"/>
  </r>
  <r>
    <x v="0"/>
    <n v="38"/>
    <n v="31.842105263157894"/>
    <s v="US"/>
    <s v="USD"/>
    <n v="1329026400"/>
    <x v="819"/>
    <n v="1330236000"/>
    <x v="819"/>
    <x v="0"/>
    <b v="0"/>
    <b v="0"/>
    <s v="technology/web"/>
    <x v="2"/>
  </r>
  <r>
    <x v="1"/>
    <n v="2261"/>
    <n v="40"/>
    <s v="US"/>
    <s v="USD"/>
    <n v="1544335200"/>
    <x v="609"/>
    <n v="1545112800"/>
    <x v="320"/>
    <x v="0"/>
    <b v="0"/>
    <b v="1"/>
    <s v="music/world music"/>
    <x v="1"/>
  </r>
  <r>
    <x v="1"/>
    <n v="40"/>
    <n v="101.1"/>
    <s v="US"/>
    <s v="USD"/>
    <n v="1279083600"/>
    <x v="547"/>
    <n v="1279170000"/>
    <x v="820"/>
    <x v="0"/>
    <b v="0"/>
    <b v="0"/>
    <s v="theater/plays"/>
    <x v="3"/>
  </r>
  <r>
    <x v="1"/>
    <n v="2289"/>
    <n v="84.006989951944078"/>
    <s v="IT"/>
    <s v="EUR"/>
    <n v="1572498000"/>
    <x v="820"/>
    <n v="1573452000"/>
    <x v="821"/>
    <x v="0"/>
    <b v="0"/>
    <b v="0"/>
    <s v="theater/plays"/>
    <x v="3"/>
  </r>
  <r>
    <x v="1"/>
    <n v="65"/>
    <n v="103.41538461538461"/>
    <s v="US"/>
    <s v="USD"/>
    <n v="1506056400"/>
    <x v="821"/>
    <n v="1507093200"/>
    <x v="822"/>
    <x v="0"/>
    <b v="0"/>
    <b v="0"/>
    <s v="theater/plays"/>
    <x v="3"/>
  </r>
  <r>
    <x v="0"/>
    <n v="15"/>
    <n v="105.13333333333334"/>
    <s v="US"/>
    <s v="USD"/>
    <n v="1463029200"/>
    <x v="151"/>
    <n v="1463374800"/>
    <x v="823"/>
    <x v="0"/>
    <b v="0"/>
    <b v="0"/>
    <s v="food/food trucks"/>
    <x v="0"/>
  </r>
  <r>
    <x v="0"/>
    <n v="37"/>
    <n v="89.21621621621621"/>
    <s v="US"/>
    <s v="USD"/>
    <n v="1342069200"/>
    <x v="822"/>
    <n v="1344574800"/>
    <x v="824"/>
    <x v="0"/>
    <b v="0"/>
    <b v="0"/>
    <s v="theater/plays"/>
    <x v="3"/>
  </r>
  <r>
    <x v="1"/>
    <n v="3777"/>
    <n v="51.995234312946785"/>
    <s v="IT"/>
    <s v="EUR"/>
    <n v="1388296800"/>
    <x v="823"/>
    <n v="1389074400"/>
    <x v="497"/>
    <x v="0"/>
    <b v="0"/>
    <b v="0"/>
    <s v="technology/web"/>
    <x v="2"/>
  </r>
  <r>
    <x v="1"/>
    <n v="184"/>
    <n v="64.956521739130437"/>
    <s v="GB"/>
    <s v="GBP"/>
    <n v="1493787600"/>
    <x v="824"/>
    <n v="1494997200"/>
    <x v="825"/>
    <x v="0"/>
    <b v="0"/>
    <b v="0"/>
    <s v="theater/plays"/>
    <x v="3"/>
  </r>
  <r>
    <x v="1"/>
    <n v="85"/>
    <n v="46.235294117647058"/>
    <s v="US"/>
    <s v="USD"/>
    <n v="1424844000"/>
    <x v="825"/>
    <n v="1425448800"/>
    <x v="826"/>
    <x v="0"/>
    <b v="0"/>
    <b v="1"/>
    <s v="theater/plays"/>
    <x v="3"/>
  </r>
  <r>
    <x v="0"/>
    <n v="112"/>
    <n v="51.151785714285715"/>
    <s v="US"/>
    <s v="USD"/>
    <n v="1403931600"/>
    <x v="826"/>
    <n v="1404104400"/>
    <x v="827"/>
    <x v="0"/>
    <b v="0"/>
    <b v="1"/>
    <s v="theater/plays"/>
    <x v="3"/>
  </r>
  <r>
    <x v="1"/>
    <n v="144"/>
    <n v="33.909722222222221"/>
    <s v="US"/>
    <s v="USD"/>
    <n v="1394514000"/>
    <x v="827"/>
    <n v="1394773200"/>
    <x v="828"/>
    <x v="0"/>
    <b v="0"/>
    <b v="0"/>
    <s v="music/rock"/>
    <x v="1"/>
  </r>
  <r>
    <x v="1"/>
    <n v="1902"/>
    <n v="92.016298633017882"/>
    <s v="US"/>
    <s v="USD"/>
    <n v="1365397200"/>
    <x v="828"/>
    <n v="1366520400"/>
    <x v="829"/>
    <x v="0"/>
    <b v="0"/>
    <b v="0"/>
    <s v="theater/plays"/>
    <x v="3"/>
  </r>
  <r>
    <x v="1"/>
    <n v="105"/>
    <n v="107.42857142857143"/>
    <s v="US"/>
    <s v="USD"/>
    <n v="1456120800"/>
    <x v="829"/>
    <n v="1456639200"/>
    <x v="830"/>
    <x v="0"/>
    <b v="0"/>
    <b v="0"/>
    <s v="theater/plays"/>
    <x v="3"/>
  </r>
  <r>
    <x v="1"/>
    <n v="132"/>
    <n v="75.848484848484844"/>
    <s v="US"/>
    <s v="USD"/>
    <n v="1437714000"/>
    <x v="830"/>
    <n v="1438318800"/>
    <x v="94"/>
    <x v="0"/>
    <b v="0"/>
    <b v="0"/>
    <s v="theater/plays"/>
    <x v="3"/>
  </r>
  <r>
    <x v="0"/>
    <n v="21"/>
    <n v="80.476190476190482"/>
    <s v="US"/>
    <s v="USD"/>
    <n v="1563771600"/>
    <x v="831"/>
    <n v="1564030800"/>
    <x v="831"/>
    <x v="0"/>
    <b v="1"/>
    <b v="0"/>
    <s v="theater/plays"/>
    <x v="3"/>
  </r>
  <r>
    <x v="3"/>
    <n v="976"/>
    <n v="86.978483606557376"/>
    <s v="US"/>
    <s v="USD"/>
    <n v="1448517600"/>
    <x v="832"/>
    <n v="1449295200"/>
    <x v="832"/>
    <x v="0"/>
    <b v="0"/>
    <b v="0"/>
    <s v="film &amp; video/documentary"/>
    <x v="4"/>
  </r>
  <r>
    <x v="1"/>
    <n v="96"/>
    <n v="105.13541666666667"/>
    <s v="US"/>
    <s v="USD"/>
    <n v="1528779600"/>
    <x v="833"/>
    <n v="1531890000"/>
    <x v="833"/>
    <x v="0"/>
    <b v="0"/>
    <b v="1"/>
    <s v="publishing/fiction"/>
    <x v="5"/>
  </r>
  <r>
    <x v="0"/>
    <n v="67"/>
    <n v="57.298507462686565"/>
    <s v="US"/>
    <s v="USD"/>
    <n v="1304744400"/>
    <x v="834"/>
    <n v="1306213200"/>
    <x v="834"/>
    <x v="0"/>
    <b v="0"/>
    <b v="1"/>
    <s v="games/video games"/>
    <x v="6"/>
  </r>
  <r>
    <x v="2"/>
    <n v="66"/>
    <n v="93.348484848484844"/>
    <s v="CA"/>
    <s v="CAD"/>
    <n v="1354341600"/>
    <x v="835"/>
    <n v="1356242400"/>
    <x v="835"/>
    <x v="0"/>
    <b v="0"/>
    <b v="0"/>
    <s v="technology/web"/>
    <x v="2"/>
  </r>
  <r>
    <x v="0"/>
    <n v="78"/>
    <n v="71.987179487179489"/>
    <s v="US"/>
    <s v="USD"/>
    <n v="1294552800"/>
    <x v="836"/>
    <n v="1297576800"/>
    <x v="836"/>
    <x v="0"/>
    <b v="1"/>
    <b v="0"/>
    <s v="theater/plays"/>
    <x v="3"/>
  </r>
  <r>
    <x v="0"/>
    <n v="67"/>
    <n v="92.611940298507463"/>
    <s v="AU"/>
    <s v="AUD"/>
    <n v="1295935200"/>
    <x v="837"/>
    <n v="1296194400"/>
    <x v="611"/>
    <x v="0"/>
    <b v="0"/>
    <b v="0"/>
    <s v="theater/plays"/>
    <x v="3"/>
  </r>
  <r>
    <x v="1"/>
    <n v="114"/>
    <n v="104.99122807017544"/>
    <s v="US"/>
    <s v="USD"/>
    <n v="1411534800"/>
    <x v="219"/>
    <n v="1414558800"/>
    <x v="837"/>
    <x v="0"/>
    <b v="0"/>
    <b v="0"/>
    <s v="food/food trucks"/>
    <x v="0"/>
  </r>
  <r>
    <x v="0"/>
    <n v="263"/>
    <n v="30.958174904942965"/>
    <s v="AU"/>
    <s v="AUD"/>
    <n v="1486706400"/>
    <x v="365"/>
    <n v="1488348000"/>
    <x v="334"/>
    <x v="0"/>
    <b v="0"/>
    <b v="0"/>
    <s v="photography/photography books"/>
    <x v="7"/>
  </r>
  <r>
    <x v="0"/>
    <n v="1691"/>
    <n v="33.001182732111175"/>
    <s v="US"/>
    <s v="USD"/>
    <n v="1333602000"/>
    <x v="838"/>
    <n v="1334898000"/>
    <x v="838"/>
    <x v="0"/>
    <b v="1"/>
    <b v="0"/>
    <s v="photography/photography books"/>
    <x v="7"/>
  </r>
  <r>
    <x v="0"/>
    <n v="181"/>
    <n v="84.187845303867405"/>
    <s v="US"/>
    <s v="USD"/>
    <n v="1308200400"/>
    <x v="839"/>
    <n v="1308373200"/>
    <x v="839"/>
    <x v="0"/>
    <b v="0"/>
    <b v="0"/>
    <s v="theater/plays"/>
    <x v="3"/>
  </r>
  <r>
    <x v="0"/>
    <n v="13"/>
    <n v="73.92307692307692"/>
    <s v="US"/>
    <s v="USD"/>
    <n v="1411707600"/>
    <x v="840"/>
    <n v="1412312400"/>
    <x v="216"/>
    <x v="0"/>
    <b v="0"/>
    <b v="0"/>
    <s v="theater/plays"/>
    <x v="3"/>
  </r>
  <r>
    <x v="3"/>
    <n v="160"/>
    <n v="36.987499999999997"/>
    <s v="US"/>
    <s v="USD"/>
    <n v="1418364000"/>
    <x v="841"/>
    <n v="1419228000"/>
    <x v="840"/>
    <x v="0"/>
    <b v="1"/>
    <b v="1"/>
    <s v="film &amp; video/documentary"/>
    <x v="4"/>
  </r>
  <r>
    <x v="1"/>
    <n v="203"/>
    <n v="46.896551724137929"/>
    <s v="US"/>
    <s v="USD"/>
    <n v="1429333200"/>
    <x v="842"/>
    <n v="1430974800"/>
    <x v="133"/>
    <x v="0"/>
    <b v="0"/>
    <b v="0"/>
    <s v="technology/web"/>
    <x v="2"/>
  </r>
  <r>
    <x v="0"/>
    <n v="1"/>
    <n v="5"/>
    <s v="US"/>
    <s v="USD"/>
    <n v="1555390800"/>
    <x v="843"/>
    <n v="1555822800"/>
    <x v="354"/>
    <x v="0"/>
    <b v="0"/>
    <b v="1"/>
    <s v="theater/plays"/>
    <x v="3"/>
  </r>
  <r>
    <x v="1"/>
    <n v="1559"/>
    <n v="102.02437459910199"/>
    <s v="US"/>
    <s v="USD"/>
    <n v="1482732000"/>
    <x v="844"/>
    <n v="1482818400"/>
    <x v="721"/>
    <x v="0"/>
    <b v="0"/>
    <b v="1"/>
    <s v="music/rock"/>
    <x v="1"/>
  </r>
  <r>
    <x v="3"/>
    <n v="2266"/>
    <n v="45.007502206531335"/>
    <s v="US"/>
    <s v="USD"/>
    <n v="1470718800"/>
    <x v="845"/>
    <n v="1471928400"/>
    <x v="841"/>
    <x v="0"/>
    <b v="0"/>
    <b v="0"/>
    <s v="film &amp; video/documentary"/>
    <x v="4"/>
  </r>
  <r>
    <x v="0"/>
    <n v="21"/>
    <n v="94.285714285714292"/>
    <s v="US"/>
    <s v="USD"/>
    <n v="1450591200"/>
    <x v="846"/>
    <n v="1453701600"/>
    <x v="842"/>
    <x v="0"/>
    <b v="0"/>
    <b v="1"/>
    <s v="film &amp; video/science fiction"/>
    <x v="4"/>
  </r>
  <r>
    <x v="1"/>
    <n v="1548"/>
    <n v="101.02325581395348"/>
    <s v="AU"/>
    <s v="AUD"/>
    <n v="1348290000"/>
    <x v="110"/>
    <n v="1350363600"/>
    <x v="843"/>
    <x v="0"/>
    <b v="0"/>
    <b v="0"/>
    <s v="technology/web"/>
    <x v="2"/>
  </r>
  <r>
    <x v="1"/>
    <n v="80"/>
    <n v="97.037499999999994"/>
    <s v="US"/>
    <s v="USD"/>
    <n v="1353823200"/>
    <x v="847"/>
    <n v="1353996000"/>
    <x v="844"/>
    <x v="0"/>
    <b v="0"/>
    <b v="0"/>
    <s v="theater/plays"/>
    <x v="3"/>
  </r>
  <r>
    <x v="0"/>
    <n v="830"/>
    <n v="43.00963855421687"/>
    <s v="US"/>
    <s v="USD"/>
    <n v="1450764000"/>
    <x v="848"/>
    <n v="1451109600"/>
    <x v="845"/>
    <x v="0"/>
    <b v="0"/>
    <b v="0"/>
    <s v="film &amp; video/science fiction"/>
    <x v="4"/>
  </r>
  <r>
    <x v="1"/>
    <n v="131"/>
    <n v="94.916030534351151"/>
    <s v="US"/>
    <s v="USD"/>
    <n v="1329372000"/>
    <x v="849"/>
    <n v="1329631200"/>
    <x v="846"/>
    <x v="0"/>
    <b v="0"/>
    <b v="0"/>
    <s v="theater/plays"/>
    <x v="3"/>
  </r>
  <r>
    <x v="1"/>
    <n v="112"/>
    <n v="72.151785714285708"/>
    <s v="US"/>
    <s v="USD"/>
    <n v="1277096400"/>
    <x v="780"/>
    <n v="1278997200"/>
    <x v="847"/>
    <x v="0"/>
    <b v="0"/>
    <b v="0"/>
    <s v="film &amp; video/animation"/>
    <x v="4"/>
  </r>
  <r>
    <x v="0"/>
    <n v="130"/>
    <n v="51.007692307692309"/>
    <s v="US"/>
    <s v="USD"/>
    <n v="1277701200"/>
    <x v="140"/>
    <n v="1280120400"/>
    <x v="688"/>
    <x v="0"/>
    <b v="0"/>
    <b v="0"/>
    <s v="publishing/translations"/>
    <x v="5"/>
  </r>
  <r>
    <x v="0"/>
    <n v="55"/>
    <n v="85.054545454545448"/>
    <s v="US"/>
    <s v="USD"/>
    <n v="1454911200"/>
    <x v="850"/>
    <n v="1458104400"/>
    <x v="848"/>
    <x v="0"/>
    <b v="0"/>
    <b v="0"/>
    <s v="technology/web"/>
    <x v="2"/>
  </r>
  <r>
    <x v="1"/>
    <n v="155"/>
    <n v="43.87096774193548"/>
    <s v="US"/>
    <s v="USD"/>
    <n v="1297922400"/>
    <x v="851"/>
    <n v="1298268000"/>
    <x v="248"/>
    <x v="0"/>
    <b v="0"/>
    <b v="0"/>
    <s v="publishing/translations"/>
    <x v="5"/>
  </r>
  <r>
    <x v="1"/>
    <n v="266"/>
    <n v="40.063909774436091"/>
    <s v="US"/>
    <s v="USD"/>
    <n v="1384408800"/>
    <x v="852"/>
    <n v="1386223200"/>
    <x v="849"/>
    <x v="0"/>
    <b v="0"/>
    <b v="0"/>
    <s v="food/food trucks"/>
    <x v="0"/>
  </r>
  <r>
    <x v="0"/>
    <n v="114"/>
    <n v="43.833333333333336"/>
    <s v="IT"/>
    <s v="EUR"/>
    <n v="1299304800"/>
    <x v="853"/>
    <n v="1299823200"/>
    <x v="850"/>
    <x v="0"/>
    <b v="0"/>
    <b v="1"/>
    <s v="photography/photography books"/>
    <x v="7"/>
  </r>
  <r>
    <x v="1"/>
    <n v="155"/>
    <n v="84.92903225806451"/>
    <s v="US"/>
    <s v="USD"/>
    <n v="1431320400"/>
    <x v="854"/>
    <n v="1431752400"/>
    <x v="851"/>
    <x v="0"/>
    <b v="0"/>
    <b v="0"/>
    <s v="theater/plays"/>
    <x v="3"/>
  </r>
  <r>
    <x v="1"/>
    <n v="207"/>
    <n v="41.067632850241544"/>
    <s v="GB"/>
    <s v="GBP"/>
    <n v="1264399200"/>
    <x v="67"/>
    <n v="1267855200"/>
    <x v="852"/>
    <x v="0"/>
    <b v="0"/>
    <b v="0"/>
    <s v="music/rock"/>
    <x v="1"/>
  </r>
  <r>
    <x v="1"/>
    <n v="245"/>
    <n v="54.971428571428568"/>
    <s v="US"/>
    <s v="USD"/>
    <n v="1497502800"/>
    <x v="855"/>
    <n v="1497675600"/>
    <x v="853"/>
    <x v="0"/>
    <b v="0"/>
    <b v="0"/>
    <s v="theater/plays"/>
    <x v="3"/>
  </r>
  <r>
    <x v="1"/>
    <n v="1573"/>
    <n v="77.010807374443743"/>
    <s v="US"/>
    <s v="USD"/>
    <n v="1333688400"/>
    <x v="107"/>
    <n v="1336885200"/>
    <x v="104"/>
    <x v="0"/>
    <b v="0"/>
    <b v="0"/>
    <s v="music/world music"/>
    <x v="1"/>
  </r>
  <r>
    <x v="1"/>
    <n v="114"/>
    <n v="71.201754385964918"/>
    <s v="US"/>
    <s v="USD"/>
    <n v="1293861600"/>
    <x v="344"/>
    <n v="1295157600"/>
    <x v="854"/>
    <x v="0"/>
    <b v="0"/>
    <b v="0"/>
    <s v="food/food trucks"/>
    <x v="0"/>
  </r>
  <r>
    <x v="1"/>
    <n v="93"/>
    <n v="91.935483870967744"/>
    <s v="US"/>
    <s v="USD"/>
    <n v="1576994400"/>
    <x v="856"/>
    <n v="1577599200"/>
    <x v="855"/>
    <x v="0"/>
    <b v="0"/>
    <b v="0"/>
    <s v="theater/plays"/>
    <x v="3"/>
  </r>
  <r>
    <x v="0"/>
    <n v="594"/>
    <n v="97.069023569023571"/>
    <s v="US"/>
    <s v="USD"/>
    <n v="1304917200"/>
    <x v="857"/>
    <n v="1305003600"/>
    <x v="856"/>
    <x v="0"/>
    <b v="0"/>
    <b v="0"/>
    <s v="theater/plays"/>
    <x v="3"/>
  </r>
  <r>
    <x v="0"/>
    <n v="24"/>
    <n v="58.916666666666664"/>
    <s v="US"/>
    <s v="USD"/>
    <n v="1381208400"/>
    <x v="858"/>
    <n v="1381726800"/>
    <x v="857"/>
    <x v="0"/>
    <b v="0"/>
    <b v="0"/>
    <s v="film &amp; video/television"/>
    <x v="4"/>
  </r>
  <r>
    <x v="1"/>
    <n v="1681"/>
    <n v="58.015466983938133"/>
    <s v="US"/>
    <s v="USD"/>
    <n v="1401685200"/>
    <x v="859"/>
    <n v="1402462800"/>
    <x v="858"/>
    <x v="0"/>
    <b v="0"/>
    <b v="1"/>
    <s v="technology/web"/>
    <x v="2"/>
  </r>
  <r>
    <x v="0"/>
    <n v="252"/>
    <n v="103.87301587301587"/>
    <s v="US"/>
    <s v="USD"/>
    <n v="1291960800"/>
    <x v="860"/>
    <n v="1292133600"/>
    <x v="859"/>
    <x v="0"/>
    <b v="0"/>
    <b v="1"/>
    <s v="theater/plays"/>
    <x v="3"/>
  </r>
  <r>
    <x v="1"/>
    <n v="32"/>
    <n v="93.46875"/>
    <s v="US"/>
    <s v="USD"/>
    <n v="1368853200"/>
    <x v="170"/>
    <n v="1368939600"/>
    <x v="860"/>
    <x v="0"/>
    <b v="0"/>
    <b v="0"/>
    <s v="music/indie rock"/>
    <x v="1"/>
  </r>
  <r>
    <x v="1"/>
    <n v="135"/>
    <n v="61.970370370370368"/>
    <s v="US"/>
    <s v="USD"/>
    <n v="1448776800"/>
    <x v="861"/>
    <n v="1452146400"/>
    <x v="264"/>
    <x v="0"/>
    <b v="0"/>
    <b v="1"/>
    <s v="theater/plays"/>
    <x v="3"/>
  </r>
  <r>
    <x v="1"/>
    <n v="140"/>
    <n v="92.042857142857144"/>
    <s v="US"/>
    <s v="USD"/>
    <n v="1296194400"/>
    <x v="862"/>
    <n v="1296712800"/>
    <x v="65"/>
    <x v="0"/>
    <b v="0"/>
    <b v="1"/>
    <s v="theater/plays"/>
    <x v="3"/>
  </r>
  <r>
    <x v="0"/>
    <n v="67"/>
    <n v="77.268656716417908"/>
    <s v="US"/>
    <s v="USD"/>
    <n v="1517983200"/>
    <x v="863"/>
    <n v="1520748000"/>
    <x v="861"/>
    <x v="0"/>
    <b v="0"/>
    <b v="0"/>
    <s v="food/food trucks"/>
    <x v="0"/>
  </r>
  <r>
    <x v="1"/>
    <n v="92"/>
    <n v="93.923913043478265"/>
    <s v="US"/>
    <s v="USD"/>
    <n v="1478930400"/>
    <x v="864"/>
    <n v="1480831200"/>
    <x v="862"/>
    <x v="0"/>
    <b v="0"/>
    <b v="0"/>
    <s v="games/video games"/>
    <x v="6"/>
  </r>
  <r>
    <x v="1"/>
    <n v="1015"/>
    <n v="84.969458128078813"/>
    <s v="GB"/>
    <s v="GBP"/>
    <n v="1426395600"/>
    <x v="527"/>
    <n v="1426914000"/>
    <x v="454"/>
    <x v="0"/>
    <b v="0"/>
    <b v="0"/>
    <s v="theater/plays"/>
    <x v="3"/>
  </r>
  <r>
    <x v="0"/>
    <n v="742"/>
    <n v="105.97035040431267"/>
    <s v="US"/>
    <s v="USD"/>
    <n v="1446181200"/>
    <x v="865"/>
    <n v="1446616800"/>
    <x v="863"/>
    <x v="0"/>
    <b v="1"/>
    <b v="0"/>
    <s v="publishing/nonfiction"/>
    <x v="5"/>
  </r>
  <r>
    <x v="1"/>
    <n v="323"/>
    <n v="36.969040247678016"/>
    <s v="US"/>
    <s v="USD"/>
    <n v="1514181600"/>
    <x v="866"/>
    <n v="1517032800"/>
    <x v="864"/>
    <x v="0"/>
    <b v="0"/>
    <b v="0"/>
    <s v="technology/web"/>
    <x v="2"/>
  </r>
  <r>
    <x v="0"/>
    <n v="75"/>
    <n v="81.533333333333331"/>
    <s v="US"/>
    <s v="USD"/>
    <n v="1311051600"/>
    <x v="867"/>
    <n v="1311224400"/>
    <x v="865"/>
    <x v="0"/>
    <b v="0"/>
    <b v="1"/>
    <s v="film &amp; video/documentary"/>
    <x v="4"/>
  </r>
  <r>
    <x v="1"/>
    <n v="2326"/>
    <n v="80.999140154772135"/>
    <s v="US"/>
    <s v="USD"/>
    <n v="1564894800"/>
    <x v="868"/>
    <n v="1566190800"/>
    <x v="866"/>
    <x v="0"/>
    <b v="0"/>
    <b v="0"/>
    <s v="film &amp; video/documentary"/>
    <x v="4"/>
  </r>
  <r>
    <x v="1"/>
    <n v="381"/>
    <n v="26.010498687664043"/>
    <s v="US"/>
    <s v="USD"/>
    <n v="1567918800"/>
    <x v="105"/>
    <n v="1570165200"/>
    <x v="867"/>
    <x v="0"/>
    <b v="0"/>
    <b v="0"/>
    <s v="theater/plays"/>
    <x v="3"/>
  </r>
  <r>
    <x v="0"/>
    <n v="4405"/>
    <n v="25.998410896708286"/>
    <s v="US"/>
    <s v="USD"/>
    <n v="1386309600"/>
    <x v="481"/>
    <n v="1388556000"/>
    <x v="868"/>
    <x v="0"/>
    <b v="0"/>
    <b v="1"/>
    <s v="music/rock"/>
    <x v="1"/>
  </r>
  <r>
    <x v="0"/>
    <n v="92"/>
    <n v="34.173913043478258"/>
    <s v="US"/>
    <s v="USD"/>
    <n v="1301979600"/>
    <x v="253"/>
    <n v="1303189200"/>
    <x v="296"/>
    <x v="0"/>
    <b v="0"/>
    <b v="0"/>
    <s v="music/rock"/>
    <x v="1"/>
  </r>
  <r>
    <x v="1"/>
    <n v="480"/>
    <n v="28.002083333333335"/>
    <s v="US"/>
    <s v="USD"/>
    <n v="1493269200"/>
    <x v="869"/>
    <n v="1494478800"/>
    <x v="869"/>
    <x v="0"/>
    <b v="0"/>
    <b v="0"/>
    <s v="film &amp; video/documentary"/>
    <x v="4"/>
  </r>
  <r>
    <x v="0"/>
    <n v="64"/>
    <n v="76.546875"/>
    <s v="US"/>
    <s v="USD"/>
    <n v="1478930400"/>
    <x v="864"/>
    <n v="1480744800"/>
    <x v="274"/>
    <x v="0"/>
    <b v="0"/>
    <b v="0"/>
    <s v="publishing/radio &amp; podcasts"/>
    <x v="5"/>
  </r>
  <r>
    <x v="1"/>
    <n v="226"/>
    <n v="53.053097345132741"/>
    <s v="US"/>
    <s v="USD"/>
    <n v="1555390800"/>
    <x v="843"/>
    <n v="1555822800"/>
    <x v="354"/>
    <x v="0"/>
    <b v="0"/>
    <b v="0"/>
    <s v="publishing/translations"/>
    <x v="5"/>
  </r>
  <r>
    <x v="0"/>
    <n v="64"/>
    <n v="106.859375"/>
    <s v="US"/>
    <s v="USD"/>
    <n v="1456984800"/>
    <x v="289"/>
    <n v="1458882000"/>
    <x v="870"/>
    <x v="0"/>
    <b v="0"/>
    <b v="1"/>
    <s v="film &amp; video/drama"/>
    <x v="4"/>
  </r>
  <r>
    <x v="1"/>
    <n v="241"/>
    <n v="46.020746887966808"/>
    <s v="US"/>
    <s v="USD"/>
    <n v="1411621200"/>
    <x v="870"/>
    <n v="1411966800"/>
    <x v="871"/>
    <x v="0"/>
    <b v="0"/>
    <b v="1"/>
    <s v="music/rock"/>
    <x v="1"/>
  </r>
  <r>
    <x v="1"/>
    <n v="132"/>
    <n v="100.17424242424242"/>
    <s v="US"/>
    <s v="USD"/>
    <n v="1525669200"/>
    <x v="871"/>
    <n v="1526878800"/>
    <x v="98"/>
    <x v="0"/>
    <b v="0"/>
    <b v="1"/>
    <s v="film &amp; video/drama"/>
    <x v="4"/>
  </r>
  <r>
    <x v="3"/>
    <n v="75"/>
    <n v="101.44"/>
    <s v="IT"/>
    <s v="EUR"/>
    <n v="1450936800"/>
    <x v="872"/>
    <n v="1452405600"/>
    <x v="872"/>
    <x v="0"/>
    <b v="0"/>
    <b v="1"/>
    <s v="photography/photography books"/>
    <x v="7"/>
  </r>
  <r>
    <x v="0"/>
    <n v="842"/>
    <n v="87.972684085510693"/>
    <s v="US"/>
    <s v="USD"/>
    <n v="1413522000"/>
    <x v="873"/>
    <n v="1414040400"/>
    <x v="873"/>
    <x v="0"/>
    <b v="0"/>
    <b v="1"/>
    <s v="publishing/translations"/>
    <x v="5"/>
  </r>
  <r>
    <x v="1"/>
    <n v="2043"/>
    <n v="74.995594713656388"/>
    <s v="US"/>
    <s v="USD"/>
    <n v="1541307600"/>
    <x v="874"/>
    <n v="1543816800"/>
    <x v="526"/>
    <x v="0"/>
    <b v="0"/>
    <b v="1"/>
    <s v="food/food trucks"/>
    <x v="0"/>
  </r>
  <r>
    <x v="0"/>
    <n v="112"/>
    <n v="42.982142857142854"/>
    <s v="US"/>
    <s v="USD"/>
    <n v="1357106400"/>
    <x v="875"/>
    <n v="1359698400"/>
    <x v="874"/>
    <x v="0"/>
    <b v="0"/>
    <b v="0"/>
    <s v="theater/plays"/>
    <x v="3"/>
  </r>
  <r>
    <x v="3"/>
    <n v="139"/>
    <n v="33.115107913669064"/>
    <s v="IT"/>
    <s v="EUR"/>
    <n v="1390197600"/>
    <x v="876"/>
    <n v="1390629600"/>
    <x v="875"/>
    <x v="0"/>
    <b v="0"/>
    <b v="0"/>
    <s v="theater/plays"/>
    <x v="3"/>
  </r>
  <r>
    <x v="0"/>
    <n v="374"/>
    <n v="101.13101604278074"/>
    <s v="US"/>
    <s v="USD"/>
    <n v="1265868000"/>
    <x v="877"/>
    <n v="1267077600"/>
    <x v="876"/>
    <x v="0"/>
    <b v="0"/>
    <b v="1"/>
    <s v="music/indie rock"/>
    <x v="1"/>
  </r>
  <r>
    <x v="3"/>
    <n v="1122"/>
    <n v="55.98841354723708"/>
    <s v="US"/>
    <s v="USD"/>
    <n v="1467176400"/>
    <x v="878"/>
    <n v="1467781200"/>
    <x v="877"/>
    <x v="0"/>
    <b v="0"/>
    <b v="0"/>
    <s v="food/food trucks"/>
    <x v="0"/>
  </r>
  <r>
    <x v="4"/>
    <m/>
    <m/>
    <m/>
    <m/>
    <m/>
    <x v="879"/>
    <m/>
    <x v="878"/>
    <x v="0"/>
    <m/>
    <m/>
    <m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0"/>
    <n v="20"/>
    <n v="1"/>
    <n v="51"/>
    <n v="0.58823529411764708"/>
    <n v="0.39215686274509803"/>
    <n v="1.9607843137254902E-2"/>
  </r>
  <r>
    <x v="1"/>
    <n v="185"/>
    <n v="37"/>
    <n v="2"/>
    <n v="224"/>
    <n v="0.8258928571428571"/>
    <n v="0.16517857142857142"/>
    <n v="8.9285714285714281E-3"/>
  </r>
  <r>
    <x v="2"/>
    <n v="157"/>
    <n v="125"/>
    <n v="25"/>
    <n v="307"/>
    <n v="0.51140065146579805"/>
    <n v="0.40716612377850164"/>
    <n v="8.143322475570032E-2"/>
  </r>
  <r>
    <x v="3"/>
    <n v="2"/>
    <n v="0"/>
    <n v="0"/>
    <n v="2"/>
    <n v="1"/>
    <n v="0"/>
    <n v="0"/>
  </r>
  <r>
    <x v="4"/>
    <n v="10"/>
    <n v="0"/>
    <n v="0"/>
    <n v="10"/>
    <n v="1"/>
    <n v="0"/>
    <n v="0"/>
  </r>
  <r>
    <x v="5"/>
    <n v="5"/>
    <n v="0"/>
    <n v="0"/>
    <n v="5"/>
    <n v="1"/>
    <n v="0"/>
    <n v="0"/>
  </r>
  <r>
    <x v="6"/>
    <n v="10"/>
    <n v="3"/>
    <n v="0"/>
    <n v="13"/>
    <n v="0.76923076923076927"/>
    <n v="0.23076923076923078"/>
    <n v="0"/>
  </r>
  <r>
    <x v="7"/>
    <n v="7"/>
    <n v="0"/>
    <n v="0"/>
    <n v="7"/>
    <n v="1"/>
    <n v="0"/>
    <n v="0"/>
  </r>
  <r>
    <x v="8"/>
    <n v="7"/>
    <n v="160"/>
    <n v="1"/>
    <n v="168"/>
    <n v="4.1666666666666664E-2"/>
    <n v="0.95238095238095233"/>
    <n v="5.9523809523809521E-3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  <r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0BB13-E381-4016-8754-1091C199F5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E48CE-603F-42DD-B29B-15404FA3878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F2637-9AC7-40E5-B3AD-20ADE01B109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18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3" hier="-1"/>
    <pageField fld="9" hier="-1"/>
  </pageFields>
  <dataFields count="1">
    <dataField name="Count of outcome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7E585-250D-481B-B843-F56197F5584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D29" firstHeaderRow="0" firstDataRow="1" firstDataCol="1"/>
  <pivotFields count="8">
    <pivotField axis="axisRow" showAll="0">
      <items count="14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h="1"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6">
    <format dxfId="9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6">
      <pivotArea dataOnly="0" outline="0" fieldPosition="0">
        <references count="1">
          <reference field="4294967294" count="1">
            <x v="0"/>
          </reference>
        </references>
      </pivotArea>
    </format>
    <format dxfId="5">
      <pivotArea dataOnly="0" outline="0" fieldPosition="0">
        <references count="1">
          <reference field="4294967294" count="1">
            <x v="1"/>
          </reference>
        </references>
      </pivotArea>
    </format>
    <format dxfId="4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0"/>
  <sheetViews>
    <sheetView zoomScale="87" zoomScaleNormal="87" workbookViewId="0">
      <selection activeCell="G1" sqref="G1:G1048576"/>
    </sheetView>
  </sheetViews>
  <sheetFormatPr defaultColWidth="11" defaultRowHeight="15.6" x14ac:dyDescent="0.3"/>
  <cols>
    <col min="1" max="1" width="8.19921875" customWidth="1"/>
    <col min="2" max="2" width="30.59765625" bestFit="1" customWidth="1"/>
    <col min="3" max="3" width="33.5" style="3" customWidth="1"/>
    <col min="4" max="4" width="16.09765625" customWidth="1"/>
    <col min="5" max="5" width="15" customWidth="1"/>
    <col min="6" max="6" width="18.19921875" style="4" customWidth="1"/>
    <col min="7" max="7" width="14.09765625" customWidth="1"/>
    <col min="8" max="9" width="15.69921875" customWidth="1"/>
    <col min="12" max="12" width="11.09765625" customWidth="1"/>
    <col min="13" max="13" width="14.8984375" customWidth="1"/>
    <col min="14" max="15" width="11.09765625" customWidth="1"/>
    <col min="16" max="16" width="11.09765625" hidden="1" customWidth="1"/>
    <col min="19" max="19" width="24.59765625" customWidth="1"/>
    <col min="20" max="20" width="17.5" customWidth="1"/>
    <col min="21" max="21" width="15.5976562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2103</v>
      </c>
      <c r="G1" s="13" t="s">
        <v>4</v>
      </c>
      <c r="H1" s="1" t="s">
        <v>5</v>
      </c>
      <c r="I1" s="12" t="s">
        <v>2029</v>
      </c>
      <c r="J1" s="1" t="s">
        <v>6</v>
      </c>
      <c r="K1" s="1" t="s">
        <v>7</v>
      </c>
      <c r="L1" s="1" t="s">
        <v>8</v>
      </c>
      <c r="M1" s="12" t="s">
        <v>2104</v>
      </c>
      <c r="N1" s="1" t="s">
        <v>9</v>
      </c>
      <c r="O1" s="12" t="s">
        <v>2105</v>
      </c>
      <c r="P1" s="1" t="s">
        <v>2070</v>
      </c>
      <c r="Q1" s="1" t="s">
        <v>10</v>
      </c>
      <c r="R1" s="1" t="s">
        <v>11</v>
      </c>
      <c r="S1" s="1" t="s">
        <v>2028</v>
      </c>
      <c r="T1" s="12" t="s">
        <v>2030</v>
      </c>
      <c r="U1" s="12" t="s">
        <v>2064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9">
        <f>(((N2/60)/60)/24)+DATE(1970,1,1)</f>
        <v>42353.25</v>
      </c>
      <c r="P2" s="9"/>
      <c r="Q2" t="b">
        <v>0</v>
      </c>
      <c r="R2" t="b">
        <v>0</v>
      </c>
      <c r="S2" t="s">
        <v>17</v>
      </c>
      <c r="T2" t="s">
        <v>2031</v>
      </c>
      <c r="U2" t="s">
        <v>2032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s="9"/>
      <c r="Q3" t="b">
        <v>0</v>
      </c>
      <c r="R3" t="b">
        <v>1</v>
      </c>
      <c r="S3" t="s">
        <v>23</v>
      </c>
      <c r="T3" t="s">
        <v>2033</v>
      </c>
      <c r="U3" t="s">
        <v>2034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9">
        <f t="shared" si="3"/>
        <v>41597.25</v>
      </c>
      <c r="P4" s="9"/>
      <c r="Q4" t="b">
        <v>0</v>
      </c>
      <c r="R4" t="b">
        <v>0</v>
      </c>
      <c r="S4" t="s">
        <v>28</v>
      </c>
      <c r="T4" t="s">
        <v>2035</v>
      </c>
      <c r="U4" t="s">
        <v>2036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9">
        <f t="shared" si="3"/>
        <v>43728.208333333328</v>
      </c>
      <c r="P5" s="9"/>
      <c r="Q5" t="b">
        <v>0</v>
      </c>
      <c r="R5" t="b">
        <v>0</v>
      </c>
      <c r="S5" t="s">
        <v>23</v>
      </c>
      <c r="T5" t="s">
        <v>2033</v>
      </c>
      <c r="U5" t="s">
        <v>2034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9">
        <f t="shared" si="3"/>
        <v>43489.25</v>
      </c>
      <c r="P6" s="9"/>
      <c r="Q6" t="b">
        <v>0</v>
      </c>
      <c r="R6" t="b">
        <v>0</v>
      </c>
      <c r="S6" t="s">
        <v>33</v>
      </c>
      <c r="T6" t="s">
        <v>2037</v>
      </c>
      <c r="U6" t="s">
        <v>2038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9">
        <f t="shared" si="3"/>
        <v>41160.208333333336</v>
      </c>
      <c r="P7" s="9"/>
      <c r="Q7" t="b">
        <v>0</v>
      </c>
      <c r="R7" t="b">
        <v>0</v>
      </c>
      <c r="S7" t="s">
        <v>33</v>
      </c>
      <c r="T7" t="s">
        <v>2037</v>
      </c>
      <c r="U7" t="s">
        <v>2038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9">
        <f t="shared" si="3"/>
        <v>42992.208333333328</v>
      </c>
      <c r="P8" s="9"/>
      <c r="Q8" t="b">
        <v>0</v>
      </c>
      <c r="R8" t="b">
        <v>0</v>
      </c>
      <c r="S8" t="s">
        <v>42</v>
      </c>
      <c r="T8" t="s">
        <v>2039</v>
      </c>
      <c r="U8" t="s">
        <v>2040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9">
        <f t="shared" si="3"/>
        <v>42231.208333333328</v>
      </c>
      <c r="P9" s="9"/>
      <c r="Q9" t="b">
        <v>0</v>
      </c>
      <c r="R9" t="b">
        <v>0</v>
      </c>
      <c r="S9" t="s">
        <v>33</v>
      </c>
      <c r="T9" t="s">
        <v>2037</v>
      </c>
      <c r="U9" t="s">
        <v>2038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9">
        <f t="shared" si="3"/>
        <v>40401.208333333336</v>
      </c>
      <c r="P10" s="9"/>
      <c r="Q10" t="b">
        <v>0</v>
      </c>
      <c r="R10" t="b">
        <v>0</v>
      </c>
      <c r="S10" t="s">
        <v>33</v>
      </c>
      <c r="T10" t="s">
        <v>2037</v>
      </c>
      <c r="U10" t="s">
        <v>2038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9">
        <f t="shared" si="3"/>
        <v>41585.25</v>
      </c>
      <c r="P11" s="9"/>
      <c r="Q11" t="b">
        <v>0</v>
      </c>
      <c r="R11" t="b">
        <v>0</v>
      </c>
      <c r="S11" t="s">
        <v>50</v>
      </c>
      <c r="T11" t="s">
        <v>2033</v>
      </c>
      <c r="U11" t="s">
        <v>2041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9">
        <f t="shared" si="3"/>
        <v>40452.208333333336</v>
      </c>
      <c r="P12" s="9"/>
      <c r="Q12" t="b">
        <v>0</v>
      </c>
      <c r="R12" t="b">
        <v>0</v>
      </c>
      <c r="S12" t="s">
        <v>53</v>
      </c>
      <c r="T12" t="s">
        <v>2039</v>
      </c>
      <c r="U12" t="s">
        <v>2042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9">
        <f t="shared" si="3"/>
        <v>40448.208333333336</v>
      </c>
      <c r="P13" s="9"/>
      <c r="Q13" t="b">
        <v>0</v>
      </c>
      <c r="R13" t="b">
        <v>1</v>
      </c>
      <c r="S13" t="s">
        <v>33</v>
      </c>
      <c r="T13" t="s">
        <v>2037</v>
      </c>
      <c r="U13" t="s">
        <v>2038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9">
        <f t="shared" si="3"/>
        <v>43768.208333333328</v>
      </c>
      <c r="P14" s="9"/>
      <c r="Q14" t="b">
        <v>0</v>
      </c>
      <c r="R14" t="b">
        <v>0</v>
      </c>
      <c r="S14" t="s">
        <v>53</v>
      </c>
      <c r="T14" t="s">
        <v>2039</v>
      </c>
      <c r="U14" t="s">
        <v>2042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9">
        <f t="shared" si="3"/>
        <v>42544.208333333328</v>
      </c>
      <c r="P15" s="9"/>
      <c r="Q15" t="b">
        <v>0</v>
      </c>
      <c r="R15" t="b">
        <v>0</v>
      </c>
      <c r="S15" t="s">
        <v>60</v>
      </c>
      <c r="T15" t="s">
        <v>2033</v>
      </c>
      <c r="U15" t="s">
        <v>2043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9">
        <f t="shared" si="3"/>
        <v>41001.208333333336</v>
      </c>
      <c r="P16" s="9"/>
      <c r="Q16" t="b">
        <v>0</v>
      </c>
      <c r="R16" t="b">
        <v>0</v>
      </c>
      <c r="S16" t="s">
        <v>60</v>
      </c>
      <c r="T16" t="s">
        <v>2033</v>
      </c>
      <c r="U16" t="s">
        <v>2043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9">
        <f t="shared" si="3"/>
        <v>43813.25</v>
      </c>
      <c r="P17" s="9"/>
      <c r="Q17" t="b">
        <v>0</v>
      </c>
      <c r="R17" t="b">
        <v>0</v>
      </c>
      <c r="S17" t="s">
        <v>65</v>
      </c>
      <c r="T17" t="s">
        <v>2035</v>
      </c>
      <c r="U17" t="s">
        <v>2044</v>
      </c>
    </row>
    <row r="18" spans="1:2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9">
        <f t="shared" si="3"/>
        <v>41683.25</v>
      </c>
      <c r="P18" s="9"/>
      <c r="Q18" t="b">
        <v>0</v>
      </c>
      <c r="R18" t="b">
        <v>0</v>
      </c>
      <c r="S18" t="s">
        <v>68</v>
      </c>
      <c r="T18" t="s">
        <v>2045</v>
      </c>
      <c r="U18" t="s">
        <v>2046</v>
      </c>
    </row>
    <row r="19" spans="1:2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9">
        <f t="shared" si="3"/>
        <v>40556.25</v>
      </c>
      <c r="P19" s="9"/>
      <c r="Q19" t="b">
        <v>0</v>
      </c>
      <c r="R19" t="b">
        <v>0</v>
      </c>
      <c r="S19" t="s">
        <v>71</v>
      </c>
      <c r="T19" t="s">
        <v>2039</v>
      </c>
      <c r="U19" t="s">
        <v>2047</v>
      </c>
    </row>
    <row r="20" spans="1:2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9">
        <f t="shared" si="3"/>
        <v>43359.208333333328</v>
      </c>
      <c r="P20" s="9"/>
      <c r="Q20" t="b">
        <v>0</v>
      </c>
      <c r="R20" t="b">
        <v>0</v>
      </c>
      <c r="S20" t="s">
        <v>33</v>
      </c>
      <c r="T20" t="s">
        <v>2037</v>
      </c>
      <c r="U20" t="s">
        <v>2038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9">
        <f t="shared" si="3"/>
        <v>43549.208333333328</v>
      </c>
      <c r="P21" s="9"/>
      <c r="Q21" t="b">
        <v>0</v>
      </c>
      <c r="R21" t="b">
        <v>1</v>
      </c>
      <c r="S21" t="s">
        <v>33</v>
      </c>
      <c r="T21" t="s">
        <v>2037</v>
      </c>
      <c r="U21" t="s">
        <v>2038</v>
      </c>
    </row>
    <row r="22" spans="1:2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9">
        <f t="shared" si="3"/>
        <v>41848.208333333336</v>
      </c>
      <c r="P22" s="9"/>
      <c r="Q22" t="b">
        <v>0</v>
      </c>
      <c r="R22" t="b">
        <v>0</v>
      </c>
      <c r="S22" t="s">
        <v>53</v>
      </c>
      <c r="T22" t="s">
        <v>2039</v>
      </c>
      <c r="U22" t="s">
        <v>2042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9">
        <f t="shared" si="3"/>
        <v>40804.208333333336</v>
      </c>
      <c r="P23" s="9"/>
      <c r="Q23" t="b">
        <v>0</v>
      </c>
      <c r="R23" t="b">
        <v>0</v>
      </c>
      <c r="S23" t="s">
        <v>33</v>
      </c>
      <c r="T23" t="s">
        <v>2037</v>
      </c>
      <c r="U23" t="s">
        <v>2038</v>
      </c>
    </row>
    <row r="24" spans="1:2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9">
        <f t="shared" si="3"/>
        <v>43208.208333333328</v>
      </c>
      <c r="P24" s="9"/>
      <c r="Q24" t="b">
        <v>0</v>
      </c>
      <c r="R24" t="b">
        <v>0</v>
      </c>
      <c r="S24" t="s">
        <v>33</v>
      </c>
      <c r="T24" t="s">
        <v>2037</v>
      </c>
      <c r="U24" t="s">
        <v>2038</v>
      </c>
    </row>
    <row r="25" spans="1:2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9">
        <f t="shared" si="3"/>
        <v>43563.208333333328</v>
      </c>
      <c r="P25" s="9"/>
      <c r="Q25" t="b">
        <v>0</v>
      </c>
      <c r="R25" t="b">
        <v>0</v>
      </c>
      <c r="S25" t="s">
        <v>42</v>
      </c>
      <c r="T25" t="s">
        <v>2039</v>
      </c>
      <c r="U25" t="s">
        <v>2040</v>
      </c>
    </row>
    <row r="26" spans="1:2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9">
        <f t="shared" si="3"/>
        <v>41813.208333333336</v>
      </c>
      <c r="P26" s="9"/>
      <c r="Q26" t="b">
        <v>0</v>
      </c>
      <c r="R26" t="b">
        <v>0</v>
      </c>
      <c r="S26" t="s">
        <v>65</v>
      </c>
      <c r="T26" t="s">
        <v>2035</v>
      </c>
      <c r="U26" t="s">
        <v>2044</v>
      </c>
    </row>
    <row r="27" spans="1:2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9">
        <f t="shared" si="3"/>
        <v>40701.208333333336</v>
      </c>
      <c r="P27" s="9"/>
      <c r="Q27" t="b">
        <v>0</v>
      </c>
      <c r="R27" t="b">
        <v>1</v>
      </c>
      <c r="S27" t="s">
        <v>89</v>
      </c>
      <c r="T27" t="s">
        <v>2048</v>
      </c>
      <c r="U27" t="s">
        <v>2049</v>
      </c>
    </row>
    <row r="28" spans="1:2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9">
        <f t="shared" si="3"/>
        <v>43339.208333333328</v>
      </c>
      <c r="P28" s="9"/>
      <c r="Q28" t="b">
        <v>0</v>
      </c>
      <c r="R28" t="b">
        <v>0</v>
      </c>
      <c r="S28" t="s">
        <v>33</v>
      </c>
      <c r="T28" t="s">
        <v>2037</v>
      </c>
      <c r="U28" t="s">
        <v>2038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9">
        <f t="shared" si="3"/>
        <v>42288.208333333328</v>
      </c>
      <c r="P29" s="9"/>
      <c r="Q29" t="b">
        <v>0</v>
      </c>
      <c r="R29" t="b">
        <v>0</v>
      </c>
      <c r="S29" t="s">
        <v>23</v>
      </c>
      <c r="T29" t="s">
        <v>2033</v>
      </c>
      <c r="U29" t="s">
        <v>2034</v>
      </c>
    </row>
    <row r="30" spans="1:2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9">
        <f t="shared" si="3"/>
        <v>40241.25</v>
      </c>
      <c r="P30" s="9"/>
      <c r="Q30" t="b">
        <v>0</v>
      </c>
      <c r="R30" t="b">
        <v>1</v>
      </c>
      <c r="S30" t="s">
        <v>33</v>
      </c>
      <c r="T30" t="s">
        <v>2037</v>
      </c>
      <c r="U30" t="s">
        <v>2038</v>
      </c>
    </row>
    <row r="31" spans="1:2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9">
        <f t="shared" si="3"/>
        <v>43341.208333333328</v>
      </c>
      <c r="P31" s="9"/>
      <c r="Q31" t="b">
        <v>0</v>
      </c>
      <c r="R31" t="b">
        <v>0</v>
      </c>
      <c r="S31" t="s">
        <v>100</v>
      </c>
      <c r="T31" t="s">
        <v>2039</v>
      </c>
      <c r="U31" t="s">
        <v>2050</v>
      </c>
    </row>
    <row r="32" spans="1:2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9">
        <f t="shared" si="3"/>
        <v>43614.208333333328</v>
      </c>
      <c r="P32" s="9"/>
      <c r="Q32" t="b">
        <v>0</v>
      </c>
      <c r="R32" t="b">
        <v>0</v>
      </c>
      <c r="S32" t="s">
        <v>71</v>
      </c>
      <c r="T32" t="s">
        <v>2039</v>
      </c>
      <c r="U32" t="s">
        <v>2047</v>
      </c>
    </row>
    <row r="33" spans="1:2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9">
        <f t="shared" si="3"/>
        <v>42402.25</v>
      </c>
      <c r="P33" s="9"/>
      <c r="Q33" t="b">
        <v>0</v>
      </c>
      <c r="R33" t="b">
        <v>0</v>
      </c>
      <c r="S33" t="s">
        <v>89</v>
      </c>
      <c r="T33" t="s">
        <v>2048</v>
      </c>
      <c r="U33" t="s">
        <v>2049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9">
        <f t="shared" si="3"/>
        <v>43137.25</v>
      </c>
      <c r="P34" s="9"/>
      <c r="Q34" t="b">
        <v>0</v>
      </c>
      <c r="R34" t="b">
        <v>0</v>
      </c>
      <c r="S34" t="s">
        <v>42</v>
      </c>
      <c r="T34" t="s">
        <v>2039</v>
      </c>
      <c r="U34" t="s">
        <v>2040</v>
      </c>
    </row>
    <row r="35" spans="1:2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9">
        <f t="shared" si="3"/>
        <v>41954.25</v>
      </c>
      <c r="P35" s="9"/>
      <c r="Q35" t="b">
        <v>0</v>
      </c>
      <c r="R35" t="b">
        <v>0</v>
      </c>
      <c r="S35" t="s">
        <v>33</v>
      </c>
      <c r="T35" t="s">
        <v>2037</v>
      </c>
      <c r="U35" t="s">
        <v>2038</v>
      </c>
    </row>
    <row r="36" spans="1:21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9">
        <f t="shared" si="3"/>
        <v>42822.208333333328</v>
      </c>
      <c r="P36" s="9"/>
      <c r="Q36" t="b">
        <v>0</v>
      </c>
      <c r="R36" t="b">
        <v>0</v>
      </c>
      <c r="S36" t="s">
        <v>42</v>
      </c>
      <c r="T36" t="s">
        <v>2039</v>
      </c>
      <c r="U36" t="s">
        <v>2040</v>
      </c>
    </row>
    <row r="37" spans="1:2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9">
        <f t="shared" si="3"/>
        <v>43526.25</v>
      </c>
      <c r="P37" s="9"/>
      <c r="Q37" t="b">
        <v>0</v>
      </c>
      <c r="R37" t="b">
        <v>1</v>
      </c>
      <c r="S37" t="s">
        <v>53</v>
      </c>
      <c r="T37" t="s">
        <v>2039</v>
      </c>
      <c r="U37" t="s">
        <v>2042</v>
      </c>
    </row>
    <row r="38" spans="1:2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9">
        <f t="shared" si="3"/>
        <v>40625.208333333336</v>
      </c>
      <c r="P38" s="9"/>
      <c r="Q38" t="b">
        <v>0</v>
      </c>
      <c r="R38" t="b">
        <v>0</v>
      </c>
      <c r="S38" t="s">
        <v>33</v>
      </c>
      <c r="T38" t="s">
        <v>2037</v>
      </c>
      <c r="U38" t="s">
        <v>2038</v>
      </c>
    </row>
    <row r="39" spans="1:21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9">
        <f t="shared" si="3"/>
        <v>43777.25</v>
      </c>
      <c r="P39" s="9"/>
      <c r="Q39" t="b">
        <v>0</v>
      </c>
      <c r="R39" t="b">
        <v>1</v>
      </c>
      <c r="S39" t="s">
        <v>119</v>
      </c>
      <c r="T39" t="s">
        <v>2045</v>
      </c>
      <c r="U39" t="s">
        <v>2051</v>
      </c>
    </row>
    <row r="40" spans="1:2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9">
        <f t="shared" si="3"/>
        <v>40474.208333333336</v>
      </c>
      <c r="P40" s="9"/>
      <c r="Q40" t="b">
        <v>0</v>
      </c>
      <c r="R40" t="b">
        <v>0</v>
      </c>
      <c r="S40" t="s">
        <v>122</v>
      </c>
      <c r="T40" t="s">
        <v>2052</v>
      </c>
      <c r="U40" t="s">
        <v>2053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9">
        <f t="shared" si="3"/>
        <v>41344.208333333336</v>
      </c>
      <c r="P41" s="9"/>
      <c r="Q41" t="b">
        <v>0</v>
      </c>
      <c r="R41" t="b">
        <v>0</v>
      </c>
      <c r="S41" t="s">
        <v>33</v>
      </c>
      <c r="T41" t="s">
        <v>2037</v>
      </c>
      <c r="U41" t="s">
        <v>2038</v>
      </c>
    </row>
    <row r="42" spans="1:2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9">
        <f t="shared" si="3"/>
        <v>40353.208333333336</v>
      </c>
      <c r="P42" s="9"/>
      <c r="Q42" t="b">
        <v>0</v>
      </c>
      <c r="R42" t="b">
        <v>1</v>
      </c>
      <c r="S42" t="s">
        <v>65</v>
      </c>
      <c r="T42" t="s">
        <v>2035</v>
      </c>
      <c r="U42" t="s">
        <v>2044</v>
      </c>
    </row>
    <row r="43" spans="1:2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9">
        <f t="shared" si="3"/>
        <v>41182.208333333336</v>
      </c>
      <c r="P43" s="9"/>
      <c r="Q43" t="b">
        <v>0</v>
      </c>
      <c r="R43" t="b">
        <v>1</v>
      </c>
      <c r="S43" t="s">
        <v>23</v>
      </c>
      <c r="T43" t="s">
        <v>2033</v>
      </c>
      <c r="U43" t="s">
        <v>2034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9">
        <f t="shared" si="3"/>
        <v>40737.208333333336</v>
      </c>
      <c r="P44" s="9"/>
      <c r="Q44" t="b">
        <v>0</v>
      </c>
      <c r="R44" t="b">
        <v>0</v>
      </c>
      <c r="S44" t="s">
        <v>17</v>
      </c>
      <c r="T44" t="s">
        <v>2031</v>
      </c>
      <c r="U44" t="s">
        <v>2032</v>
      </c>
    </row>
    <row r="45" spans="1:2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9">
        <f t="shared" si="3"/>
        <v>41860.208333333336</v>
      </c>
      <c r="P45" s="9"/>
      <c r="Q45" t="b">
        <v>0</v>
      </c>
      <c r="R45" t="b">
        <v>0</v>
      </c>
      <c r="S45" t="s">
        <v>133</v>
      </c>
      <c r="T45" t="s">
        <v>2045</v>
      </c>
      <c r="U45" t="s">
        <v>2054</v>
      </c>
    </row>
    <row r="46" spans="1:2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9">
        <f t="shared" si="3"/>
        <v>43542.208333333328</v>
      </c>
      <c r="P46" s="9"/>
      <c r="Q46" t="b">
        <v>0</v>
      </c>
      <c r="R46" t="b">
        <v>0</v>
      </c>
      <c r="S46" t="s">
        <v>119</v>
      </c>
      <c r="T46" t="s">
        <v>2045</v>
      </c>
      <c r="U46" t="s">
        <v>2051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9">
        <f t="shared" si="3"/>
        <v>42691.25</v>
      </c>
      <c r="P47" s="9"/>
      <c r="Q47" t="b">
        <v>0</v>
      </c>
      <c r="R47" t="b">
        <v>1</v>
      </c>
      <c r="S47" t="s">
        <v>33</v>
      </c>
      <c r="T47" t="s">
        <v>2037</v>
      </c>
      <c r="U47" t="s">
        <v>2038</v>
      </c>
    </row>
    <row r="48" spans="1:2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9">
        <f t="shared" si="3"/>
        <v>40390.208333333336</v>
      </c>
      <c r="P48" s="9"/>
      <c r="Q48" t="b">
        <v>0</v>
      </c>
      <c r="R48" t="b">
        <v>0</v>
      </c>
      <c r="S48" t="s">
        <v>23</v>
      </c>
      <c r="T48" t="s">
        <v>2033</v>
      </c>
      <c r="U48" t="s">
        <v>2034</v>
      </c>
    </row>
    <row r="49" spans="1:2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9">
        <f t="shared" si="3"/>
        <v>41757.208333333336</v>
      </c>
      <c r="P49" s="9"/>
      <c r="Q49" t="b">
        <v>0</v>
      </c>
      <c r="R49" t="b">
        <v>0</v>
      </c>
      <c r="S49" t="s">
        <v>33</v>
      </c>
      <c r="T49" t="s">
        <v>2037</v>
      </c>
      <c r="U49" t="s">
        <v>2038</v>
      </c>
    </row>
    <row r="50" spans="1:2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9">
        <f t="shared" si="3"/>
        <v>42192.208333333328</v>
      </c>
      <c r="P50" s="9"/>
      <c r="Q50" t="b">
        <v>0</v>
      </c>
      <c r="R50" t="b">
        <v>0</v>
      </c>
      <c r="S50" t="s">
        <v>33</v>
      </c>
      <c r="T50" t="s">
        <v>2037</v>
      </c>
      <c r="U50" t="s">
        <v>2038</v>
      </c>
    </row>
    <row r="51" spans="1:2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9">
        <f t="shared" si="3"/>
        <v>43803.25</v>
      </c>
      <c r="P51" s="9"/>
      <c r="Q51" t="b">
        <v>0</v>
      </c>
      <c r="R51" t="b">
        <v>0</v>
      </c>
      <c r="S51" t="s">
        <v>23</v>
      </c>
      <c r="T51" t="s">
        <v>2033</v>
      </c>
      <c r="U51" t="s">
        <v>2034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9">
        <f t="shared" si="3"/>
        <v>41515.208333333336</v>
      </c>
      <c r="P52" s="9"/>
      <c r="Q52" t="b">
        <v>0</v>
      </c>
      <c r="R52" t="b">
        <v>0</v>
      </c>
      <c r="S52" t="s">
        <v>148</v>
      </c>
      <c r="T52" t="s">
        <v>2033</v>
      </c>
      <c r="U52" t="s">
        <v>2055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9">
        <f t="shared" si="3"/>
        <v>41011.208333333336</v>
      </c>
      <c r="P53" s="9"/>
      <c r="Q53" t="b">
        <v>0</v>
      </c>
      <c r="R53" t="b">
        <v>1</v>
      </c>
      <c r="S53" t="s">
        <v>65</v>
      </c>
      <c r="T53" t="s">
        <v>2035</v>
      </c>
      <c r="U53" t="s">
        <v>2044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9">
        <f t="shared" si="3"/>
        <v>40440.208333333336</v>
      </c>
      <c r="P54" s="9"/>
      <c r="Q54" t="b">
        <v>0</v>
      </c>
      <c r="R54" t="b">
        <v>0</v>
      </c>
      <c r="S54" t="s">
        <v>33</v>
      </c>
      <c r="T54" t="s">
        <v>2037</v>
      </c>
      <c r="U54" t="s">
        <v>2038</v>
      </c>
    </row>
    <row r="55" spans="1:2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9">
        <f t="shared" si="3"/>
        <v>41818.208333333336</v>
      </c>
      <c r="P55" s="9"/>
      <c r="Q55" t="b">
        <v>0</v>
      </c>
      <c r="R55" t="b">
        <v>0</v>
      </c>
      <c r="S55" t="s">
        <v>53</v>
      </c>
      <c r="T55" t="s">
        <v>2039</v>
      </c>
      <c r="U55" t="s">
        <v>2042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9">
        <f t="shared" si="3"/>
        <v>43176.208333333328</v>
      </c>
      <c r="P56" s="9"/>
      <c r="Q56" t="b">
        <v>0</v>
      </c>
      <c r="R56" t="b">
        <v>0</v>
      </c>
      <c r="S56" t="s">
        <v>65</v>
      </c>
      <c r="T56" t="s">
        <v>2035</v>
      </c>
      <c r="U56" t="s">
        <v>2044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9">
        <f t="shared" si="3"/>
        <v>43316.208333333328</v>
      </c>
      <c r="P57" s="9"/>
      <c r="Q57" t="b">
        <v>0</v>
      </c>
      <c r="R57" t="b">
        <v>0</v>
      </c>
      <c r="S57" t="s">
        <v>159</v>
      </c>
      <c r="T57" t="s">
        <v>2033</v>
      </c>
      <c r="U57" t="s">
        <v>2056</v>
      </c>
    </row>
    <row r="58" spans="1:21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9">
        <f t="shared" si="3"/>
        <v>42021.25</v>
      </c>
      <c r="P58" s="9"/>
      <c r="Q58" t="b">
        <v>0</v>
      </c>
      <c r="R58" t="b">
        <v>0</v>
      </c>
      <c r="S58" t="s">
        <v>65</v>
      </c>
      <c r="T58" t="s">
        <v>2035</v>
      </c>
      <c r="U58" t="s">
        <v>2044</v>
      </c>
    </row>
    <row r="59" spans="1:2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9">
        <f t="shared" si="3"/>
        <v>42991.208333333328</v>
      </c>
      <c r="P59" s="9"/>
      <c r="Q59" t="b">
        <v>0</v>
      </c>
      <c r="R59" t="b">
        <v>0</v>
      </c>
      <c r="S59" t="s">
        <v>89</v>
      </c>
      <c r="T59" t="s">
        <v>2048</v>
      </c>
      <c r="U59" t="s">
        <v>2049</v>
      </c>
    </row>
    <row r="60" spans="1:2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9">
        <f t="shared" si="3"/>
        <v>42281.208333333328</v>
      </c>
      <c r="P60" s="9"/>
      <c r="Q60" t="b">
        <v>0</v>
      </c>
      <c r="R60" t="b">
        <v>0</v>
      </c>
      <c r="S60" t="s">
        <v>33</v>
      </c>
      <c r="T60" t="s">
        <v>2037</v>
      </c>
      <c r="U60" t="s">
        <v>2038</v>
      </c>
    </row>
    <row r="61" spans="1:2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9">
        <f t="shared" si="3"/>
        <v>42913.208333333328</v>
      </c>
      <c r="P61" s="9"/>
      <c r="Q61" t="b">
        <v>0</v>
      </c>
      <c r="R61" t="b">
        <v>1</v>
      </c>
      <c r="S61" t="s">
        <v>33</v>
      </c>
      <c r="T61" t="s">
        <v>2037</v>
      </c>
      <c r="U61" t="s">
        <v>2038</v>
      </c>
    </row>
    <row r="62" spans="1:2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9">
        <f t="shared" si="3"/>
        <v>41110.208333333336</v>
      </c>
      <c r="P62" s="9"/>
      <c r="Q62" t="b">
        <v>0</v>
      </c>
      <c r="R62" t="b">
        <v>0</v>
      </c>
      <c r="S62" t="s">
        <v>33</v>
      </c>
      <c r="T62" t="s">
        <v>2037</v>
      </c>
      <c r="U62" t="s">
        <v>2038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9">
        <f t="shared" si="3"/>
        <v>40635.208333333336</v>
      </c>
      <c r="P63" s="9"/>
      <c r="Q63" t="b">
        <v>0</v>
      </c>
      <c r="R63" t="b">
        <v>0</v>
      </c>
      <c r="S63" t="s">
        <v>33</v>
      </c>
      <c r="T63" t="s">
        <v>2037</v>
      </c>
      <c r="U63" t="s">
        <v>2038</v>
      </c>
    </row>
    <row r="64" spans="1:21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9">
        <f t="shared" si="3"/>
        <v>42161.208333333328</v>
      </c>
      <c r="P64" s="9"/>
      <c r="Q64" t="b">
        <v>0</v>
      </c>
      <c r="R64" t="b">
        <v>0</v>
      </c>
      <c r="S64" t="s">
        <v>28</v>
      </c>
      <c r="T64" t="s">
        <v>2035</v>
      </c>
      <c r="U64" t="s">
        <v>2036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9">
        <f t="shared" si="3"/>
        <v>42859.208333333328</v>
      </c>
      <c r="P65" s="9"/>
      <c r="Q65" t="b">
        <v>0</v>
      </c>
      <c r="R65" t="b">
        <v>0</v>
      </c>
      <c r="S65" t="s">
        <v>33</v>
      </c>
      <c r="T65" t="s">
        <v>2037</v>
      </c>
      <c r="U65" t="s">
        <v>2038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9">
        <f t="shared" si="3"/>
        <v>43298.208333333328</v>
      </c>
      <c r="P66" s="9"/>
      <c r="Q66" t="b">
        <v>0</v>
      </c>
      <c r="R66" t="b">
        <v>1</v>
      </c>
      <c r="S66" t="s">
        <v>28</v>
      </c>
      <c r="T66" t="s">
        <v>2035</v>
      </c>
      <c r="U66" t="s">
        <v>2036</v>
      </c>
    </row>
    <row r="67" spans="1:2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s="9"/>
      <c r="Q67" t="b">
        <v>0</v>
      </c>
      <c r="R67" t="b">
        <v>0</v>
      </c>
      <c r="S67" t="s">
        <v>33</v>
      </c>
      <c r="T67" t="s">
        <v>2037</v>
      </c>
      <c r="U67" t="s">
        <v>2038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9">
        <f t="shared" si="7"/>
        <v>42107.208333333328</v>
      </c>
      <c r="P68" s="9"/>
      <c r="Q68" t="b">
        <v>0</v>
      </c>
      <c r="R68" t="b">
        <v>1</v>
      </c>
      <c r="S68" t="s">
        <v>33</v>
      </c>
      <c r="T68" t="s">
        <v>2037</v>
      </c>
      <c r="U68" t="s">
        <v>2038</v>
      </c>
    </row>
    <row r="69" spans="1:21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9">
        <f t="shared" si="7"/>
        <v>40208.25</v>
      </c>
      <c r="P69" s="9"/>
      <c r="Q69" t="b">
        <v>0</v>
      </c>
      <c r="R69" t="b">
        <v>1</v>
      </c>
      <c r="S69" t="s">
        <v>65</v>
      </c>
      <c r="T69" t="s">
        <v>2035</v>
      </c>
      <c r="U69" t="s">
        <v>2044</v>
      </c>
    </row>
    <row r="70" spans="1:2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9">
        <f t="shared" si="7"/>
        <v>42990.208333333328</v>
      </c>
      <c r="P70" s="9"/>
      <c r="Q70" t="b">
        <v>0</v>
      </c>
      <c r="R70" t="b">
        <v>1</v>
      </c>
      <c r="S70" t="s">
        <v>33</v>
      </c>
      <c r="T70" t="s">
        <v>2037</v>
      </c>
      <c r="U70" t="s">
        <v>2038</v>
      </c>
    </row>
    <row r="71" spans="1:21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9">
        <f t="shared" si="7"/>
        <v>40565.25</v>
      </c>
      <c r="P71" s="9"/>
      <c r="Q71" t="b">
        <v>0</v>
      </c>
      <c r="R71" t="b">
        <v>0</v>
      </c>
      <c r="S71" t="s">
        <v>33</v>
      </c>
      <c r="T71" t="s">
        <v>2037</v>
      </c>
      <c r="U71" t="s">
        <v>2038</v>
      </c>
    </row>
    <row r="72" spans="1:2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9">
        <f t="shared" si="7"/>
        <v>40533.25</v>
      </c>
      <c r="P72" s="9"/>
      <c r="Q72" t="b">
        <v>0</v>
      </c>
      <c r="R72" t="b">
        <v>1</v>
      </c>
      <c r="S72" t="s">
        <v>33</v>
      </c>
      <c r="T72" t="s">
        <v>2037</v>
      </c>
      <c r="U72" t="s">
        <v>2038</v>
      </c>
    </row>
    <row r="73" spans="1:21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9">
        <f t="shared" si="7"/>
        <v>43803.25</v>
      </c>
      <c r="P73" s="9"/>
      <c r="Q73" t="b">
        <v>0</v>
      </c>
      <c r="R73" t="b">
        <v>0</v>
      </c>
      <c r="S73" t="s">
        <v>33</v>
      </c>
      <c r="T73" t="s">
        <v>2037</v>
      </c>
      <c r="U73" t="s">
        <v>2038</v>
      </c>
    </row>
    <row r="74" spans="1:2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9">
        <f t="shared" si="7"/>
        <v>42222.208333333328</v>
      </c>
      <c r="P74" s="9"/>
      <c r="Q74" t="b">
        <v>0</v>
      </c>
      <c r="R74" t="b">
        <v>0</v>
      </c>
      <c r="S74" t="s">
        <v>71</v>
      </c>
      <c r="T74" t="s">
        <v>2039</v>
      </c>
      <c r="U74" t="s">
        <v>2047</v>
      </c>
    </row>
    <row r="75" spans="1:2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9">
        <f t="shared" si="7"/>
        <v>42704.25</v>
      </c>
      <c r="P75" s="9"/>
      <c r="Q75" t="b">
        <v>0</v>
      </c>
      <c r="R75" t="b">
        <v>0</v>
      </c>
      <c r="S75" t="s">
        <v>159</v>
      </c>
      <c r="T75" t="s">
        <v>2033</v>
      </c>
      <c r="U75" t="s">
        <v>2056</v>
      </c>
    </row>
    <row r="76" spans="1:2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9">
        <f t="shared" si="7"/>
        <v>42457.208333333328</v>
      </c>
      <c r="P76" s="9"/>
      <c r="Q76" t="b">
        <v>0</v>
      </c>
      <c r="R76" t="b">
        <v>0</v>
      </c>
      <c r="S76" t="s">
        <v>148</v>
      </c>
      <c r="T76" t="s">
        <v>2033</v>
      </c>
      <c r="U76" t="s">
        <v>2055</v>
      </c>
    </row>
    <row r="77" spans="1:2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9">
        <f t="shared" si="7"/>
        <v>43304.208333333328</v>
      </c>
      <c r="P77" s="9"/>
      <c r="Q77" t="b">
        <v>0</v>
      </c>
      <c r="R77" t="b">
        <v>0</v>
      </c>
      <c r="S77" t="s">
        <v>122</v>
      </c>
      <c r="T77" t="s">
        <v>2052</v>
      </c>
      <c r="U77" t="s">
        <v>2053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9">
        <f t="shared" si="7"/>
        <v>42076.208333333328</v>
      </c>
      <c r="P78" s="9"/>
      <c r="Q78" t="b">
        <v>1</v>
      </c>
      <c r="R78" t="b">
        <v>1</v>
      </c>
      <c r="S78" t="s">
        <v>33</v>
      </c>
      <c r="T78" t="s">
        <v>2037</v>
      </c>
      <c r="U78" t="s">
        <v>2038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9">
        <f t="shared" si="7"/>
        <v>40462.208333333336</v>
      </c>
      <c r="P79" s="9"/>
      <c r="Q79" t="b">
        <v>0</v>
      </c>
      <c r="R79" t="b">
        <v>1</v>
      </c>
      <c r="S79" t="s">
        <v>71</v>
      </c>
      <c r="T79" t="s">
        <v>2039</v>
      </c>
      <c r="U79" t="s">
        <v>2047</v>
      </c>
    </row>
    <row r="80" spans="1:21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9">
        <f t="shared" si="7"/>
        <v>43207.208333333328</v>
      </c>
      <c r="P80" s="9"/>
      <c r="Q80" t="b">
        <v>0</v>
      </c>
      <c r="R80" t="b">
        <v>0</v>
      </c>
      <c r="S80" t="s">
        <v>206</v>
      </c>
      <c r="T80" t="s">
        <v>2045</v>
      </c>
      <c r="U80" t="s">
        <v>2057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9">
        <f t="shared" si="7"/>
        <v>43272.208333333328</v>
      </c>
      <c r="P81" s="9"/>
      <c r="Q81" t="b">
        <v>0</v>
      </c>
      <c r="R81" t="b">
        <v>0</v>
      </c>
      <c r="S81" t="s">
        <v>33</v>
      </c>
      <c r="T81" t="s">
        <v>2037</v>
      </c>
      <c r="U81" t="s">
        <v>2038</v>
      </c>
    </row>
    <row r="82" spans="1:2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9">
        <f t="shared" si="7"/>
        <v>43006.208333333328</v>
      </c>
      <c r="P82" s="9"/>
      <c r="Q82" t="b">
        <v>0</v>
      </c>
      <c r="R82" t="b">
        <v>0</v>
      </c>
      <c r="S82" t="s">
        <v>89</v>
      </c>
      <c r="T82" t="s">
        <v>2048</v>
      </c>
      <c r="U82" t="s">
        <v>2049</v>
      </c>
    </row>
    <row r="83" spans="1:2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9">
        <f t="shared" si="7"/>
        <v>43087.25</v>
      </c>
      <c r="P83" s="9"/>
      <c r="Q83" t="b">
        <v>0</v>
      </c>
      <c r="R83" t="b">
        <v>0</v>
      </c>
      <c r="S83" t="s">
        <v>23</v>
      </c>
      <c r="T83" t="s">
        <v>2033</v>
      </c>
      <c r="U83" t="s">
        <v>2034</v>
      </c>
    </row>
    <row r="84" spans="1:2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9">
        <f t="shared" si="7"/>
        <v>43489.25</v>
      </c>
      <c r="P84" s="9"/>
      <c r="Q84" t="b">
        <v>0</v>
      </c>
      <c r="R84" t="b">
        <v>1</v>
      </c>
      <c r="S84" t="s">
        <v>89</v>
      </c>
      <c r="T84" t="s">
        <v>2048</v>
      </c>
      <c r="U84" t="s">
        <v>2049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9">
        <f t="shared" si="7"/>
        <v>42601.208333333328</v>
      </c>
      <c r="P85" s="9"/>
      <c r="Q85" t="b">
        <v>0</v>
      </c>
      <c r="R85" t="b">
        <v>0</v>
      </c>
      <c r="S85" t="s">
        <v>50</v>
      </c>
      <c r="T85" t="s">
        <v>2033</v>
      </c>
      <c r="U85" t="s">
        <v>2041</v>
      </c>
    </row>
    <row r="86" spans="1:21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9">
        <f t="shared" si="7"/>
        <v>41128.208333333336</v>
      </c>
      <c r="P86" s="9"/>
      <c r="Q86" t="b">
        <v>0</v>
      </c>
      <c r="R86" t="b">
        <v>0</v>
      </c>
      <c r="S86" t="s">
        <v>65</v>
      </c>
      <c r="T86" t="s">
        <v>2035</v>
      </c>
      <c r="U86" t="s">
        <v>2044</v>
      </c>
    </row>
    <row r="87" spans="1:2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9">
        <f t="shared" si="7"/>
        <v>40805.208333333336</v>
      </c>
      <c r="P87" s="9"/>
      <c r="Q87" t="b">
        <v>0</v>
      </c>
      <c r="R87" t="b">
        <v>0</v>
      </c>
      <c r="S87" t="s">
        <v>60</v>
      </c>
      <c r="T87" t="s">
        <v>2033</v>
      </c>
      <c r="U87" t="s">
        <v>2043</v>
      </c>
    </row>
    <row r="88" spans="1:2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9">
        <f t="shared" si="7"/>
        <v>42141.208333333328</v>
      </c>
      <c r="P88" s="9"/>
      <c r="Q88" t="b">
        <v>1</v>
      </c>
      <c r="R88" t="b">
        <v>0</v>
      </c>
      <c r="S88" t="s">
        <v>33</v>
      </c>
      <c r="T88" t="s">
        <v>2037</v>
      </c>
      <c r="U88" t="s">
        <v>2038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9">
        <f t="shared" si="7"/>
        <v>40621.208333333336</v>
      </c>
      <c r="P89" s="9"/>
      <c r="Q89" t="b">
        <v>0</v>
      </c>
      <c r="R89" t="b">
        <v>1</v>
      </c>
      <c r="S89" t="s">
        <v>23</v>
      </c>
      <c r="T89" t="s">
        <v>2033</v>
      </c>
      <c r="U89" t="s">
        <v>2034</v>
      </c>
    </row>
    <row r="90" spans="1:2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9">
        <f t="shared" si="7"/>
        <v>42132.208333333328</v>
      </c>
      <c r="P90" s="9"/>
      <c r="Q90" t="b">
        <v>0</v>
      </c>
      <c r="R90" t="b">
        <v>0</v>
      </c>
      <c r="S90" t="s">
        <v>206</v>
      </c>
      <c r="T90" t="s">
        <v>2045</v>
      </c>
      <c r="U90" t="s">
        <v>2057</v>
      </c>
    </row>
    <row r="91" spans="1:2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9">
        <f t="shared" si="7"/>
        <v>40285.208333333336</v>
      </c>
      <c r="P91" s="9"/>
      <c r="Q91" t="b">
        <v>0</v>
      </c>
      <c r="R91" t="b">
        <v>0</v>
      </c>
      <c r="S91" t="s">
        <v>33</v>
      </c>
      <c r="T91" t="s">
        <v>2037</v>
      </c>
      <c r="U91" t="s">
        <v>2038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9">
        <f t="shared" si="7"/>
        <v>42425.25</v>
      </c>
      <c r="P92" s="9"/>
      <c r="Q92" t="b">
        <v>0</v>
      </c>
      <c r="R92" t="b">
        <v>1</v>
      </c>
      <c r="S92" t="s">
        <v>33</v>
      </c>
      <c r="T92" t="s">
        <v>2037</v>
      </c>
      <c r="U92" t="s">
        <v>2038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9">
        <f t="shared" si="7"/>
        <v>42616.208333333328</v>
      </c>
      <c r="P93" s="9"/>
      <c r="Q93" t="b">
        <v>0</v>
      </c>
      <c r="R93" t="b">
        <v>0</v>
      </c>
      <c r="S93" t="s">
        <v>206</v>
      </c>
      <c r="T93" t="s">
        <v>2045</v>
      </c>
      <c r="U93" t="s">
        <v>2057</v>
      </c>
    </row>
    <row r="94" spans="1:21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9">
        <f t="shared" si="7"/>
        <v>40353.208333333336</v>
      </c>
      <c r="P94" s="9"/>
      <c r="Q94" t="b">
        <v>0</v>
      </c>
      <c r="R94" t="b">
        <v>1</v>
      </c>
      <c r="S94" t="s">
        <v>89</v>
      </c>
      <c r="T94" t="s">
        <v>2048</v>
      </c>
      <c r="U94" t="s">
        <v>2049</v>
      </c>
    </row>
    <row r="95" spans="1:2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9">
        <f t="shared" si="7"/>
        <v>41206.208333333336</v>
      </c>
      <c r="P95" s="9"/>
      <c r="Q95" t="b">
        <v>0</v>
      </c>
      <c r="R95" t="b">
        <v>1</v>
      </c>
      <c r="S95" t="s">
        <v>33</v>
      </c>
      <c r="T95" t="s">
        <v>2037</v>
      </c>
      <c r="U95" t="s">
        <v>2038</v>
      </c>
    </row>
    <row r="96" spans="1:2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9">
        <f t="shared" si="7"/>
        <v>43573.208333333328</v>
      </c>
      <c r="P96" s="9"/>
      <c r="Q96" t="b">
        <v>0</v>
      </c>
      <c r="R96" t="b">
        <v>0</v>
      </c>
      <c r="S96" t="s">
        <v>28</v>
      </c>
      <c r="T96" t="s">
        <v>2035</v>
      </c>
      <c r="U96" t="s">
        <v>2036</v>
      </c>
    </row>
    <row r="97" spans="1:21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9">
        <f t="shared" si="7"/>
        <v>43759.208333333328</v>
      </c>
      <c r="P97" s="9"/>
      <c r="Q97" t="b">
        <v>0</v>
      </c>
      <c r="R97" t="b">
        <v>0</v>
      </c>
      <c r="S97" t="s">
        <v>42</v>
      </c>
      <c r="T97" t="s">
        <v>2039</v>
      </c>
      <c r="U97" t="s">
        <v>2040</v>
      </c>
    </row>
    <row r="98" spans="1:2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9">
        <f t="shared" si="7"/>
        <v>40625.208333333336</v>
      </c>
      <c r="P98" s="9"/>
      <c r="Q98" t="b">
        <v>0</v>
      </c>
      <c r="R98" t="b">
        <v>0</v>
      </c>
      <c r="S98" t="s">
        <v>33</v>
      </c>
      <c r="T98" t="s">
        <v>2037</v>
      </c>
      <c r="U98" t="s">
        <v>2038</v>
      </c>
    </row>
    <row r="99" spans="1:2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9">
        <f t="shared" si="7"/>
        <v>42234.208333333328</v>
      </c>
      <c r="P99" s="9"/>
      <c r="Q99" t="b">
        <v>0</v>
      </c>
      <c r="R99" t="b">
        <v>0</v>
      </c>
      <c r="S99" t="s">
        <v>17</v>
      </c>
      <c r="T99" t="s">
        <v>2031</v>
      </c>
      <c r="U99" t="s">
        <v>2032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9">
        <f t="shared" si="7"/>
        <v>42216.208333333328</v>
      </c>
      <c r="P100" s="9"/>
      <c r="Q100" t="b">
        <v>0</v>
      </c>
      <c r="R100" t="b">
        <v>0</v>
      </c>
      <c r="S100" t="s">
        <v>89</v>
      </c>
      <c r="T100" t="s">
        <v>2048</v>
      </c>
      <c r="U100" t="s">
        <v>2049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9">
        <f t="shared" si="7"/>
        <v>41997.25</v>
      </c>
      <c r="P101" s="9"/>
      <c r="Q101" t="b">
        <v>0</v>
      </c>
      <c r="R101" t="b">
        <v>0</v>
      </c>
      <c r="S101" t="s">
        <v>33</v>
      </c>
      <c r="T101" t="s">
        <v>2037</v>
      </c>
      <c r="U101" t="s">
        <v>2038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9">
        <f t="shared" si="7"/>
        <v>40853.208333333336</v>
      </c>
      <c r="P102" s="9"/>
      <c r="Q102" t="b">
        <v>0</v>
      </c>
      <c r="R102" t="b">
        <v>0</v>
      </c>
      <c r="S102" t="s">
        <v>33</v>
      </c>
      <c r="T102" t="s">
        <v>2037</v>
      </c>
      <c r="U102" t="s">
        <v>2038</v>
      </c>
    </row>
    <row r="103" spans="1:2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9">
        <f t="shared" si="7"/>
        <v>42063.25</v>
      </c>
      <c r="P103" s="9"/>
      <c r="Q103" t="b">
        <v>0</v>
      </c>
      <c r="R103" t="b">
        <v>1</v>
      </c>
      <c r="S103" t="s">
        <v>50</v>
      </c>
      <c r="T103" t="s">
        <v>2033</v>
      </c>
      <c r="U103" t="s">
        <v>2041</v>
      </c>
    </row>
    <row r="104" spans="1:2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9">
        <f t="shared" si="7"/>
        <v>43241.208333333328</v>
      </c>
      <c r="P104" s="9"/>
      <c r="Q104" t="b">
        <v>0</v>
      </c>
      <c r="R104" t="b">
        <v>1</v>
      </c>
      <c r="S104" t="s">
        <v>65</v>
      </c>
      <c r="T104" t="s">
        <v>2035</v>
      </c>
      <c r="U104" t="s">
        <v>2044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9">
        <f t="shared" si="7"/>
        <v>40484.208333333336</v>
      </c>
      <c r="P105" s="9"/>
      <c r="Q105" t="b">
        <v>0</v>
      </c>
      <c r="R105" t="b">
        <v>0</v>
      </c>
      <c r="S105" t="s">
        <v>50</v>
      </c>
      <c r="T105" t="s">
        <v>2033</v>
      </c>
      <c r="U105" t="s">
        <v>2041</v>
      </c>
    </row>
    <row r="106" spans="1:2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9">
        <f t="shared" si="7"/>
        <v>42879.208333333328</v>
      </c>
      <c r="P106" s="9"/>
      <c r="Q106" t="b">
        <v>0</v>
      </c>
      <c r="R106" t="b">
        <v>0</v>
      </c>
      <c r="S106" t="s">
        <v>60</v>
      </c>
      <c r="T106" t="s">
        <v>2033</v>
      </c>
      <c r="U106" t="s">
        <v>2043</v>
      </c>
    </row>
    <row r="107" spans="1:2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9">
        <f t="shared" si="7"/>
        <v>41384.208333333336</v>
      </c>
      <c r="P107" s="9"/>
      <c r="Q107" t="b">
        <v>0</v>
      </c>
      <c r="R107" t="b">
        <v>0</v>
      </c>
      <c r="S107" t="s">
        <v>28</v>
      </c>
      <c r="T107" t="s">
        <v>2035</v>
      </c>
      <c r="U107" t="s">
        <v>2036</v>
      </c>
    </row>
    <row r="108" spans="1:2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9">
        <f t="shared" si="7"/>
        <v>43721.208333333328</v>
      </c>
      <c r="P108" s="9"/>
      <c r="Q108" t="b">
        <v>0</v>
      </c>
      <c r="R108" t="b">
        <v>0</v>
      </c>
      <c r="S108" t="s">
        <v>33</v>
      </c>
      <c r="T108" t="s">
        <v>2037</v>
      </c>
      <c r="U108" t="s">
        <v>2038</v>
      </c>
    </row>
    <row r="109" spans="1:21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9">
        <f t="shared" si="7"/>
        <v>43230.208333333328</v>
      </c>
      <c r="P109" s="9"/>
      <c r="Q109" t="b">
        <v>0</v>
      </c>
      <c r="R109" t="b">
        <v>1</v>
      </c>
      <c r="S109" t="s">
        <v>33</v>
      </c>
      <c r="T109" t="s">
        <v>2037</v>
      </c>
      <c r="U109" t="s">
        <v>2038</v>
      </c>
    </row>
    <row r="110" spans="1:21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9">
        <f t="shared" si="7"/>
        <v>41042.208333333336</v>
      </c>
      <c r="P110" s="9"/>
      <c r="Q110" t="b">
        <v>0</v>
      </c>
      <c r="R110" t="b">
        <v>0</v>
      </c>
      <c r="S110" t="s">
        <v>42</v>
      </c>
      <c r="T110" t="s">
        <v>2039</v>
      </c>
      <c r="U110" t="s">
        <v>2040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9">
        <f t="shared" si="7"/>
        <v>41653.25</v>
      </c>
      <c r="P111" s="9"/>
      <c r="Q111" t="b">
        <v>0</v>
      </c>
      <c r="R111" t="b">
        <v>0</v>
      </c>
      <c r="S111" t="s">
        <v>269</v>
      </c>
      <c r="T111" t="s">
        <v>2039</v>
      </c>
      <c r="U111" t="s">
        <v>2058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9">
        <f t="shared" si="7"/>
        <v>43373.208333333328</v>
      </c>
      <c r="P112" s="9"/>
      <c r="Q112" t="b">
        <v>0</v>
      </c>
      <c r="R112" t="b">
        <v>0</v>
      </c>
      <c r="S112" t="s">
        <v>17</v>
      </c>
      <c r="T112" t="s">
        <v>2031</v>
      </c>
      <c r="U112" t="s">
        <v>2032</v>
      </c>
    </row>
    <row r="113" spans="1:2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9">
        <f t="shared" si="7"/>
        <v>41180.208333333336</v>
      </c>
      <c r="P113" s="9"/>
      <c r="Q113" t="b">
        <v>0</v>
      </c>
      <c r="R113" t="b">
        <v>0</v>
      </c>
      <c r="S113" t="s">
        <v>133</v>
      </c>
      <c r="T113" t="s">
        <v>2045</v>
      </c>
      <c r="U113" t="s">
        <v>2054</v>
      </c>
    </row>
    <row r="114" spans="1:2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9">
        <f t="shared" si="7"/>
        <v>41890.208333333336</v>
      </c>
      <c r="P114" s="9"/>
      <c r="Q114" t="b">
        <v>0</v>
      </c>
      <c r="R114" t="b">
        <v>0</v>
      </c>
      <c r="S114" t="s">
        <v>28</v>
      </c>
      <c r="T114" t="s">
        <v>2035</v>
      </c>
      <c r="U114" t="s">
        <v>2036</v>
      </c>
    </row>
    <row r="115" spans="1:2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9">
        <f t="shared" si="7"/>
        <v>42997.208333333328</v>
      </c>
      <c r="P115" s="9"/>
      <c r="Q115" t="b">
        <v>0</v>
      </c>
      <c r="R115" t="b">
        <v>0</v>
      </c>
      <c r="S115" t="s">
        <v>17</v>
      </c>
      <c r="T115" t="s">
        <v>2031</v>
      </c>
      <c r="U115" t="s">
        <v>2032</v>
      </c>
    </row>
    <row r="116" spans="1:2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9">
        <f t="shared" si="7"/>
        <v>43565.208333333328</v>
      </c>
      <c r="P116" s="9"/>
      <c r="Q116" t="b">
        <v>0</v>
      </c>
      <c r="R116" t="b">
        <v>1</v>
      </c>
      <c r="S116" t="s">
        <v>65</v>
      </c>
      <c r="T116" t="s">
        <v>2035</v>
      </c>
      <c r="U116" t="s">
        <v>2044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9">
        <f t="shared" si="7"/>
        <v>43091.25</v>
      </c>
      <c r="P117" s="9"/>
      <c r="Q117" t="b">
        <v>0</v>
      </c>
      <c r="R117" t="b">
        <v>0</v>
      </c>
      <c r="S117" t="s">
        <v>119</v>
      </c>
      <c r="T117" t="s">
        <v>2045</v>
      </c>
      <c r="U117" t="s">
        <v>2051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9">
        <f t="shared" si="7"/>
        <v>42266.208333333328</v>
      </c>
      <c r="P118" s="9"/>
      <c r="Q118" t="b">
        <v>0</v>
      </c>
      <c r="R118" t="b">
        <v>0</v>
      </c>
      <c r="S118" t="s">
        <v>33</v>
      </c>
      <c r="T118" t="s">
        <v>2037</v>
      </c>
      <c r="U118" t="s">
        <v>2038</v>
      </c>
    </row>
    <row r="119" spans="1:2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9">
        <f t="shared" si="7"/>
        <v>40814.208333333336</v>
      </c>
      <c r="P119" s="9"/>
      <c r="Q119" t="b">
        <v>0</v>
      </c>
      <c r="R119" t="b">
        <v>0</v>
      </c>
      <c r="S119" t="s">
        <v>269</v>
      </c>
      <c r="T119" t="s">
        <v>2039</v>
      </c>
      <c r="U119" t="s">
        <v>2058</v>
      </c>
    </row>
    <row r="120" spans="1:2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9">
        <f t="shared" si="7"/>
        <v>41671.25</v>
      </c>
      <c r="P120" s="9"/>
      <c r="Q120" t="b">
        <v>0</v>
      </c>
      <c r="R120" t="b">
        <v>0</v>
      </c>
      <c r="S120" t="s">
        <v>122</v>
      </c>
      <c r="T120" t="s">
        <v>2052</v>
      </c>
      <c r="U120" t="s">
        <v>2053</v>
      </c>
    </row>
    <row r="121" spans="1:21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9">
        <f t="shared" si="7"/>
        <v>41823.208333333336</v>
      </c>
      <c r="P121" s="9"/>
      <c r="Q121" t="b">
        <v>0</v>
      </c>
      <c r="R121" t="b">
        <v>1</v>
      </c>
      <c r="S121" t="s">
        <v>42</v>
      </c>
      <c r="T121" t="s">
        <v>2039</v>
      </c>
      <c r="U121" t="s">
        <v>2040</v>
      </c>
    </row>
    <row r="122" spans="1:2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9">
        <f t="shared" si="7"/>
        <v>42115.208333333328</v>
      </c>
      <c r="P122" s="9"/>
      <c r="Q122" t="b">
        <v>0</v>
      </c>
      <c r="R122" t="b">
        <v>1</v>
      </c>
      <c r="S122" t="s">
        <v>292</v>
      </c>
      <c r="T122" t="s">
        <v>2048</v>
      </c>
      <c r="U122" t="s">
        <v>2059</v>
      </c>
    </row>
    <row r="123" spans="1:2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9">
        <f t="shared" si="7"/>
        <v>41930.208333333336</v>
      </c>
      <c r="P123" s="9"/>
      <c r="Q123" t="b">
        <v>0</v>
      </c>
      <c r="R123" t="b">
        <v>0</v>
      </c>
      <c r="S123" t="s">
        <v>89</v>
      </c>
      <c r="T123" t="s">
        <v>2048</v>
      </c>
      <c r="U123" t="s">
        <v>2049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9">
        <f t="shared" si="7"/>
        <v>41997.25</v>
      </c>
      <c r="P124" s="9"/>
      <c r="Q124" t="b">
        <v>0</v>
      </c>
      <c r="R124" t="b">
        <v>0</v>
      </c>
      <c r="S124" t="s">
        <v>119</v>
      </c>
      <c r="T124" t="s">
        <v>2045</v>
      </c>
      <c r="U124" t="s">
        <v>2051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9">
        <f t="shared" si="7"/>
        <v>42335.25</v>
      </c>
      <c r="P125" s="9"/>
      <c r="Q125" t="b">
        <v>1</v>
      </c>
      <c r="R125" t="b">
        <v>0</v>
      </c>
      <c r="S125" t="s">
        <v>33</v>
      </c>
      <c r="T125" t="s">
        <v>2037</v>
      </c>
      <c r="U125" t="s">
        <v>2038</v>
      </c>
    </row>
    <row r="126" spans="1:2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9">
        <f t="shared" si="7"/>
        <v>43651.208333333328</v>
      </c>
      <c r="P126" s="9"/>
      <c r="Q126" t="b">
        <v>0</v>
      </c>
      <c r="R126" t="b">
        <v>0</v>
      </c>
      <c r="S126" t="s">
        <v>122</v>
      </c>
      <c r="T126" t="s">
        <v>2052</v>
      </c>
      <c r="U126" t="s">
        <v>2053</v>
      </c>
    </row>
    <row r="127" spans="1:2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9">
        <f t="shared" si="7"/>
        <v>43366.208333333328</v>
      </c>
      <c r="P127" s="9"/>
      <c r="Q127" t="b">
        <v>0</v>
      </c>
      <c r="R127" t="b">
        <v>0</v>
      </c>
      <c r="S127" t="s">
        <v>33</v>
      </c>
      <c r="T127" t="s">
        <v>2037</v>
      </c>
      <c r="U127" t="s">
        <v>2038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9">
        <f t="shared" si="7"/>
        <v>42624.208333333328</v>
      </c>
      <c r="P128" s="9"/>
      <c r="Q128" t="b">
        <v>0</v>
      </c>
      <c r="R128" t="b">
        <v>1</v>
      </c>
      <c r="S128" t="s">
        <v>33</v>
      </c>
      <c r="T128" t="s">
        <v>2037</v>
      </c>
      <c r="U128" t="s">
        <v>2038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9">
        <f t="shared" si="7"/>
        <v>40313.208333333336</v>
      </c>
      <c r="P129" s="9"/>
      <c r="Q129" t="b">
        <v>0</v>
      </c>
      <c r="R129" t="b">
        <v>0</v>
      </c>
      <c r="S129" t="s">
        <v>33</v>
      </c>
      <c r="T129" t="s">
        <v>2037</v>
      </c>
      <c r="U129" t="s">
        <v>2038</v>
      </c>
    </row>
    <row r="130" spans="1:2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9">
        <f t="shared" si="7"/>
        <v>40430.208333333336</v>
      </c>
      <c r="P130" s="9"/>
      <c r="Q130" t="b">
        <v>0</v>
      </c>
      <c r="R130" t="b">
        <v>0</v>
      </c>
      <c r="S130" t="s">
        <v>23</v>
      </c>
      <c r="T130" t="s">
        <v>2033</v>
      </c>
      <c r="U130" t="s">
        <v>2034</v>
      </c>
    </row>
    <row r="131" spans="1:2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s="9"/>
      <c r="Q131" t="b">
        <v>0</v>
      </c>
      <c r="R131" t="b">
        <v>0</v>
      </c>
      <c r="S131" t="s">
        <v>17</v>
      </c>
      <c r="T131" t="s">
        <v>2031</v>
      </c>
      <c r="U131" t="s">
        <v>2032</v>
      </c>
    </row>
    <row r="132" spans="1:2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9">
        <f t="shared" si="11"/>
        <v>40858.25</v>
      </c>
      <c r="P132" s="9"/>
      <c r="Q132" t="b">
        <v>0</v>
      </c>
      <c r="R132" t="b">
        <v>0</v>
      </c>
      <c r="S132" t="s">
        <v>53</v>
      </c>
      <c r="T132" t="s">
        <v>2039</v>
      </c>
      <c r="U132" t="s">
        <v>2042</v>
      </c>
    </row>
    <row r="133" spans="1:21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9">
        <f t="shared" si="11"/>
        <v>41620.25</v>
      </c>
      <c r="P133" s="9"/>
      <c r="Q133" t="b">
        <v>0</v>
      </c>
      <c r="R133" t="b">
        <v>0</v>
      </c>
      <c r="S133" t="s">
        <v>28</v>
      </c>
      <c r="T133" t="s">
        <v>2035</v>
      </c>
      <c r="U133" t="s">
        <v>2036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9">
        <f t="shared" si="11"/>
        <v>43128.25</v>
      </c>
      <c r="P134" s="9"/>
      <c r="Q134" t="b">
        <v>0</v>
      </c>
      <c r="R134" t="b">
        <v>1</v>
      </c>
      <c r="S134" t="s">
        <v>33</v>
      </c>
      <c r="T134" t="s">
        <v>2037</v>
      </c>
      <c r="U134" t="s">
        <v>2038</v>
      </c>
    </row>
    <row r="135" spans="1:2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9">
        <f t="shared" si="11"/>
        <v>40789.208333333336</v>
      </c>
      <c r="P135" s="9"/>
      <c r="Q135" t="b">
        <v>0</v>
      </c>
      <c r="R135" t="b">
        <v>0</v>
      </c>
      <c r="S135" t="s">
        <v>319</v>
      </c>
      <c r="T135" t="s">
        <v>2033</v>
      </c>
      <c r="U135" t="s">
        <v>2060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9">
        <f t="shared" si="11"/>
        <v>40762.208333333336</v>
      </c>
      <c r="P136" s="9"/>
      <c r="Q136" t="b">
        <v>0</v>
      </c>
      <c r="R136" t="b">
        <v>1</v>
      </c>
      <c r="S136" t="s">
        <v>42</v>
      </c>
      <c r="T136" t="s">
        <v>2039</v>
      </c>
      <c r="U136" t="s">
        <v>2040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9">
        <f t="shared" si="11"/>
        <v>41345.208333333336</v>
      </c>
      <c r="P137" s="9"/>
      <c r="Q137" t="b">
        <v>0</v>
      </c>
      <c r="R137" t="b">
        <v>1</v>
      </c>
      <c r="S137" t="s">
        <v>33</v>
      </c>
      <c r="T137" t="s">
        <v>2037</v>
      </c>
      <c r="U137" t="s">
        <v>2038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9">
        <f t="shared" si="11"/>
        <v>41809.208333333336</v>
      </c>
      <c r="P138" s="9"/>
      <c r="Q138" t="b">
        <v>0</v>
      </c>
      <c r="R138" t="b">
        <v>1</v>
      </c>
      <c r="S138" t="s">
        <v>53</v>
      </c>
      <c r="T138" t="s">
        <v>2039</v>
      </c>
      <c r="U138" t="s">
        <v>2042</v>
      </c>
    </row>
    <row r="139" spans="1:2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9">
        <f t="shared" si="11"/>
        <v>40463.208333333336</v>
      </c>
      <c r="P139" s="9"/>
      <c r="Q139" t="b">
        <v>0</v>
      </c>
      <c r="R139" t="b">
        <v>0</v>
      </c>
      <c r="S139" t="s">
        <v>68</v>
      </c>
      <c r="T139" t="s">
        <v>2045</v>
      </c>
      <c r="U139" t="s">
        <v>2046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9">
        <f t="shared" si="11"/>
        <v>41186.208333333336</v>
      </c>
      <c r="P140" s="9"/>
      <c r="Q140" t="b">
        <v>0</v>
      </c>
      <c r="R140" t="b">
        <v>0</v>
      </c>
      <c r="S140" t="s">
        <v>292</v>
      </c>
      <c r="T140" t="s">
        <v>2048</v>
      </c>
      <c r="U140" t="s">
        <v>2059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9">
        <f t="shared" si="11"/>
        <v>42131.208333333328</v>
      </c>
      <c r="P141" s="9"/>
      <c r="Q141" t="b">
        <v>0</v>
      </c>
      <c r="R141" t="b">
        <v>1</v>
      </c>
      <c r="S141" t="s">
        <v>65</v>
      </c>
      <c r="T141" t="s">
        <v>2035</v>
      </c>
      <c r="U141" t="s">
        <v>2044</v>
      </c>
    </row>
    <row r="142" spans="1:21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9">
        <f t="shared" si="11"/>
        <v>43161.25</v>
      </c>
      <c r="P142" s="9"/>
      <c r="Q142" t="b">
        <v>0</v>
      </c>
      <c r="R142" t="b">
        <v>0</v>
      </c>
      <c r="S142" t="s">
        <v>42</v>
      </c>
      <c r="T142" t="s">
        <v>2039</v>
      </c>
      <c r="U142" t="s">
        <v>2040</v>
      </c>
    </row>
    <row r="143" spans="1:2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9">
        <f t="shared" si="11"/>
        <v>42173.208333333328</v>
      </c>
      <c r="P143" s="9"/>
      <c r="Q143" t="b">
        <v>0</v>
      </c>
      <c r="R143" t="b">
        <v>0</v>
      </c>
      <c r="S143" t="s">
        <v>28</v>
      </c>
      <c r="T143" t="s">
        <v>2035</v>
      </c>
      <c r="U143" t="s">
        <v>2036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9">
        <f t="shared" si="11"/>
        <v>41046.208333333336</v>
      </c>
      <c r="P144" s="9"/>
      <c r="Q144" t="b">
        <v>0</v>
      </c>
      <c r="R144" t="b">
        <v>0</v>
      </c>
      <c r="S144" t="s">
        <v>28</v>
      </c>
      <c r="T144" t="s">
        <v>2035</v>
      </c>
      <c r="U144" t="s">
        <v>2036</v>
      </c>
    </row>
    <row r="145" spans="1:2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9">
        <f t="shared" si="11"/>
        <v>40377.208333333336</v>
      </c>
      <c r="P145" s="9"/>
      <c r="Q145" t="b">
        <v>0</v>
      </c>
      <c r="R145" t="b">
        <v>0</v>
      </c>
      <c r="S145" t="s">
        <v>60</v>
      </c>
      <c r="T145" t="s">
        <v>2033</v>
      </c>
      <c r="U145" t="s">
        <v>2043</v>
      </c>
    </row>
    <row r="146" spans="1:2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9">
        <f t="shared" si="11"/>
        <v>43641.208333333328</v>
      </c>
      <c r="P146" s="9"/>
      <c r="Q146" t="b">
        <v>0</v>
      </c>
      <c r="R146" t="b">
        <v>0</v>
      </c>
      <c r="S146" t="s">
        <v>33</v>
      </c>
      <c r="T146" t="s">
        <v>2037</v>
      </c>
      <c r="U146" t="s">
        <v>2038</v>
      </c>
    </row>
    <row r="147" spans="1:2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9">
        <f t="shared" si="11"/>
        <v>41894.208333333336</v>
      </c>
      <c r="P147" s="9"/>
      <c r="Q147" t="b">
        <v>0</v>
      </c>
      <c r="R147" t="b">
        <v>0</v>
      </c>
      <c r="S147" t="s">
        <v>65</v>
      </c>
      <c r="T147" t="s">
        <v>2035</v>
      </c>
      <c r="U147" t="s">
        <v>2044</v>
      </c>
    </row>
    <row r="148" spans="1:21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9">
        <f t="shared" si="11"/>
        <v>40875.25</v>
      </c>
      <c r="P148" s="9"/>
      <c r="Q148" t="b">
        <v>0</v>
      </c>
      <c r="R148" t="b">
        <v>0</v>
      </c>
      <c r="S148" t="s">
        <v>33</v>
      </c>
      <c r="T148" t="s">
        <v>2037</v>
      </c>
      <c r="U148" t="s">
        <v>2038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9">
        <f t="shared" si="11"/>
        <v>42540.208333333328</v>
      </c>
      <c r="P149" s="9"/>
      <c r="Q149" t="b">
        <v>0</v>
      </c>
      <c r="R149" t="b">
        <v>1</v>
      </c>
      <c r="S149" t="s">
        <v>33</v>
      </c>
      <c r="T149" t="s">
        <v>2037</v>
      </c>
      <c r="U149" t="s">
        <v>2038</v>
      </c>
    </row>
    <row r="150" spans="1:2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9">
        <f t="shared" si="11"/>
        <v>42950.208333333328</v>
      </c>
      <c r="P150" s="9"/>
      <c r="Q150" t="b">
        <v>0</v>
      </c>
      <c r="R150" t="b">
        <v>0</v>
      </c>
      <c r="S150" t="s">
        <v>65</v>
      </c>
      <c r="T150" t="s">
        <v>2035</v>
      </c>
      <c r="U150" t="s">
        <v>2044</v>
      </c>
    </row>
    <row r="151" spans="1:2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9">
        <f t="shared" si="11"/>
        <v>41327.25</v>
      </c>
      <c r="P151" s="9"/>
      <c r="Q151" t="b">
        <v>0</v>
      </c>
      <c r="R151" t="b">
        <v>0</v>
      </c>
      <c r="S151" t="s">
        <v>60</v>
      </c>
      <c r="T151" t="s">
        <v>2033</v>
      </c>
      <c r="U151" t="s">
        <v>2043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9">
        <f t="shared" si="11"/>
        <v>43451.25</v>
      </c>
      <c r="P152" s="9"/>
      <c r="Q152" t="b">
        <v>0</v>
      </c>
      <c r="R152" t="b">
        <v>0</v>
      </c>
      <c r="S152" t="s">
        <v>23</v>
      </c>
      <c r="T152" t="s">
        <v>2033</v>
      </c>
      <c r="U152" t="s">
        <v>2034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9">
        <f t="shared" si="11"/>
        <v>41850.208333333336</v>
      </c>
      <c r="P153" s="9"/>
      <c r="Q153" t="b">
        <v>0</v>
      </c>
      <c r="R153" t="b">
        <v>0</v>
      </c>
      <c r="S153" t="s">
        <v>50</v>
      </c>
      <c r="T153" t="s">
        <v>2033</v>
      </c>
      <c r="U153" t="s">
        <v>2041</v>
      </c>
    </row>
    <row r="154" spans="1:2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9">
        <f t="shared" si="11"/>
        <v>42790.25</v>
      </c>
      <c r="P154" s="9"/>
      <c r="Q154" t="b">
        <v>0</v>
      </c>
      <c r="R154" t="b">
        <v>0</v>
      </c>
      <c r="S154" t="s">
        <v>60</v>
      </c>
      <c r="T154" t="s">
        <v>2033</v>
      </c>
      <c r="U154" t="s">
        <v>2043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9">
        <f t="shared" si="11"/>
        <v>41207.208333333336</v>
      </c>
      <c r="P155" s="9"/>
      <c r="Q155" t="b">
        <v>0</v>
      </c>
      <c r="R155" t="b">
        <v>0</v>
      </c>
      <c r="S155" t="s">
        <v>33</v>
      </c>
      <c r="T155" t="s">
        <v>2037</v>
      </c>
      <c r="U155" t="s">
        <v>2038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9">
        <f t="shared" si="11"/>
        <v>42525.208333333328</v>
      </c>
      <c r="P156" s="9"/>
      <c r="Q156" t="b">
        <v>0</v>
      </c>
      <c r="R156" t="b">
        <v>1</v>
      </c>
      <c r="S156" t="s">
        <v>60</v>
      </c>
      <c r="T156" t="s">
        <v>2033</v>
      </c>
      <c r="U156" t="s">
        <v>2043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9">
        <f t="shared" si="11"/>
        <v>40277.208333333336</v>
      </c>
      <c r="P157" s="9"/>
      <c r="Q157" t="b">
        <v>0</v>
      </c>
      <c r="R157" t="b">
        <v>0</v>
      </c>
      <c r="S157" t="s">
        <v>33</v>
      </c>
      <c r="T157" t="s">
        <v>2037</v>
      </c>
      <c r="U157" t="s">
        <v>2038</v>
      </c>
    </row>
    <row r="158" spans="1:2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9">
        <f t="shared" si="11"/>
        <v>43767.208333333328</v>
      </c>
      <c r="P158" s="9"/>
      <c r="Q158" t="b">
        <v>0</v>
      </c>
      <c r="R158" t="b">
        <v>0</v>
      </c>
      <c r="S158" t="s">
        <v>23</v>
      </c>
      <c r="T158" t="s">
        <v>2033</v>
      </c>
      <c r="U158" t="s">
        <v>2034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9">
        <f t="shared" si="11"/>
        <v>41650.25</v>
      </c>
      <c r="P159" s="9"/>
      <c r="Q159" t="b">
        <v>0</v>
      </c>
      <c r="R159" t="b">
        <v>0</v>
      </c>
      <c r="S159" t="s">
        <v>122</v>
      </c>
      <c r="T159" t="s">
        <v>2052</v>
      </c>
      <c r="U159" t="s">
        <v>2053</v>
      </c>
    </row>
    <row r="160" spans="1:2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9">
        <f t="shared" si="11"/>
        <v>42347.25</v>
      </c>
      <c r="P160" s="9"/>
      <c r="Q160" t="b">
        <v>0</v>
      </c>
      <c r="R160" t="b">
        <v>0</v>
      </c>
      <c r="S160" t="s">
        <v>23</v>
      </c>
      <c r="T160" t="s">
        <v>2033</v>
      </c>
      <c r="U160" t="s">
        <v>2034</v>
      </c>
    </row>
    <row r="161" spans="1:2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9">
        <f t="shared" si="11"/>
        <v>43569.208333333328</v>
      </c>
      <c r="P161" s="9"/>
      <c r="Q161" t="b">
        <v>0</v>
      </c>
      <c r="R161" t="b">
        <v>1</v>
      </c>
      <c r="S161" t="s">
        <v>33</v>
      </c>
      <c r="T161" t="s">
        <v>2037</v>
      </c>
      <c r="U161" t="s">
        <v>2038</v>
      </c>
    </row>
    <row r="162" spans="1:2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9">
        <f t="shared" si="11"/>
        <v>43598.208333333328</v>
      </c>
      <c r="P162" s="9"/>
      <c r="Q162" t="b">
        <v>0</v>
      </c>
      <c r="R162" t="b">
        <v>0</v>
      </c>
      <c r="S162" t="s">
        <v>65</v>
      </c>
      <c r="T162" t="s">
        <v>2035</v>
      </c>
      <c r="U162" t="s">
        <v>2044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9">
        <f t="shared" si="11"/>
        <v>42276.208333333328</v>
      </c>
      <c r="P163" s="9"/>
      <c r="Q163" t="b">
        <v>0</v>
      </c>
      <c r="R163" t="b">
        <v>1</v>
      </c>
      <c r="S163" t="s">
        <v>28</v>
      </c>
      <c r="T163" t="s">
        <v>2035</v>
      </c>
      <c r="U163" t="s">
        <v>2036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9">
        <f t="shared" si="11"/>
        <v>43472.25</v>
      </c>
      <c r="P164" s="9"/>
      <c r="Q164" t="b">
        <v>0</v>
      </c>
      <c r="R164" t="b">
        <v>0</v>
      </c>
      <c r="S164" t="s">
        <v>23</v>
      </c>
      <c r="T164" t="s">
        <v>2033</v>
      </c>
      <c r="U164" t="s">
        <v>2034</v>
      </c>
    </row>
    <row r="165" spans="1:2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9">
        <f t="shared" si="11"/>
        <v>43077.25</v>
      </c>
      <c r="P165" s="9"/>
      <c r="Q165" t="b">
        <v>0</v>
      </c>
      <c r="R165" t="b">
        <v>1</v>
      </c>
      <c r="S165" t="s">
        <v>122</v>
      </c>
      <c r="T165" t="s">
        <v>2052</v>
      </c>
      <c r="U165" t="s">
        <v>2053</v>
      </c>
    </row>
    <row r="166" spans="1:2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9">
        <f t="shared" si="11"/>
        <v>43017.208333333328</v>
      </c>
      <c r="P166" s="9"/>
      <c r="Q166" t="b">
        <v>0</v>
      </c>
      <c r="R166" t="b">
        <v>0</v>
      </c>
      <c r="S166" t="s">
        <v>33</v>
      </c>
      <c r="T166" t="s">
        <v>2037</v>
      </c>
      <c r="U166" t="s">
        <v>2038</v>
      </c>
    </row>
    <row r="167" spans="1:2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9">
        <f t="shared" si="11"/>
        <v>42980.208333333328</v>
      </c>
      <c r="P167" s="9"/>
      <c r="Q167" t="b">
        <v>0</v>
      </c>
      <c r="R167" t="b">
        <v>0</v>
      </c>
      <c r="S167" t="s">
        <v>28</v>
      </c>
      <c r="T167" t="s">
        <v>2035</v>
      </c>
      <c r="U167" t="s">
        <v>2036</v>
      </c>
    </row>
    <row r="168" spans="1:2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9">
        <f t="shared" si="11"/>
        <v>40538.25</v>
      </c>
      <c r="P168" s="9"/>
      <c r="Q168" t="b">
        <v>0</v>
      </c>
      <c r="R168" t="b">
        <v>0</v>
      </c>
      <c r="S168" t="s">
        <v>122</v>
      </c>
      <c r="T168" t="s">
        <v>2052</v>
      </c>
      <c r="U168" t="s">
        <v>2053</v>
      </c>
    </row>
    <row r="169" spans="1:2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9">
        <f t="shared" si="11"/>
        <v>41445.208333333336</v>
      </c>
      <c r="P169" s="9"/>
      <c r="Q169" t="b">
        <v>0</v>
      </c>
      <c r="R169" t="b">
        <v>0</v>
      </c>
      <c r="S169" t="s">
        <v>33</v>
      </c>
      <c r="T169" t="s">
        <v>2037</v>
      </c>
      <c r="U169" t="s">
        <v>2038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9">
        <f t="shared" si="11"/>
        <v>43541.208333333328</v>
      </c>
      <c r="P170" s="9"/>
      <c r="Q170" t="b">
        <v>0</v>
      </c>
      <c r="R170" t="b">
        <v>1</v>
      </c>
      <c r="S170" t="s">
        <v>60</v>
      </c>
      <c r="T170" t="s">
        <v>2033</v>
      </c>
      <c r="U170" t="s">
        <v>2043</v>
      </c>
    </row>
    <row r="171" spans="1:2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9">
        <f t="shared" si="11"/>
        <v>41105.208333333336</v>
      </c>
      <c r="P171" s="9"/>
      <c r="Q171" t="b">
        <v>0</v>
      </c>
      <c r="R171" t="b">
        <v>1</v>
      </c>
      <c r="S171" t="s">
        <v>100</v>
      </c>
      <c r="T171" t="s">
        <v>2039</v>
      </c>
      <c r="U171" t="s">
        <v>2050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9">
        <f t="shared" si="11"/>
        <v>42957.208333333328</v>
      </c>
      <c r="P172" s="9"/>
      <c r="Q172" t="b">
        <v>0</v>
      </c>
      <c r="R172" t="b">
        <v>0</v>
      </c>
      <c r="S172" t="s">
        <v>60</v>
      </c>
      <c r="T172" t="s">
        <v>2033</v>
      </c>
      <c r="U172" t="s">
        <v>2043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9">
        <f t="shared" si="11"/>
        <v>41740.208333333336</v>
      </c>
      <c r="P173" s="9"/>
      <c r="Q173" t="b">
        <v>0</v>
      </c>
      <c r="R173" t="b">
        <v>0</v>
      </c>
      <c r="S173" t="s">
        <v>206</v>
      </c>
      <c r="T173" t="s">
        <v>2045</v>
      </c>
      <c r="U173" t="s">
        <v>2057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9">
        <f t="shared" si="11"/>
        <v>41854.208333333336</v>
      </c>
      <c r="P174" s="9"/>
      <c r="Q174" t="b">
        <v>0</v>
      </c>
      <c r="R174" t="b">
        <v>1</v>
      </c>
      <c r="S174" t="s">
        <v>42</v>
      </c>
      <c r="T174" t="s">
        <v>2039</v>
      </c>
      <c r="U174" t="s">
        <v>2040</v>
      </c>
    </row>
    <row r="175" spans="1:21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9">
        <f t="shared" si="11"/>
        <v>41418.208333333336</v>
      </c>
      <c r="P175" s="9"/>
      <c r="Q175" t="b">
        <v>0</v>
      </c>
      <c r="R175" t="b">
        <v>0</v>
      </c>
      <c r="S175" t="s">
        <v>33</v>
      </c>
      <c r="T175" t="s">
        <v>2037</v>
      </c>
      <c r="U175" t="s">
        <v>2038</v>
      </c>
    </row>
    <row r="176" spans="1:2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9">
        <f t="shared" si="11"/>
        <v>42283.208333333328</v>
      </c>
      <c r="P176" s="9"/>
      <c r="Q176" t="b">
        <v>0</v>
      </c>
      <c r="R176" t="b">
        <v>1</v>
      </c>
      <c r="S176" t="s">
        <v>65</v>
      </c>
      <c r="T176" t="s">
        <v>2035</v>
      </c>
      <c r="U176" t="s">
        <v>2044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9">
        <f t="shared" si="11"/>
        <v>42632.208333333328</v>
      </c>
      <c r="P177" s="9"/>
      <c r="Q177" t="b">
        <v>0</v>
      </c>
      <c r="R177" t="b">
        <v>0</v>
      </c>
      <c r="S177" t="s">
        <v>33</v>
      </c>
      <c r="T177" t="s">
        <v>2037</v>
      </c>
      <c r="U177" t="s">
        <v>2038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9">
        <f t="shared" si="11"/>
        <v>42625.208333333328</v>
      </c>
      <c r="P178" s="9"/>
      <c r="Q178" t="b">
        <v>0</v>
      </c>
      <c r="R178" t="b">
        <v>0</v>
      </c>
      <c r="S178" t="s">
        <v>33</v>
      </c>
      <c r="T178" t="s">
        <v>2037</v>
      </c>
      <c r="U178" t="s">
        <v>2038</v>
      </c>
    </row>
    <row r="179" spans="1:2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9">
        <f t="shared" si="11"/>
        <v>40522.25</v>
      </c>
      <c r="P179" s="9"/>
      <c r="Q179" t="b">
        <v>0</v>
      </c>
      <c r="R179" t="b">
        <v>0</v>
      </c>
      <c r="S179" t="s">
        <v>33</v>
      </c>
      <c r="T179" t="s">
        <v>2037</v>
      </c>
      <c r="U179" t="s">
        <v>2038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9">
        <f t="shared" si="11"/>
        <v>43008.208333333328</v>
      </c>
      <c r="P180" s="9"/>
      <c r="Q180" t="b">
        <v>0</v>
      </c>
      <c r="R180" t="b">
        <v>0</v>
      </c>
      <c r="S180" t="s">
        <v>17</v>
      </c>
      <c r="T180" t="s">
        <v>2031</v>
      </c>
      <c r="U180" t="s">
        <v>2032</v>
      </c>
    </row>
    <row r="181" spans="1:21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9">
        <f t="shared" si="11"/>
        <v>41351.208333333336</v>
      </c>
      <c r="P181" s="9"/>
      <c r="Q181" t="b">
        <v>0</v>
      </c>
      <c r="R181" t="b">
        <v>1</v>
      </c>
      <c r="S181" t="s">
        <v>33</v>
      </c>
      <c r="T181" t="s">
        <v>2037</v>
      </c>
      <c r="U181" t="s">
        <v>2038</v>
      </c>
    </row>
    <row r="182" spans="1:2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9">
        <f t="shared" si="11"/>
        <v>40264.208333333336</v>
      </c>
      <c r="P182" s="9"/>
      <c r="Q182" t="b">
        <v>0</v>
      </c>
      <c r="R182" t="b">
        <v>0</v>
      </c>
      <c r="S182" t="s">
        <v>65</v>
      </c>
      <c r="T182" t="s">
        <v>2035</v>
      </c>
      <c r="U182" t="s">
        <v>2044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9">
        <f t="shared" si="11"/>
        <v>43030.208333333328</v>
      </c>
      <c r="P183" s="9"/>
      <c r="Q183" t="b">
        <v>0</v>
      </c>
      <c r="R183" t="b">
        <v>0</v>
      </c>
      <c r="S183" t="s">
        <v>28</v>
      </c>
      <c r="T183" t="s">
        <v>2035</v>
      </c>
      <c r="U183" t="s">
        <v>2036</v>
      </c>
    </row>
    <row r="184" spans="1:21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9">
        <f t="shared" si="11"/>
        <v>43647.208333333328</v>
      </c>
      <c r="P184" s="9"/>
      <c r="Q184" t="b">
        <v>0</v>
      </c>
      <c r="R184" t="b">
        <v>0</v>
      </c>
      <c r="S184" t="s">
        <v>33</v>
      </c>
      <c r="T184" t="s">
        <v>2037</v>
      </c>
      <c r="U184" t="s">
        <v>2038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9">
        <f t="shared" si="11"/>
        <v>40443.208333333336</v>
      </c>
      <c r="P185" s="9"/>
      <c r="Q185" t="b">
        <v>0</v>
      </c>
      <c r="R185" t="b">
        <v>0</v>
      </c>
      <c r="S185" t="s">
        <v>23</v>
      </c>
      <c r="T185" t="s">
        <v>2033</v>
      </c>
      <c r="U185" t="s">
        <v>2034</v>
      </c>
    </row>
    <row r="186" spans="1:2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9">
        <f t="shared" si="11"/>
        <v>43589.208333333328</v>
      </c>
      <c r="P186" s="9"/>
      <c r="Q186" t="b">
        <v>0</v>
      </c>
      <c r="R186" t="b">
        <v>0</v>
      </c>
      <c r="S186" t="s">
        <v>33</v>
      </c>
      <c r="T186" t="s">
        <v>2037</v>
      </c>
      <c r="U186" t="s">
        <v>2038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9">
        <f t="shared" si="11"/>
        <v>43244.208333333328</v>
      </c>
      <c r="P187" s="9"/>
      <c r="Q187" t="b">
        <v>0</v>
      </c>
      <c r="R187" t="b">
        <v>0</v>
      </c>
      <c r="S187" t="s">
        <v>269</v>
      </c>
      <c r="T187" t="s">
        <v>2039</v>
      </c>
      <c r="U187" t="s">
        <v>2058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9">
        <f t="shared" si="11"/>
        <v>41797.208333333336</v>
      </c>
      <c r="P188" s="9"/>
      <c r="Q188" t="b">
        <v>0</v>
      </c>
      <c r="R188" t="b">
        <v>0</v>
      </c>
      <c r="S188" t="s">
        <v>33</v>
      </c>
      <c r="T188" t="s">
        <v>2037</v>
      </c>
      <c r="U188" t="s">
        <v>2038</v>
      </c>
    </row>
    <row r="189" spans="1:2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9">
        <f t="shared" si="11"/>
        <v>41356.208333333336</v>
      </c>
      <c r="P189" s="9"/>
      <c r="Q189" t="b">
        <v>0</v>
      </c>
      <c r="R189" t="b">
        <v>1</v>
      </c>
      <c r="S189" t="s">
        <v>100</v>
      </c>
      <c r="T189" t="s">
        <v>2039</v>
      </c>
      <c r="U189" t="s">
        <v>2050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9">
        <f t="shared" si="11"/>
        <v>41976.25</v>
      </c>
      <c r="P190" s="9"/>
      <c r="Q190" t="b">
        <v>0</v>
      </c>
      <c r="R190" t="b">
        <v>0</v>
      </c>
      <c r="S190" t="s">
        <v>33</v>
      </c>
      <c r="T190" t="s">
        <v>2037</v>
      </c>
      <c r="U190" t="s">
        <v>2038</v>
      </c>
    </row>
    <row r="191" spans="1:2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9">
        <f t="shared" si="11"/>
        <v>42433.25</v>
      </c>
      <c r="P191" s="9"/>
      <c r="Q191" t="b">
        <v>0</v>
      </c>
      <c r="R191" t="b">
        <v>0</v>
      </c>
      <c r="S191" t="s">
        <v>33</v>
      </c>
      <c r="T191" t="s">
        <v>2037</v>
      </c>
      <c r="U191" t="s">
        <v>2038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9">
        <f t="shared" si="11"/>
        <v>41430.208333333336</v>
      </c>
      <c r="P192" s="9"/>
      <c r="Q192" t="b">
        <v>0</v>
      </c>
      <c r="R192" t="b">
        <v>1</v>
      </c>
      <c r="S192" t="s">
        <v>33</v>
      </c>
      <c r="T192" t="s">
        <v>2037</v>
      </c>
      <c r="U192" t="s">
        <v>2038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9">
        <f t="shared" si="11"/>
        <v>43539.208333333328</v>
      </c>
      <c r="P193" s="9"/>
      <c r="Q193" t="b">
        <v>0</v>
      </c>
      <c r="R193" t="b">
        <v>0</v>
      </c>
      <c r="S193" t="s">
        <v>33</v>
      </c>
      <c r="T193" t="s">
        <v>2037</v>
      </c>
      <c r="U193" t="s">
        <v>2038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9">
        <f t="shared" si="11"/>
        <v>41821.208333333336</v>
      </c>
      <c r="P194" s="9"/>
      <c r="Q194" t="b">
        <v>0</v>
      </c>
      <c r="R194" t="b">
        <v>0</v>
      </c>
      <c r="S194" t="s">
        <v>23</v>
      </c>
      <c r="T194" t="s">
        <v>2033</v>
      </c>
      <c r="U194" t="s">
        <v>2034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s="9"/>
      <c r="Q195" t="b">
        <v>1</v>
      </c>
      <c r="R195" t="b">
        <v>0</v>
      </c>
      <c r="S195" t="s">
        <v>60</v>
      </c>
      <c r="T195" t="s">
        <v>2033</v>
      </c>
      <c r="U195" t="s">
        <v>2043</v>
      </c>
    </row>
    <row r="196" spans="1:2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9">
        <f t="shared" si="15"/>
        <v>42277.208333333328</v>
      </c>
      <c r="P196" s="9"/>
      <c r="Q196" t="b">
        <v>0</v>
      </c>
      <c r="R196" t="b">
        <v>0</v>
      </c>
      <c r="S196" t="s">
        <v>148</v>
      </c>
      <c r="T196" t="s">
        <v>2033</v>
      </c>
      <c r="U196" t="s">
        <v>2055</v>
      </c>
    </row>
    <row r="197" spans="1:2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9">
        <f t="shared" si="15"/>
        <v>43317.208333333328</v>
      </c>
      <c r="P197" s="9"/>
      <c r="Q197" t="b">
        <v>0</v>
      </c>
      <c r="R197" t="b">
        <v>0</v>
      </c>
      <c r="S197" t="s">
        <v>50</v>
      </c>
      <c r="T197" t="s">
        <v>2033</v>
      </c>
      <c r="U197" t="s">
        <v>2041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9">
        <f t="shared" si="15"/>
        <v>42635.208333333328</v>
      </c>
      <c r="P198" s="9"/>
      <c r="Q198" t="b">
        <v>0</v>
      </c>
      <c r="R198" t="b">
        <v>0</v>
      </c>
      <c r="S198" t="s">
        <v>65</v>
      </c>
      <c r="T198" t="s">
        <v>2035</v>
      </c>
      <c r="U198" t="s">
        <v>2044</v>
      </c>
    </row>
    <row r="199" spans="1:2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9">
        <f t="shared" si="15"/>
        <v>42923.208333333328</v>
      </c>
      <c r="P199" s="9"/>
      <c r="Q199" t="b">
        <v>0</v>
      </c>
      <c r="R199" t="b">
        <v>0</v>
      </c>
      <c r="S199" t="s">
        <v>53</v>
      </c>
      <c r="T199" t="s">
        <v>2039</v>
      </c>
      <c r="U199" t="s">
        <v>2042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9">
        <f t="shared" si="15"/>
        <v>40425.208333333336</v>
      </c>
      <c r="P200" s="9"/>
      <c r="Q200" t="b">
        <v>0</v>
      </c>
      <c r="R200" t="b">
        <v>0</v>
      </c>
      <c r="S200" t="s">
        <v>50</v>
      </c>
      <c r="T200" t="s">
        <v>2033</v>
      </c>
      <c r="U200" t="s">
        <v>2041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9">
        <f t="shared" si="15"/>
        <v>42196.208333333328</v>
      </c>
      <c r="P201" s="9"/>
      <c r="Q201" t="b">
        <v>0</v>
      </c>
      <c r="R201" t="b">
        <v>0</v>
      </c>
      <c r="S201" t="s">
        <v>23</v>
      </c>
      <c r="T201" t="s">
        <v>2033</v>
      </c>
      <c r="U201" t="s">
        <v>2034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9">
        <f t="shared" si="15"/>
        <v>40273.208333333336</v>
      </c>
      <c r="P202" s="9"/>
      <c r="Q202" t="b">
        <v>0</v>
      </c>
      <c r="R202" t="b">
        <v>0</v>
      </c>
      <c r="S202" t="s">
        <v>33</v>
      </c>
      <c r="T202" t="s">
        <v>2037</v>
      </c>
      <c r="U202" t="s">
        <v>2038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9">
        <f t="shared" si="15"/>
        <v>41863.208333333336</v>
      </c>
      <c r="P203" s="9"/>
      <c r="Q203" t="b">
        <v>0</v>
      </c>
      <c r="R203" t="b">
        <v>0</v>
      </c>
      <c r="S203" t="s">
        <v>28</v>
      </c>
      <c r="T203" t="s">
        <v>2035</v>
      </c>
      <c r="U203" t="s">
        <v>2036</v>
      </c>
    </row>
    <row r="204" spans="1:2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9">
        <f t="shared" si="15"/>
        <v>40822.208333333336</v>
      </c>
      <c r="P204" s="9"/>
      <c r="Q204" t="b">
        <v>0</v>
      </c>
      <c r="R204" t="b">
        <v>0</v>
      </c>
      <c r="S204" t="s">
        <v>17</v>
      </c>
      <c r="T204" t="s">
        <v>2031</v>
      </c>
      <c r="U204" t="s">
        <v>2032</v>
      </c>
    </row>
    <row r="205" spans="1:21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9">
        <f t="shared" si="15"/>
        <v>42754.25</v>
      </c>
      <c r="P205" s="9"/>
      <c r="Q205" t="b">
        <v>0</v>
      </c>
      <c r="R205" t="b">
        <v>0</v>
      </c>
      <c r="S205" t="s">
        <v>33</v>
      </c>
      <c r="T205" t="s">
        <v>2037</v>
      </c>
      <c r="U205" t="s">
        <v>2038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9">
        <f t="shared" si="15"/>
        <v>40646.208333333336</v>
      </c>
      <c r="P206" s="9"/>
      <c r="Q206" t="b">
        <v>0</v>
      </c>
      <c r="R206" t="b">
        <v>0</v>
      </c>
      <c r="S206" t="s">
        <v>159</v>
      </c>
      <c r="T206" t="s">
        <v>2033</v>
      </c>
      <c r="U206" t="s">
        <v>2056</v>
      </c>
    </row>
    <row r="207" spans="1:2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9">
        <f t="shared" si="15"/>
        <v>43402.208333333328</v>
      </c>
      <c r="P207" s="9"/>
      <c r="Q207" t="b">
        <v>1</v>
      </c>
      <c r="R207" t="b">
        <v>0</v>
      </c>
      <c r="S207" t="s">
        <v>33</v>
      </c>
      <c r="T207" t="s">
        <v>2037</v>
      </c>
      <c r="U207" t="s">
        <v>2038</v>
      </c>
    </row>
    <row r="208" spans="1:2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9">
        <f t="shared" si="15"/>
        <v>40245.25</v>
      </c>
      <c r="P208" s="9"/>
      <c r="Q208" t="b">
        <v>0</v>
      </c>
      <c r="R208" t="b">
        <v>0</v>
      </c>
      <c r="S208" t="s">
        <v>119</v>
      </c>
      <c r="T208" t="s">
        <v>2045</v>
      </c>
      <c r="U208" t="s">
        <v>2051</v>
      </c>
    </row>
    <row r="209" spans="1:21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9">
        <f t="shared" si="15"/>
        <v>43360.208333333328</v>
      </c>
      <c r="P209" s="9"/>
      <c r="Q209" t="b">
        <v>0</v>
      </c>
      <c r="R209" t="b">
        <v>1</v>
      </c>
      <c r="S209" t="s">
        <v>23</v>
      </c>
      <c r="T209" t="s">
        <v>2033</v>
      </c>
      <c r="U209" t="s">
        <v>2034</v>
      </c>
    </row>
    <row r="210" spans="1:2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9">
        <f t="shared" si="15"/>
        <v>43072.25</v>
      </c>
      <c r="P210" s="9"/>
      <c r="Q210" t="b">
        <v>0</v>
      </c>
      <c r="R210" t="b">
        <v>0</v>
      </c>
      <c r="S210" t="s">
        <v>42</v>
      </c>
      <c r="T210" t="s">
        <v>2039</v>
      </c>
      <c r="U210" t="s">
        <v>2040</v>
      </c>
    </row>
    <row r="211" spans="1:21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9">
        <f t="shared" si="15"/>
        <v>42503.208333333328</v>
      </c>
      <c r="P211" s="9"/>
      <c r="Q211" t="b">
        <v>0</v>
      </c>
      <c r="R211" t="b">
        <v>0</v>
      </c>
      <c r="S211" t="s">
        <v>42</v>
      </c>
      <c r="T211" t="s">
        <v>2039</v>
      </c>
      <c r="U211" t="s">
        <v>2040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9">
        <f t="shared" si="15"/>
        <v>42824.208333333328</v>
      </c>
      <c r="P212" s="9"/>
      <c r="Q212" t="b">
        <v>0</v>
      </c>
      <c r="R212" t="b">
        <v>0</v>
      </c>
      <c r="S212" t="s">
        <v>474</v>
      </c>
      <c r="T212" t="s">
        <v>2039</v>
      </c>
      <c r="U212" t="s">
        <v>2061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9">
        <f t="shared" si="15"/>
        <v>41537.208333333336</v>
      </c>
      <c r="P213" s="9"/>
      <c r="Q213" t="b">
        <v>0</v>
      </c>
      <c r="R213" t="b">
        <v>0</v>
      </c>
      <c r="S213" t="s">
        <v>33</v>
      </c>
      <c r="T213" t="s">
        <v>2037</v>
      </c>
      <c r="U213" t="s">
        <v>2038</v>
      </c>
    </row>
    <row r="214" spans="1:21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9">
        <f t="shared" si="15"/>
        <v>43860.25</v>
      </c>
      <c r="P214" s="9"/>
      <c r="Q214" t="b">
        <v>0</v>
      </c>
      <c r="R214" t="b">
        <v>0</v>
      </c>
      <c r="S214" t="s">
        <v>33</v>
      </c>
      <c r="T214" t="s">
        <v>2037</v>
      </c>
      <c r="U214" t="s">
        <v>2038</v>
      </c>
    </row>
    <row r="215" spans="1:21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9">
        <f t="shared" si="15"/>
        <v>40496.25</v>
      </c>
      <c r="P215" s="9"/>
      <c r="Q215" t="b">
        <v>0</v>
      </c>
      <c r="R215" t="b">
        <v>1</v>
      </c>
      <c r="S215" t="s">
        <v>60</v>
      </c>
      <c r="T215" t="s">
        <v>2033</v>
      </c>
      <c r="U215" t="s">
        <v>2043</v>
      </c>
    </row>
    <row r="216" spans="1:2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9">
        <f t="shared" si="15"/>
        <v>40415.208333333336</v>
      </c>
      <c r="P216" s="9"/>
      <c r="Q216" t="b">
        <v>0</v>
      </c>
      <c r="R216" t="b">
        <v>0</v>
      </c>
      <c r="S216" t="s">
        <v>23</v>
      </c>
      <c r="T216" t="s">
        <v>2033</v>
      </c>
      <c r="U216" t="s">
        <v>2034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9">
        <f t="shared" si="15"/>
        <v>43511.25</v>
      </c>
      <c r="P217" s="9"/>
      <c r="Q217" t="b">
        <v>0</v>
      </c>
      <c r="R217" t="b">
        <v>0</v>
      </c>
      <c r="S217" t="s">
        <v>33</v>
      </c>
      <c r="T217" t="s">
        <v>2037</v>
      </c>
      <c r="U217" t="s">
        <v>2038</v>
      </c>
    </row>
    <row r="218" spans="1:2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9">
        <f t="shared" si="15"/>
        <v>40871.25</v>
      </c>
      <c r="P218" s="9"/>
      <c r="Q218" t="b">
        <v>0</v>
      </c>
      <c r="R218" t="b">
        <v>0</v>
      </c>
      <c r="S218" t="s">
        <v>33</v>
      </c>
      <c r="T218" t="s">
        <v>2037</v>
      </c>
      <c r="U218" t="s">
        <v>2038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9">
        <f t="shared" si="15"/>
        <v>43592.208333333328</v>
      </c>
      <c r="P219" s="9"/>
      <c r="Q219" t="b">
        <v>0</v>
      </c>
      <c r="R219" t="b">
        <v>0</v>
      </c>
      <c r="S219" t="s">
        <v>474</v>
      </c>
      <c r="T219" t="s">
        <v>2039</v>
      </c>
      <c r="U219" t="s">
        <v>2061</v>
      </c>
    </row>
    <row r="220" spans="1:2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9">
        <f t="shared" si="15"/>
        <v>40892.25</v>
      </c>
      <c r="P220" s="9"/>
      <c r="Q220" t="b">
        <v>0</v>
      </c>
      <c r="R220" t="b">
        <v>1</v>
      </c>
      <c r="S220" t="s">
        <v>100</v>
      </c>
      <c r="T220" t="s">
        <v>2039</v>
      </c>
      <c r="U220" t="s">
        <v>2050</v>
      </c>
    </row>
    <row r="221" spans="1:2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9">
        <f t="shared" si="15"/>
        <v>41149.208333333336</v>
      </c>
      <c r="P221" s="9"/>
      <c r="Q221" t="b">
        <v>0</v>
      </c>
      <c r="R221" t="b">
        <v>0</v>
      </c>
      <c r="S221" t="s">
        <v>71</v>
      </c>
      <c r="T221" t="s">
        <v>2039</v>
      </c>
      <c r="U221" t="s">
        <v>2047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9">
        <f t="shared" si="15"/>
        <v>40743.208333333336</v>
      </c>
      <c r="P222" s="9"/>
      <c r="Q222" t="b">
        <v>1</v>
      </c>
      <c r="R222" t="b">
        <v>0</v>
      </c>
      <c r="S222" t="s">
        <v>33</v>
      </c>
      <c r="T222" t="s">
        <v>2037</v>
      </c>
      <c r="U222" t="s">
        <v>2038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9">
        <f t="shared" si="15"/>
        <v>41083.208333333336</v>
      </c>
      <c r="P223" s="9"/>
      <c r="Q223" t="b">
        <v>1</v>
      </c>
      <c r="R223" t="b">
        <v>0</v>
      </c>
      <c r="S223" t="s">
        <v>17</v>
      </c>
      <c r="T223" t="s">
        <v>2031</v>
      </c>
      <c r="U223" t="s">
        <v>2032</v>
      </c>
    </row>
    <row r="224" spans="1:2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9">
        <f t="shared" si="15"/>
        <v>41915.208333333336</v>
      </c>
      <c r="P224" s="9"/>
      <c r="Q224" t="b">
        <v>0</v>
      </c>
      <c r="R224" t="b">
        <v>0</v>
      </c>
      <c r="S224" t="s">
        <v>122</v>
      </c>
      <c r="T224" t="s">
        <v>2052</v>
      </c>
      <c r="U224" t="s">
        <v>2053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9">
        <f t="shared" si="15"/>
        <v>42459.208333333328</v>
      </c>
      <c r="P225" s="9"/>
      <c r="Q225" t="b">
        <v>0</v>
      </c>
      <c r="R225" t="b">
        <v>0</v>
      </c>
      <c r="S225" t="s">
        <v>33</v>
      </c>
      <c r="T225" t="s">
        <v>2037</v>
      </c>
      <c r="U225" t="s">
        <v>2038</v>
      </c>
    </row>
    <row r="226" spans="1:2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9">
        <f t="shared" si="15"/>
        <v>41951.25</v>
      </c>
      <c r="P226" s="9"/>
      <c r="Q226" t="b">
        <v>0</v>
      </c>
      <c r="R226" t="b">
        <v>0</v>
      </c>
      <c r="S226" t="s">
        <v>474</v>
      </c>
      <c r="T226" t="s">
        <v>2039</v>
      </c>
      <c r="U226" t="s">
        <v>2061</v>
      </c>
    </row>
    <row r="227" spans="1:2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9">
        <f t="shared" si="15"/>
        <v>41762.208333333336</v>
      </c>
      <c r="P227" s="9"/>
      <c r="Q227" t="b">
        <v>1</v>
      </c>
      <c r="R227" t="b">
        <v>0</v>
      </c>
      <c r="S227" t="s">
        <v>23</v>
      </c>
      <c r="T227" t="s">
        <v>2033</v>
      </c>
      <c r="U227" t="s">
        <v>2034</v>
      </c>
    </row>
    <row r="228" spans="1:2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9">
        <f t="shared" si="15"/>
        <v>40313.208333333336</v>
      </c>
      <c r="P228" s="9"/>
      <c r="Q228" t="b">
        <v>0</v>
      </c>
      <c r="R228" t="b">
        <v>0</v>
      </c>
      <c r="S228" t="s">
        <v>122</v>
      </c>
      <c r="T228" t="s">
        <v>2052</v>
      </c>
      <c r="U228" t="s">
        <v>2053</v>
      </c>
    </row>
    <row r="229" spans="1:21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9">
        <f t="shared" si="15"/>
        <v>42145.208333333328</v>
      </c>
      <c r="P229" s="9"/>
      <c r="Q229" t="b">
        <v>0</v>
      </c>
      <c r="R229" t="b">
        <v>0</v>
      </c>
      <c r="S229" t="s">
        <v>292</v>
      </c>
      <c r="T229" t="s">
        <v>2048</v>
      </c>
      <c r="U229" t="s">
        <v>2059</v>
      </c>
    </row>
    <row r="230" spans="1:2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9">
        <f t="shared" si="15"/>
        <v>42638.208333333328</v>
      </c>
      <c r="P230" s="9"/>
      <c r="Q230" t="b">
        <v>0</v>
      </c>
      <c r="R230" t="b">
        <v>0</v>
      </c>
      <c r="S230" t="s">
        <v>71</v>
      </c>
      <c r="T230" t="s">
        <v>2039</v>
      </c>
      <c r="U230" t="s">
        <v>2047</v>
      </c>
    </row>
    <row r="231" spans="1:2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9">
        <f t="shared" si="15"/>
        <v>42935.208333333328</v>
      </c>
      <c r="P231" s="9"/>
      <c r="Q231" t="b">
        <v>0</v>
      </c>
      <c r="R231" t="b">
        <v>1</v>
      </c>
      <c r="S231" t="s">
        <v>292</v>
      </c>
      <c r="T231" t="s">
        <v>2048</v>
      </c>
      <c r="U231" t="s">
        <v>2059</v>
      </c>
    </row>
    <row r="232" spans="1:2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9">
        <f t="shared" si="15"/>
        <v>43805.25</v>
      </c>
      <c r="P232" s="9"/>
      <c r="Q232" t="b">
        <v>0</v>
      </c>
      <c r="R232" t="b">
        <v>0</v>
      </c>
      <c r="S232" t="s">
        <v>89</v>
      </c>
      <c r="T232" t="s">
        <v>2048</v>
      </c>
      <c r="U232" t="s">
        <v>2049</v>
      </c>
    </row>
    <row r="233" spans="1:2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9">
        <f t="shared" si="15"/>
        <v>41473.208333333336</v>
      </c>
      <c r="P233" s="9"/>
      <c r="Q233" t="b">
        <v>0</v>
      </c>
      <c r="R233" t="b">
        <v>0</v>
      </c>
      <c r="S233" t="s">
        <v>33</v>
      </c>
      <c r="T233" t="s">
        <v>2037</v>
      </c>
      <c r="U233" t="s">
        <v>2038</v>
      </c>
    </row>
    <row r="234" spans="1:2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9">
        <f t="shared" si="15"/>
        <v>42577.208333333328</v>
      </c>
      <c r="P234" s="9"/>
      <c r="Q234" t="b">
        <v>0</v>
      </c>
      <c r="R234" t="b">
        <v>0</v>
      </c>
      <c r="S234" t="s">
        <v>33</v>
      </c>
      <c r="T234" t="s">
        <v>2037</v>
      </c>
      <c r="U234" t="s">
        <v>2038</v>
      </c>
    </row>
    <row r="235" spans="1:2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9">
        <f t="shared" si="15"/>
        <v>40722.208333333336</v>
      </c>
      <c r="P235" s="9"/>
      <c r="Q235" t="b">
        <v>0</v>
      </c>
      <c r="R235" t="b">
        <v>0</v>
      </c>
      <c r="S235" t="s">
        <v>71</v>
      </c>
      <c r="T235" t="s">
        <v>2039</v>
      </c>
      <c r="U235" t="s">
        <v>2047</v>
      </c>
    </row>
    <row r="236" spans="1:2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9">
        <f t="shared" si="15"/>
        <v>42976.208333333328</v>
      </c>
      <c r="P236" s="9"/>
      <c r="Q236" t="b">
        <v>0</v>
      </c>
      <c r="R236" t="b">
        <v>1</v>
      </c>
      <c r="S236" t="s">
        <v>89</v>
      </c>
      <c r="T236" t="s">
        <v>2048</v>
      </c>
      <c r="U236" t="s">
        <v>2049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9">
        <f t="shared" si="15"/>
        <v>42784.25</v>
      </c>
      <c r="P237" s="9"/>
      <c r="Q237" t="b">
        <v>0</v>
      </c>
      <c r="R237" t="b">
        <v>0</v>
      </c>
      <c r="S237" t="s">
        <v>71</v>
      </c>
      <c r="T237" t="s">
        <v>2039</v>
      </c>
      <c r="U237" t="s">
        <v>2047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9">
        <f t="shared" si="15"/>
        <v>43648.208333333328</v>
      </c>
      <c r="P238" s="9"/>
      <c r="Q238" t="b">
        <v>0</v>
      </c>
      <c r="R238" t="b">
        <v>1</v>
      </c>
      <c r="S238" t="s">
        <v>23</v>
      </c>
      <c r="T238" t="s">
        <v>2033</v>
      </c>
      <c r="U238" t="s">
        <v>2034</v>
      </c>
    </row>
    <row r="239" spans="1:21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9">
        <f t="shared" si="15"/>
        <v>41756.208333333336</v>
      </c>
      <c r="P239" s="9"/>
      <c r="Q239" t="b">
        <v>0</v>
      </c>
      <c r="R239" t="b">
        <v>0</v>
      </c>
      <c r="S239" t="s">
        <v>71</v>
      </c>
      <c r="T239" t="s">
        <v>2039</v>
      </c>
      <c r="U239" t="s">
        <v>2047</v>
      </c>
    </row>
    <row r="240" spans="1:2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9">
        <f t="shared" si="15"/>
        <v>43108.25</v>
      </c>
      <c r="P240" s="9"/>
      <c r="Q240" t="b">
        <v>0</v>
      </c>
      <c r="R240" t="b">
        <v>1</v>
      </c>
      <c r="S240" t="s">
        <v>33</v>
      </c>
      <c r="T240" t="s">
        <v>2037</v>
      </c>
      <c r="U240" t="s">
        <v>2038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9">
        <f t="shared" si="15"/>
        <v>42249.208333333328</v>
      </c>
      <c r="P241" s="9"/>
      <c r="Q241" t="b">
        <v>0</v>
      </c>
      <c r="R241" t="b">
        <v>0</v>
      </c>
      <c r="S241" t="s">
        <v>65</v>
      </c>
      <c r="T241" t="s">
        <v>2035</v>
      </c>
      <c r="U241" t="s">
        <v>2044</v>
      </c>
    </row>
    <row r="242" spans="1:2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9">
        <f t="shared" si="15"/>
        <v>40397.208333333336</v>
      </c>
      <c r="P242" s="9"/>
      <c r="Q242" t="b">
        <v>0</v>
      </c>
      <c r="R242" t="b">
        <v>0</v>
      </c>
      <c r="S242" t="s">
        <v>33</v>
      </c>
      <c r="T242" t="s">
        <v>2037</v>
      </c>
      <c r="U242" t="s">
        <v>2038</v>
      </c>
    </row>
    <row r="243" spans="1:21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9">
        <f t="shared" si="15"/>
        <v>41752.208333333336</v>
      </c>
      <c r="P243" s="9"/>
      <c r="Q243" t="b">
        <v>0</v>
      </c>
      <c r="R243" t="b">
        <v>1</v>
      </c>
      <c r="S243" t="s">
        <v>68</v>
      </c>
      <c r="T243" t="s">
        <v>2045</v>
      </c>
      <c r="U243" t="s">
        <v>2046</v>
      </c>
    </row>
    <row r="244" spans="1:2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9">
        <f t="shared" si="15"/>
        <v>42875.208333333328</v>
      </c>
      <c r="P244" s="9"/>
      <c r="Q244" t="b">
        <v>0</v>
      </c>
      <c r="R244" t="b">
        <v>1</v>
      </c>
      <c r="S244" t="s">
        <v>23</v>
      </c>
      <c r="T244" t="s">
        <v>2033</v>
      </c>
      <c r="U244" t="s">
        <v>2034</v>
      </c>
    </row>
    <row r="245" spans="1:21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9">
        <f t="shared" si="15"/>
        <v>43166.25</v>
      </c>
      <c r="P245" s="9"/>
      <c r="Q245" t="b">
        <v>0</v>
      </c>
      <c r="R245" t="b">
        <v>0</v>
      </c>
      <c r="S245" t="s">
        <v>33</v>
      </c>
      <c r="T245" t="s">
        <v>2037</v>
      </c>
      <c r="U245" t="s">
        <v>2038</v>
      </c>
    </row>
    <row r="246" spans="1:21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9">
        <f t="shared" si="15"/>
        <v>41886.208333333336</v>
      </c>
      <c r="P246" s="9"/>
      <c r="Q246" t="b">
        <v>0</v>
      </c>
      <c r="R246" t="b">
        <v>0</v>
      </c>
      <c r="S246" t="s">
        <v>33</v>
      </c>
      <c r="T246" t="s">
        <v>2037</v>
      </c>
      <c r="U246" t="s">
        <v>2038</v>
      </c>
    </row>
    <row r="247" spans="1:2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9">
        <f t="shared" si="15"/>
        <v>41737.208333333336</v>
      </c>
      <c r="P247" s="9"/>
      <c r="Q247" t="b">
        <v>0</v>
      </c>
      <c r="R247" t="b">
        <v>0</v>
      </c>
      <c r="S247" t="s">
        <v>33</v>
      </c>
      <c r="T247" t="s">
        <v>2037</v>
      </c>
      <c r="U247" t="s">
        <v>2038</v>
      </c>
    </row>
    <row r="248" spans="1:21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9">
        <f t="shared" si="15"/>
        <v>41495.208333333336</v>
      </c>
      <c r="P248" s="9"/>
      <c r="Q248" t="b">
        <v>0</v>
      </c>
      <c r="R248" t="b">
        <v>0</v>
      </c>
      <c r="S248" t="s">
        <v>28</v>
      </c>
      <c r="T248" t="s">
        <v>2035</v>
      </c>
      <c r="U248" t="s">
        <v>2036</v>
      </c>
    </row>
    <row r="249" spans="1:2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9">
        <f t="shared" si="15"/>
        <v>42741.25</v>
      </c>
      <c r="P249" s="9"/>
      <c r="Q249" t="b">
        <v>0</v>
      </c>
      <c r="R249" t="b">
        <v>1</v>
      </c>
      <c r="S249" t="s">
        <v>119</v>
      </c>
      <c r="T249" t="s">
        <v>2045</v>
      </c>
      <c r="U249" t="s">
        <v>2051</v>
      </c>
    </row>
    <row r="250" spans="1:2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9">
        <f t="shared" si="15"/>
        <v>42009.25</v>
      </c>
      <c r="P250" s="9"/>
      <c r="Q250" t="b">
        <v>0</v>
      </c>
      <c r="R250" t="b">
        <v>0</v>
      </c>
      <c r="S250" t="s">
        <v>292</v>
      </c>
      <c r="T250" t="s">
        <v>2048</v>
      </c>
      <c r="U250" t="s">
        <v>2059</v>
      </c>
    </row>
    <row r="251" spans="1:2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9">
        <f t="shared" si="15"/>
        <v>42013.25</v>
      </c>
      <c r="P251" s="9"/>
      <c r="Q251" t="b">
        <v>0</v>
      </c>
      <c r="R251" t="b">
        <v>0</v>
      </c>
      <c r="S251" t="s">
        <v>206</v>
      </c>
      <c r="T251" t="s">
        <v>2045</v>
      </c>
      <c r="U251" t="s">
        <v>2057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9">
        <f t="shared" si="15"/>
        <v>40238.25</v>
      </c>
      <c r="P252" s="9"/>
      <c r="Q252" t="b">
        <v>0</v>
      </c>
      <c r="R252" t="b">
        <v>0</v>
      </c>
      <c r="S252" t="s">
        <v>23</v>
      </c>
      <c r="T252" t="s">
        <v>2033</v>
      </c>
      <c r="U252" t="s">
        <v>2034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9">
        <f t="shared" si="15"/>
        <v>41254.25</v>
      </c>
      <c r="P253" s="9"/>
      <c r="Q253" t="b">
        <v>0</v>
      </c>
      <c r="R253" t="b">
        <v>0</v>
      </c>
      <c r="S253" t="s">
        <v>33</v>
      </c>
      <c r="T253" t="s">
        <v>2037</v>
      </c>
      <c r="U253" t="s">
        <v>2038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9">
        <f t="shared" si="15"/>
        <v>41577.208333333336</v>
      </c>
      <c r="P254" s="9"/>
      <c r="Q254" t="b">
        <v>0</v>
      </c>
      <c r="R254" t="b">
        <v>0</v>
      </c>
      <c r="S254" t="s">
        <v>33</v>
      </c>
      <c r="T254" t="s">
        <v>2037</v>
      </c>
      <c r="U254" t="s">
        <v>2038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9">
        <f t="shared" si="15"/>
        <v>40653.208333333336</v>
      </c>
      <c r="P255" s="9"/>
      <c r="Q255" t="b">
        <v>0</v>
      </c>
      <c r="R255" t="b">
        <v>0</v>
      </c>
      <c r="S255" t="s">
        <v>53</v>
      </c>
      <c r="T255" t="s">
        <v>2039</v>
      </c>
      <c r="U255" t="s">
        <v>2042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9">
        <f t="shared" si="15"/>
        <v>42789.25</v>
      </c>
      <c r="P256" s="9"/>
      <c r="Q256" t="b">
        <v>0</v>
      </c>
      <c r="R256" t="b">
        <v>0</v>
      </c>
      <c r="S256" t="s">
        <v>68</v>
      </c>
      <c r="T256" t="s">
        <v>2045</v>
      </c>
      <c r="U256" t="s">
        <v>2046</v>
      </c>
    </row>
    <row r="257" spans="1:21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9">
        <f t="shared" si="15"/>
        <v>40595.25</v>
      </c>
      <c r="P257" s="9"/>
      <c r="Q257" t="b">
        <v>0</v>
      </c>
      <c r="R257" t="b">
        <v>1</v>
      </c>
      <c r="S257" t="s">
        <v>23</v>
      </c>
      <c r="T257" t="s">
        <v>2033</v>
      </c>
      <c r="U257" t="s">
        <v>2034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9">
        <f t="shared" si="15"/>
        <v>42430.25</v>
      </c>
      <c r="P258" s="9"/>
      <c r="Q258" t="b">
        <v>0</v>
      </c>
      <c r="R258" t="b">
        <v>0</v>
      </c>
      <c r="S258" t="s">
        <v>23</v>
      </c>
      <c r="T258" t="s">
        <v>2033</v>
      </c>
      <c r="U258" t="s">
        <v>2034</v>
      </c>
    </row>
    <row r="259" spans="1:2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s="9"/>
      <c r="Q259" t="b">
        <v>0</v>
      </c>
      <c r="R259" t="b">
        <v>0</v>
      </c>
      <c r="S259" t="s">
        <v>33</v>
      </c>
      <c r="T259" t="s">
        <v>2037</v>
      </c>
      <c r="U259" t="s">
        <v>2038</v>
      </c>
    </row>
    <row r="260" spans="1:2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9">
        <f t="shared" si="19"/>
        <v>42732.25</v>
      </c>
      <c r="P260" s="9"/>
      <c r="Q260" t="b">
        <v>0</v>
      </c>
      <c r="R260" t="b">
        <v>1</v>
      </c>
      <c r="S260" t="s">
        <v>33</v>
      </c>
      <c r="T260" t="s">
        <v>2037</v>
      </c>
      <c r="U260" t="s">
        <v>2038</v>
      </c>
    </row>
    <row r="261" spans="1:21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9">
        <f t="shared" si="19"/>
        <v>41270.25</v>
      </c>
      <c r="P261" s="9"/>
      <c r="Q261" t="b">
        <v>1</v>
      </c>
      <c r="R261" t="b">
        <v>0</v>
      </c>
      <c r="S261" t="s">
        <v>122</v>
      </c>
      <c r="T261" t="s">
        <v>2052</v>
      </c>
      <c r="U261" t="s">
        <v>2053</v>
      </c>
    </row>
    <row r="262" spans="1:2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9">
        <f t="shared" si="19"/>
        <v>41192.208333333336</v>
      </c>
      <c r="P262" s="9"/>
      <c r="Q262" t="b">
        <v>0</v>
      </c>
      <c r="R262" t="b">
        <v>0</v>
      </c>
      <c r="S262" t="s">
        <v>23</v>
      </c>
      <c r="T262" t="s">
        <v>2033</v>
      </c>
      <c r="U262" t="s">
        <v>2034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9">
        <f t="shared" si="19"/>
        <v>40419.208333333336</v>
      </c>
      <c r="P263" s="9"/>
      <c r="Q263" t="b">
        <v>0</v>
      </c>
      <c r="R263" t="b">
        <v>1</v>
      </c>
      <c r="S263" t="s">
        <v>23</v>
      </c>
      <c r="T263" t="s">
        <v>2033</v>
      </c>
      <c r="U263" t="s">
        <v>2034</v>
      </c>
    </row>
    <row r="264" spans="1:2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9">
        <f t="shared" si="19"/>
        <v>40664.208333333336</v>
      </c>
      <c r="P264" s="9"/>
      <c r="Q264" t="b">
        <v>0</v>
      </c>
      <c r="R264" t="b">
        <v>1</v>
      </c>
      <c r="S264" t="s">
        <v>60</v>
      </c>
      <c r="T264" t="s">
        <v>2033</v>
      </c>
      <c r="U264" t="s">
        <v>2043</v>
      </c>
    </row>
    <row r="265" spans="1:2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9">
        <f t="shared" si="19"/>
        <v>40187.25</v>
      </c>
      <c r="P265" s="9"/>
      <c r="Q265" t="b">
        <v>0</v>
      </c>
      <c r="R265" t="b">
        <v>0</v>
      </c>
      <c r="S265" t="s">
        <v>122</v>
      </c>
      <c r="T265" t="s">
        <v>2052</v>
      </c>
      <c r="U265" t="s">
        <v>2053</v>
      </c>
    </row>
    <row r="266" spans="1:2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9">
        <f t="shared" si="19"/>
        <v>41333.25</v>
      </c>
      <c r="P266" s="9"/>
      <c r="Q266" t="b">
        <v>0</v>
      </c>
      <c r="R266" t="b">
        <v>0</v>
      </c>
      <c r="S266" t="s">
        <v>33</v>
      </c>
      <c r="T266" t="s">
        <v>2037</v>
      </c>
      <c r="U266" t="s">
        <v>2038</v>
      </c>
    </row>
    <row r="267" spans="1:2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9">
        <f t="shared" si="19"/>
        <v>42416.25</v>
      </c>
      <c r="P267" s="9"/>
      <c r="Q267" t="b">
        <v>0</v>
      </c>
      <c r="R267" t="b">
        <v>0</v>
      </c>
      <c r="S267" t="s">
        <v>33</v>
      </c>
      <c r="T267" t="s">
        <v>2037</v>
      </c>
      <c r="U267" t="s">
        <v>2038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9">
        <f t="shared" si="19"/>
        <v>41983.25</v>
      </c>
      <c r="P268" s="9"/>
      <c r="Q268" t="b">
        <v>0</v>
      </c>
      <c r="R268" t="b">
        <v>1</v>
      </c>
      <c r="S268" t="s">
        <v>159</v>
      </c>
      <c r="T268" t="s">
        <v>2033</v>
      </c>
      <c r="U268" t="s">
        <v>2056</v>
      </c>
    </row>
    <row r="269" spans="1:2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9">
        <f t="shared" si="19"/>
        <v>41222.25</v>
      </c>
      <c r="P269" s="9"/>
      <c r="Q269" t="b">
        <v>0</v>
      </c>
      <c r="R269" t="b">
        <v>0</v>
      </c>
      <c r="S269" t="s">
        <v>33</v>
      </c>
      <c r="T269" t="s">
        <v>2037</v>
      </c>
      <c r="U269" t="s">
        <v>2038</v>
      </c>
    </row>
    <row r="270" spans="1:2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9">
        <f t="shared" si="19"/>
        <v>41232.25</v>
      </c>
      <c r="P270" s="9"/>
      <c r="Q270" t="b">
        <v>0</v>
      </c>
      <c r="R270" t="b">
        <v>0</v>
      </c>
      <c r="S270" t="s">
        <v>42</v>
      </c>
      <c r="T270" t="s">
        <v>2039</v>
      </c>
      <c r="U270" t="s">
        <v>2040</v>
      </c>
    </row>
    <row r="271" spans="1:2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9">
        <f t="shared" si="19"/>
        <v>43517.25</v>
      </c>
      <c r="P271" s="9"/>
      <c r="Q271" t="b">
        <v>0</v>
      </c>
      <c r="R271" t="b">
        <v>0</v>
      </c>
      <c r="S271" t="s">
        <v>269</v>
      </c>
      <c r="T271" t="s">
        <v>2039</v>
      </c>
      <c r="U271" t="s">
        <v>2058</v>
      </c>
    </row>
    <row r="272" spans="1:2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9">
        <f t="shared" si="19"/>
        <v>40516.25</v>
      </c>
      <c r="P272" s="9"/>
      <c r="Q272" t="b">
        <v>0</v>
      </c>
      <c r="R272" t="b">
        <v>0</v>
      </c>
      <c r="S272" t="s">
        <v>89</v>
      </c>
      <c r="T272" t="s">
        <v>2048</v>
      </c>
      <c r="U272" t="s">
        <v>2049</v>
      </c>
    </row>
    <row r="273" spans="1:21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9">
        <f t="shared" si="19"/>
        <v>42376.25</v>
      </c>
      <c r="P273" s="9"/>
      <c r="Q273" t="b">
        <v>0</v>
      </c>
      <c r="R273" t="b">
        <v>0</v>
      </c>
      <c r="S273" t="s">
        <v>122</v>
      </c>
      <c r="T273" t="s">
        <v>2052</v>
      </c>
      <c r="U273" t="s">
        <v>2053</v>
      </c>
    </row>
    <row r="274" spans="1:2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9">
        <f t="shared" si="19"/>
        <v>43681.208333333328</v>
      </c>
      <c r="P274" s="9"/>
      <c r="Q274" t="b">
        <v>0</v>
      </c>
      <c r="R274" t="b">
        <v>1</v>
      </c>
      <c r="S274" t="s">
        <v>33</v>
      </c>
      <c r="T274" t="s">
        <v>2037</v>
      </c>
      <c r="U274" t="s">
        <v>2038</v>
      </c>
    </row>
    <row r="275" spans="1:2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9">
        <f t="shared" si="19"/>
        <v>42998.208333333328</v>
      </c>
      <c r="P275" s="9"/>
      <c r="Q275" t="b">
        <v>0</v>
      </c>
      <c r="R275" t="b">
        <v>0</v>
      </c>
      <c r="S275" t="s">
        <v>33</v>
      </c>
      <c r="T275" t="s">
        <v>2037</v>
      </c>
      <c r="U275" t="s">
        <v>2038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9">
        <f t="shared" si="19"/>
        <v>43050.25</v>
      </c>
      <c r="P276" s="9"/>
      <c r="Q276" t="b">
        <v>0</v>
      </c>
      <c r="R276" t="b">
        <v>0</v>
      </c>
      <c r="S276" t="s">
        <v>33</v>
      </c>
      <c r="T276" t="s">
        <v>2037</v>
      </c>
      <c r="U276" t="s">
        <v>2038</v>
      </c>
    </row>
    <row r="277" spans="1:21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9">
        <f t="shared" si="19"/>
        <v>43569.208333333328</v>
      </c>
      <c r="P277" s="9"/>
      <c r="Q277" t="b">
        <v>0</v>
      </c>
      <c r="R277" t="b">
        <v>0</v>
      </c>
      <c r="S277" t="s">
        <v>206</v>
      </c>
      <c r="T277" t="s">
        <v>2045</v>
      </c>
      <c r="U277" t="s">
        <v>2057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9">
        <f t="shared" si="19"/>
        <v>41023.208333333336</v>
      </c>
      <c r="P278" s="9"/>
      <c r="Q278" t="b">
        <v>0</v>
      </c>
      <c r="R278" t="b">
        <v>1</v>
      </c>
      <c r="S278" t="s">
        <v>89</v>
      </c>
      <c r="T278" t="s">
        <v>2048</v>
      </c>
      <c r="U278" t="s">
        <v>2049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9">
        <f t="shared" si="19"/>
        <v>40380.208333333336</v>
      </c>
      <c r="P279" s="9"/>
      <c r="Q279" t="b">
        <v>0</v>
      </c>
      <c r="R279" t="b">
        <v>0</v>
      </c>
      <c r="S279" t="s">
        <v>33</v>
      </c>
      <c r="T279" t="s">
        <v>2037</v>
      </c>
      <c r="U279" t="s">
        <v>2038</v>
      </c>
    </row>
    <row r="280" spans="1:2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9">
        <f t="shared" si="19"/>
        <v>41264.25</v>
      </c>
      <c r="P280" s="9"/>
      <c r="Q280" t="b">
        <v>0</v>
      </c>
      <c r="R280" t="b">
        <v>0</v>
      </c>
      <c r="S280" t="s">
        <v>28</v>
      </c>
      <c r="T280" t="s">
        <v>2035</v>
      </c>
      <c r="U280" t="s">
        <v>2036</v>
      </c>
    </row>
    <row r="281" spans="1:21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9">
        <f t="shared" si="19"/>
        <v>43349.208333333328</v>
      </c>
      <c r="P281" s="9"/>
      <c r="Q281" t="b">
        <v>0</v>
      </c>
      <c r="R281" t="b">
        <v>0</v>
      </c>
      <c r="S281" t="s">
        <v>33</v>
      </c>
      <c r="T281" t="s">
        <v>2037</v>
      </c>
      <c r="U281" t="s">
        <v>2038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9">
        <f t="shared" si="19"/>
        <v>43066.25</v>
      </c>
      <c r="P282" s="9"/>
      <c r="Q282" t="b">
        <v>0</v>
      </c>
      <c r="R282" t="b">
        <v>0</v>
      </c>
      <c r="S282" t="s">
        <v>71</v>
      </c>
      <c r="T282" t="s">
        <v>2039</v>
      </c>
      <c r="U282" t="s">
        <v>2047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9">
        <f t="shared" si="19"/>
        <v>41000.208333333336</v>
      </c>
      <c r="P283" s="9"/>
      <c r="Q283" t="b">
        <v>0</v>
      </c>
      <c r="R283" t="b">
        <v>1</v>
      </c>
      <c r="S283" t="s">
        <v>33</v>
      </c>
      <c r="T283" t="s">
        <v>2037</v>
      </c>
      <c r="U283" t="s">
        <v>2038</v>
      </c>
    </row>
    <row r="284" spans="1:2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9">
        <f t="shared" si="19"/>
        <v>42707.25</v>
      </c>
      <c r="P284" s="9"/>
      <c r="Q284" t="b">
        <v>0</v>
      </c>
      <c r="R284" t="b">
        <v>1</v>
      </c>
      <c r="S284" t="s">
        <v>269</v>
      </c>
      <c r="T284" t="s">
        <v>2039</v>
      </c>
      <c r="U284" t="s">
        <v>2058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9">
        <f t="shared" si="19"/>
        <v>42525.208333333328</v>
      </c>
      <c r="P285" s="9"/>
      <c r="Q285" t="b">
        <v>0</v>
      </c>
      <c r="R285" t="b">
        <v>0</v>
      </c>
      <c r="S285" t="s">
        <v>23</v>
      </c>
      <c r="T285" t="s">
        <v>2033</v>
      </c>
      <c r="U285" t="s">
        <v>2034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9">
        <f t="shared" si="19"/>
        <v>41035.208333333336</v>
      </c>
      <c r="P286" s="9"/>
      <c r="Q286" t="b">
        <v>0</v>
      </c>
      <c r="R286" t="b">
        <v>0</v>
      </c>
      <c r="S286" t="s">
        <v>28</v>
      </c>
      <c r="T286" t="s">
        <v>2035</v>
      </c>
      <c r="U286" t="s">
        <v>2036</v>
      </c>
    </row>
    <row r="287" spans="1:2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9">
        <f t="shared" si="19"/>
        <v>42661.208333333328</v>
      </c>
      <c r="P287" s="9"/>
      <c r="Q287" t="b">
        <v>0</v>
      </c>
      <c r="R287" t="b">
        <v>0</v>
      </c>
      <c r="S287" t="s">
        <v>33</v>
      </c>
      <c r="T287" t="s">
        <v>2037</v>
      </c>
      <c r="U287" t="s">
        <v>2038</v>
      </c>
    </row>
    <row r="288" spans="1:2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9">
        <f t="shared" si="19"/>
        <v>42704.25</v>
      </c>
      <c r="P288" s="9"/>
      <c r="Q288" t="b">
        <v>0</v>
      </c>
      <c r="R288" t="b">
        <v>0</v>
      </c>
      <c r="S288" t="s">
        <v>33</v>
      </c>
      <c r="T288" t="s">
        <v>2037</v>
      </c>
      <c r="U288" t="s">
        <v>2038</v>
      </c>
    </row>
    <row r="289" spans="1:2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9">
        <f t="shared" si="19"/>
        <v>42122.208333333328</v>
      </c>
      <c r="P289" s="9"/>
      <c r="Q289" t="b">
        <v>0</v>
      </c>
      <c r="R289" t="b">
        <v>0</v>
      </c>
      <c r="S289" t="s">
        <v>50</v>
      </c>
      <c r="T289" t="s">
        <v>2033</v>
      </c>
      <c r="U289" t="s">
        <v>2041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9">
        <f t="shared" si="19"/>
        <v>40983.208333333336</v>
      </c>
      <c r="P290" s="9"/>
      <c r="Q290" t="b">
        <v>0</v>
      </c>
      <c r="R290" t="b">
        <v>1</v>
      </c>
      <c r="S290" t="s">
        <v>148</v>
      </c>
      <c r="T290" t="s">
        <v>2033</v>
      </c>
      <c r="U290" t="s">
        <v>2055</v>
      </c>
    </row>
    <row r="291" spans="1:2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9">
        <f t="shared" si="19"/>
        <v>42222.208333333328</v>
      </c>
      <c r="P291" s="9"/>
      <c r="Q291" t="b">
        <v>0</v>
      </c>
      <c r="R291" t="b">
        <v>0</v>
      </c>
      <c r="S291" t="s">
        <v>33</v>
      </c>
      <c r="T291" t="s">
        <v>2037</v>
      </c>
      <c r="U291" t="s">
        <v>2038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9">
        <f t="shared" si="19"/>
        <v>41436.208333333336</v>
      </c>
      <c r="P292" s="9"/>
      <c r="Q292" t="b">
        <v>0</v>
      </c>
      <c r="R292" t="b">
        <v>1</v>
      </c>
      <c r="S292" t="s">
        <v>42</v>
      </c>
      <c r="T292" t="s">
        <v>2039</v>
      </c>
      <c r="U292" t="s">
        <v>2040</v>
      </c>
    </row>
    <row r="293" spans="1:2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9">
        <f t="shared" si="19"/>
        <v>40835.208333333336</v>
      </c>
      <c r="P293" s="9"/>
      <c r="Q293" t="b">
        <v>1</v>
      </c>
      <c r="R293" t="b">
        <v>0</v>
      </c>
      <c r="S293" t="s">
        <v>28</v>
      </c>
      <c r="T293" t="s">
        <v>2035</v>
      </c>
      <c r="U293" t="s">
        <v>2036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9">
        <f t="shared" si="19"/>
        <v>41002.208333333336</v>
      </c>
      <c r="P294" s="9"/>
      <c r="Q294" t="b">
        <v>0</v>
      </c>
      <c r="R294" t="b">
        <v>0</v>
      </c>
      <c r="S294" t="s">
        <v>17</v>
      </c>
      <c r="T294" t="s">
        <v>2031</v>
      </c>
      <c r="U294" t="s">
        <v>2032</v>
      </c>
    </row>
    <row r="295" spans="1:2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9">
        <f t="shared" si="19"/>
        <v>40465.208333333336</v>
      </c>
      <c r="P295" s="9"/>
      <c r="Q295" t="b">
        <v>0</v>
      </c>
      <c r="R295" t="b">
        <v>0</v>
      </c>
      <c r="S295" t="s">
        <v>33</v>
      </c>
      <c r="T295" t="s">
        <v>2037</v>
      </c>
      <c r="U295" t="s">
        <v>2038</v>
      </c>
    </row>
    <row r="296" spans="1:2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9">
        <f t="shared" si="19"/>
        <v>43411.25</v>
      </c>
      <c r="P296" s="9"/>
      <c r="Q296" t="b">
        <v>0</v>
      </c>
      <c r="R296" t="b">
        <v>0</v>
      </c>
      <c r="S296" t="s">
        <v>33</v>
      </c>
      <c r="T296" t="s">
        <v>2037</v>
      </c>
      <c r="U296" t="s">
        <v>2038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9">
        <f t="shared" si="19"/>
        <v>41587.25</v>
      </c>
      <c r="P297" s="9"/>
      <c r="Q297" t="b">
        <v>0</v>
      </c>
      <c r="R297" t="b">
        <v>0</v>
      </c>
      <c r="S297" t="s">
        <v>33</v>
      </c>
      <c r="T297" t="s">
        <v>2037</v>
      </c>
      <c r="U297" t="s">
        <v>2038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9">
        <f t="shared" si="19"/>
        <v>43515.25</v>
      </c>
      <c r="P298" s="9"/>
      <c r="Q298" t="b">
        <v>0</v>
      </c>
      <c r="R298" t="b">
        <v>0</v>
      </c>
      <c r="S298" t="s">
        <v>33</v>
      </c>
      <c r="T298" t="s">
        <v>2037</v>
      </c>
      <c r="U298" t="s">
        <v>2038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9">
        <f t="shared" si="19"/>
        <v>41662.25</v>
      </c>
      <c r="P299" s="9"/>
      <c r="Q299" t="b">
        <v>0</v>
      </c>
      <c r="R299" t="b">
        <v>1</v>
      </c>
      <c r="S299" t="s">
        <v>33</v>
      </c>
      <c r="T299" t="s">
        <v>2037</v>
      </c>
      <c r="U299" t="s">
        <v>2038</v>
      </c>
    </row>
    <row r="300" spans="1:2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9">
        <f t="shared" si="19"/>
        <v>42444.208333333328</v>
      </c>
      <c r="P300" s="9"/>
      <c r="Q300" t="b">
        <v>0</v>
      </c>
      <c r="R300" t="b">
        <v>1</v>
      </c>
      <c r="S300" t="s">
        <v>23</v>
      </c>
      <c r="T300" t="s">
        <v>2033</v>
      </c>
      <c r="U300" t="s">
        <v>2034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9">
        <f t="shared" si="19"/>
        <v>42488.208333333328</v>
      </c>
      <c r="P301" s="9"/>
      <c r="Q301" t="b">
        <v>0</v>
      </c>
      <c r="R301" t="b">
        <v>0</v>
      </c>
      <c r="S301" t="s">
        <v>17</v>
      </c>
      <c r="T301" t="s">
        <v>2031</v>
      </c>
      <c r="U301" t="s">
        <v>2032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9">
        <f t="shared" si="19"/>
        <v>42978.208333333328</v>
      </c>
      <c r="P302" s="9"/>
      <c r="Q302" t="b">
        <v>0</v>
      </c>
      <c r="R302" t="b">
        <v>1</v>
      </c>
      <c r="S302" t="s">
        <v>68</v>
      </c>
      <c r="T302" t="s">
        <v>2045</v>
      </c>
      <c r="U302" t="s">
        <v>2046</v>
      </c>
    </row>
    <row r="303" spans="1:21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9">
        <f t="shared" si="19"/>
        <v>42078.208333333328</v>
      </c>
      <c r="P303" s="9"/>
      <c r="Q303" t="b">
        <v>0</v>
      </c>
      <c r="R303" t="b">
        <v>0</v>
      </c>
      <c r="S303" t="s">
        <v>42</v>
      </c>
      <c r="T303" t="s">
        <v>2039</v>
      </c>
      <c r="U303" t="s">
        <v>2040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9">
        <f t="shared" si="19"/>
        <v>43359.208333333328</v>
      </c>
      <c r="P304" s="9"/>
      <c r="Q304" t="b">
        <v>0</v>
      </c>
      <c r="R304" t="b">
        <v>0</v>
      </c>
      <c r="S304" t="s">
        <v>33</v>
      </c>
      <c r="T304" t="s">
        <v>2037</v>
      </c>
      <c r="U304" t="s">
        <v>2038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9">
        <f t="shared" si="19"/>
        <v>42381.25</v>
      </c>
      <c r="P305" s="9"/>
      <c r="Q305" t="b">
        <v>0</v>
      </c>
      <c r="R305" t="b">
        <v>0</v>
      </c>
      <c r="S305" t="s">
        <v>60</v>
      </c>
      <c r="T305" t="s">
        <v>2033</v>
      </c>
      <c r="U305" t="s">
        <v>2043</v>
      </c>
    </row>
    <row r="306" spans="1:2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9">
        <f t="shared" si="19"/>
        <v>42630.208333333328</v>
      </c>
      <c r="P306" s="9"/>
      <c r="Q306" t="b">
        <v>0</v>
      </c>
      <c r="R306" t="b">
        <v>0</v>
      </c>
      <c r="S306" t="s">
        <v>42</v>
      </c>
      <c r="T306" t="s">
        <v>2039</v>
      </c>
      <c r="U306" t="s">
        <v>2040</v>
      </c>
    </row>
    <row r="307" spans="1:2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9">
        <f t="shared" si="19"/>
        <v>42489.208333333328</v>
      </c>
      <c r="P307" s="9"/>
      <c r="Q307" t="b">
        <v>0</v>
      </c>
      <c r="R307" t="b">
        <v>0</v>
      </c>
      <c r="S307" t="s">
        <v>33</v>
      </c>
      <c r="T307" t="s">
        <v>2037</v>
      </c>
      <c r="U307" t="s">
        <v>2038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9">
        <f t="shared" si="19"/>
        <v>42933.208333333328</v>
      </c>
      <c r="P308" s="9"/>
      <c r="Q308" t="b">
        <v>0</v>
      </c>
      <c r="R308" t="b">
        <v>1</v>
      </c>
      <c r="S308" t="s">
        <v>33</v>
      </c>
      <c r="T308" t="s">
        <v>2037</v>
      </c>
      <c r="U308" t="s">
        <v>2038</v>
      </c>
    </row>
    <row r="309" spans="1:21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9">
        <f t="shared" si="19"/>
        <v>41086.208333333336</v>
      </c>
      <c r="P309" s="9"/>
      <c r="Q309" t="b">
        <v>0</v>
      </c>
      <c r="R309" t="b">
        <v>1</v>
      </c>
      <c r="S309" t="s">
        <v>119</v>
      </c>
      <c r="T309" t="s">
        <v>2045</v>
      </c>
      <c r="U309" t="s">
        <v>2051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9">
        <f t="shared" si="19"/>
        <v>40652.208333333336</v>
      </c>
      <c r="P310" s="9"/>
      <c r="Q310" t="b">
        <v>0</v>
      </c>
      <c r="R310" t="b">
        <v>0</v>
      </c>
      <c r="S310" t="s">
        <v>33</v>
      </c>
      <c r="T310" t="s">
        <v>2037</v>
      </c>
      <c r="U310" t="s">
        <v>2038</v>
      </c>
    </row>
    <row r="311" spans="1:2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9">
        <f t="shared" si="19"/>
        <v>40827.208333333336</v>
      </c>
      <c r="P311" s="9"/>
      <c r="Q311" t="b">
        <v>0</v>
      </c>
      <c r="R311" t="b">
        <v>1</v>
      </c>
      <c r="S311" t="s">
        <v>60</v>
      </c>
      <c r="T311" t="s">
        <v>2033</v>
      </c>
      <c r="U311" t="s">
        <v>2043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9">
        <f t="shared" si="19"/>
        <v>40293.208333333336</v>
      </c>
      <c r="P312" s="9"/>
      <c r="Q312" t="b">
        <v>0</v>
      </c>
      <c r="R312" t="b">
        <v>0</v>
      </c>
      <c r="S312" t="s">
        <v>89</v>
      </c>
      <c r="T312" t="s">
        <v>2048</v>
      </c>
      <c r="U312" t="s">
        <v>2049</v>
      </c>
    </row>
    <row r="313" spans="1:2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9">
        <f t="shared" si="19"/>
        <v>40602.25</v>
      </c>
      <c r="P313" s="9"/>
      <c r="Q313" t="b">
        <v>0</v>
      </c>
      <c r="R313" t="b">
        <v>0</v>
      </c>
      <c r="S313" t="s">
        <v>33</v>
      </c>
      <c r="T313" t="s">
        <v>2037</v>
      </c>
      <c r="U313" t="s">
        <v>2038</v>
      </c>
    </row>
    <row r="314" spans="1:2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9">
        <f t="shared" si="19"/>
        <v>41579.208333333336</v>
      </c>
      <c r="P314" s="9"/>
      <c r="Q314" t="b">
        <v>0</v>
      </c>
      <c r="R314" t="b">
        <v>0</v>
      </c>
      <c r="S314" t="s">
        <v>33</v>
      </c>
      <c r="T314" t="s">
        <v>2037</v>
      </c>
      <c r="U314" t="s">
        <v>2038</v>
      </c>
    </row>
    <row r="315" spans="1:2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9">
        <f t="shared" si="19"/>
        <v>40968.25</v>
      </c>
      <c r="P315" s="9"/>
      <c r="Q315" t="b">
        <v>0</v>
      </c>
      <c r="R315" t="b">
        <v>0</v>
      </c>
      <c r="S315" t="s">
        <v>23</v>
      </c>
      <c r="T315" t="s">
        <v>2033</v>
      </c>
      <c r="U315" t="s">
        <v>2034</v>
      </c>
    </row>
    <row r="316" spans="1:2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9">
        <f t="shared" si="19"/>
        <v>43541.208333333328</v>
      </c>
      <c r="P316" s="9"/>
      <c r="Q316" t="b">
        <v>0</v>
      </c>
      <c r="R316" t="b">
        <v>1</v>
      </c>
      <c r="S316" t="s">
        <v>42</v>
      </c>
      <c r="T316" t="s">
        <v>2039</v>
      </c>
      <c r="U316" t="s">
        <v>2040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9">
        <f t="shared" si="19"/>
        <v>41812.208333333336</v>
      </c>
      <c r="P317" s="9"/>
      <c r="Q317" t="b">
        <v>0</v>
      </c>
      <c r="R317" t="b">
        <v>0</v>
      </c>
      <c r="S317" t="s">
        <v>33</v>
      </c>
      <c r="T317" t="s">
        <v>2037</v>
      </c>
      <c r="U317" t="s">
        <v>2038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9">
        <f t="shared" si="19"/>
        <v>43789.25</v>
      </c>
      <c r="P318" s="9"/>
      <c r="Q318" t="b">
        <v>0</v>
      </c>
      <c r="R318" t="b">
        <v>1</v>
      </c>
      <c r="S318" t="s">
        <v>17</v>
      </c>
      <c r="T318" t="s">
        <v>2031</v>
      </c>
      <c r="U318" t="s">
        <v>2032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9">
        <f t="shared" si="19"/>
        <v>42882.208333333328</v>
      </c>
      <c r="P319" s="9"/>
      <c r="Q319" t="b">
        <v>0</v>
      </c>
      <c r="R319" t="b">
        <v>0</v>
      </c>
      <c r="S319" t="s">
        <v>33</v>
      </c>
      <c r="T319" t="s">
        <v>2037</v>
      </c>
      <c r="U319" t="s">
        <v>2038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9">
        <f t="shared" si="19"/>
        <v>41686.25</v>
      </c>
      <c r="P320" s="9"/>
      <c r="Q320" t="b">
        <v>0</v>
      </c>
      <c r="R320" t="b">
        <v>0</v>
      </c>
      <c r="S320" t="s">
        <v>23</v>
      </c>
      <c r="T320" t="s">
        <v>2033</v>
      </c>
      <c r="U320" t="s">
        <v>2034</v>
      </c>
    </row>
    <row r="321" spans="1:2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9">
        <f t="shared" si="19"/>
        <v>40426.208333333336</v>
      </c>
      <c r="P321" s="9"/>
      <c r="Q321" t="b">
        <v>0</v>
      </c>
      <c r="R321" t="b">
        <v>0</v>
      </c>
      <c r="S321" t="s">
        <v>28</v>
      </c>
      <c r="T321" t="s">
        <v>2035</v>
      </c>
      <c r="U321" t="s">
        <v>2036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9">
        <f t="shared" si="19"/>
        <v>40682.208333333336</v>
      </c>
      <c r="P322" s="9"/>
      <c r="Q322" t="b">
        <v>0</v>
      </c>
      <c r="R322" t="b">
        <v>0</v>
      </c>
      <c r="S322" t="s">
        <v>119</v>
      </c>
      <c r="T322" t="s">
        <v>2045</v>
      </c>
      <c r="U322" t="s">
        <v>2051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s="9"/>
      <c r="Q323" t="b">
        <v>0</v>
      </c>
      <c r="R323" t="b">
        <v>0</v>
      </c>
      <c r="S323" t="s">
        <v>100</v>
      </c>
      <c r="T323" t="s">
        <v>2039</v>
      </c>
      <c r="U323" t="s">
        <v>2050</v>
      </c>
    </row>
    <row r="324" spans="1:21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9">
        <f t="shared" si="23"/>
        <v>40520.25</v>
      </c>
      <c r="P324" s="9"/>
      <c r="Q324" t="b">
        <v>0</v>
      </c>
      <c r="R324" t="b">
        <v>0</v>
      </c>
      <c r="S324" t="s">
        <v>33</v>
      </c>
      <c r="T324" t="s">
        <v>2037</v>
      </c>
      <c r="U324" t="s">
        <v>2038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9">
        <f t="shared" si="23"/>
        <v>41727.208333333336</v>
      </c>
      <c r="P325" s="9"/>
      <c r="Q325" t="b">
        <v>0</v>
      </c>
      <c r="R325" t="b">
        <v>0</v>
      </c>
      <c r="S325" t="s">
        <v>42</v>
      </c>
      <c r="T325" t="s">
        <v>2039</v>
      </c>
      <c r="U325" t="s">
        <v>2040</v>
      </c>
    </row>
    <row r="326" spans="1:2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9">
        <f t="shared" si="23"/>
        <v>42188.208333333328</v>
      </c>
      <c r="P326" s="9"/>
      <c r="Q326" t="b">
        <v>0</v>
      </c>
      <c r="R326" t="b">
        <v>1</v>
      </c>
      <c r="S326" t="s">
        <v>33</v>
      </c>
      <c r="T326" t="s">
        <v>2037</v>
      </c>
      <c r="U326" t="s">
        <v>2038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9">
        <f t="shared" si="23"/>
        <v>43290.208333333328</v>
      </c>
      <c r="P327" s="9"/>
      <c r="Q327" t="b">
        <v>0</v>
      </c>
      <c r="R327" t="b">
        <v>1</v>
      </c>
      <c r="S327" t="s">
        <v>33</v>
      </c>
      <c r="T327" t="s">
        <v>2037</v>
      </c>
      <c r="U327" t="s">
        <v>2038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9">
        <f t="shared" si="23"/>
        <v>42370.25</v>
      </c>
      <c r="P328" s="9"/>
      <c r="Q328" t="b">
        <v>0</v>
      </c>
      <c r="R328" t="b">
        <v>0</v>
      </c>
      <c r="S328" t="s">
        <v>71</v>
      </c>
      <c r="T328" t="s">
        <v>2039</v>
      </c>
      <c r="U328" t="s">
        <v>2047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9">
        <f t="shared" si="23"/>
        <v>43709.208333333328</v>
      </c>
      <c r="P329" s="9"/>
      <c r="Q329" t="b">
        <v>0</v>
      </c>
      <c r="R329" t="b">
        <v>1</v>
      </c>
      <c r="S329" t="s">
        <v>33</v>
      </c>
      <c r="T329" t="s">
        <v>2037</v>
      </c>
      <c r="U329" t="s">
        <v>2038</v>
      </c>
    </row>
    <row r="330" spans="1:21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9">
        <f t="shared" si="23"/>
        <v>43445.25</v>
      </c>
      <c r="P330" s="9"/>
      <c r="Q330" t="b">
        <v>0</v>
      </c>
      <c r="R330" t="b">
        <v>0</v>
      </c>
      <c r="S330" t="s">
        <v>23</v>
      </c>
      <c r="T330" t="s">
        <v>2033</v>
      </c>
      <c r="U330" t="s">
        <v>2034</v>
      </c>
    </row>
    <row r="331" spans="1:2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9">
        <f t="shared" si="23"/>
        <v>42727.25</v>
      </c>
      <c r="P331" s="9"/>
      <c r="Q331" t="b">
        <v>0</v>
      </c>
      <c r="R331" t="b">
        <v>0</v>
      </c>
      <c r="S331" t="s">
        <v>89</v>
      </c>
      <c r="T331" t="s">
        <v>2048</v>
      </c>
      <c r="U331" t="s">
        <v>2049</v>
      </c>
    </row>
    <row r="332" spans="1:21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9">
        <f t="shared" si="23"/>
        <v>43078.25</v>
      </c>
      <c r="P332" s="9"/>
      <c r="Q332" t="b">
        <v>0</v>
      </c>
      <c r="R332" t="b">
        <v>0</v>
      </c>
      <c r="S332" t="s">
        <v>42</v>
      </c>
      <c r="T332" t="s">
        <v>2039</v>
      </c>
      <c r="U332" t="s">
        <v>2040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9">
        <f t="shared" si="23"/>
        <v>40897.25</v>
      </c>
      <c r="P333" s="9"/>
      <c r="Q333" t="b">
        <v>0</v>
      </c>
      <c r="R333" t="b">
        <v>0</v>
      </c>
      <c r="S333" t="s">
        <v>17</v>
      </c>
      <c r="T333" t="s">
        <v>2031</v>
      </c>
      <c r="U333" t="s">
        <v>2032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9">
        <f t="shared" si="23"/>
        <v>41362.208333333336</v>
      </c>
      <c r="P334" s="9"/>
      <c r="Q334" t="b">
        <v>0</v>
      </c>
      <c r="R334" t="b">
        <v>0</v>
      </c>
      <c r="S334" t="s">
        <v>65</v>
      </c>
      <c r="T334" t="s">
        <v>2035</v>
      </c>
      <c r="U334" t="s">
        <v>2044</v>
      </c>
    </row>
    <row r="335" spans="1:2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9">
        <f t="shared" si="23"/>
        <v>43452.25</v>
      </c>
      <c r="P335" s="9"/>
      <c r="Q335" t="b">
        <v>0</v>
      </c>
      <c r="R335" t="b">
        <v>0</v>
      </c>
      <c r="S335" t="s">
        <v>33</v>
      </c>
      <c r="T335" t="s">
        <v>2037</v>
      </c>
      <c r="U335" t="s">
        <v>2038</v>
      </c>
    </row>
    <row r="336" spans="1:2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9">
        <f t="shared" si="23"/>
        <v>43117.25</v>
      </c>
      <c r="P336" s="9"/>
      <c r="Q336" t="b">
        <v>0</v>
      </c>
      <c r="R336" t="b">
        <v>0</v>
      </c>
      <c r="S336" t="s">
        <v>23</v>
      </c>
      <c r="T336" t="s">
        <v>2033</v>
      </c>
      <c r="U336" t="s">
        <v>2034</v>
      </c>
    </row>
    <row r="337" spans="1:2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9">
        <f t="shared" si="23"/>
        <v>43797.25</v>
      </c>
      <c r="P337" s="9"/>
      <c r="Q337" t="b">
        <v>0</v>
      </c>
      <c r="R337" t="b">
        <v>0</v>
      </c>
      <c r="S337" t="s">
        <v>23</v>
      </c>
      <c r="T337" t="s">
        <v>2033</v>
      </c>
      <c r="U337" t="s">
        <v>2034</v>
      </c>
    </row>
    <row r="338" spans="1:2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9">
        <f t="shared" si="23"/>
        <v>40528.25</v>
      </c>
      <c r="P338" s="9"/>
      <c r="Q338" t="b">
        <v>0</v>
      </c>
      <c r="R338" t="b">
        <v>1</v>
      </c>
      <c r="S338" t="s">
        <v>23</v>
      </c>
      <c r="T338" t="s">
        <v>2033</v>
      </c>
      <c r="U338" t="s">
        <v>2034</v>
      </c>
    </row>
    <row r="339" spans="1:2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9">
        <f t="shared" si="23"/>
        <v>43781.25</v>
      </c>
      <c r="P339" s="9"/>
      <c r="Q339" t="b">
        <v>0</v>
      </c>
      <c r="R339" t="b">
        <v>0</v>
      </c>
      <c r="S339" t="s">
        <v>33</v>
      </c>
      <c r="T339" t="s">
        <v>2037</v>
      </c>
      <c r="U339" t="s">
        <v>2038</v>
      </c>
    </row>
    <row r="340" spans="1:2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9">
        <f t="shared" si="23"/>
        <v>40851.208333333336</v>
      </c>
      <c r="P340" s="9"/>
      <c r="Q340" t="b">
        <v>0</v>
      </c>
      <c r="R340" t="b">
        <v>0</v>
      </c>
      <c r="S340" t="s">
        <v>33</v>
      </c>
      <c r="T340" t="s">
        <v>2037</v>
      </c>
      <c r="U340" t="s">
        <v>2038</v>
      </c>
    </row>
    <row r="341" spans="1:2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9">
        <f t="shared" si="23"/>
        <v>42963.208333333328</v>
      </c>
      <c r="P341" s="9"/>
      <c r="Q341" t="b">
        <v>0</v>
      </c>
      <c r="R341" t="b">
        <v>0</v>
      </c>
      <c r="S341" t="s">
        <v>33</v>
      </c>
      <c r="T341" t="s">
        <v>2037</v>
      </c>
      <c r="U341" t="s">
        <v>2038</v>
      </c>
    </row>
    <row r="342" spans="1:2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9">
        <f t="shared" si="23"/>
        <v>40890.25</v>
      </c>
      <c r="P342" s="9"/>
      <c r="Q342" t="b">
        <v>0</v>
      </c>
      <c r="R342" t="b">
        <v>0</v>
      </c>
      <c r="S342" t="s">
        <v>122</v>
      </c>
      <c r="T342" t="s">
        <v>2052</v>
      </c>
      <c r="U342" t="s">
        <v>2053</v>
      </c>
    </row>
    <row r="343" spans="1:21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9">
        <f t="shared" si="23"/>
        <v>42251.208333333328</v>
      </c>
      <c r="P343" s="9"/>
      <c r="Q343" t="b">
        <v>0</v>
      </c>
      <c r="R343" t="b">
        <v>0</v>
      </c>
      <c r="S343" t="s">
        <v>60</v>
      </c>
      <c r="T343" t="s">
        <v>2033</v>
      </c>
      <c r="U343" t="s">
        <v>2043</v>
      </c>
    </row>
    <row r="344" spans="1:2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9">
        <f t="shared" si="23"/>
        <v>41487.208333333336</v>
      </c>
      <c r="P344" s="9"/>
      <c r="Q344" t="b">
        <v>0</v>
      </c>
      <c r="R344" t="b">
        <v>0</v>
      </c>
      <c r="S344" t="s">
        <v>33</v>
      </c>
      <c r="T344" t="s">
        <v>2037</v>
      </c>
      <c r="U344" t="s">
        <v>2038</v>
      </c>
    </row>
    <row r="345" spans="1:2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9">
        <f t="shared" si="23"/>
        <v>41650.25</v>
      </c>
      <c r="P345" s="9"/>
      <c r="Q345" t="b">
        <v>0</v>
      </c>
      <c r="R345" t="b">
        <v>0</v>
      </c>
      <c r="S345" t="s">
        <v>33</v>
      </c>
      <c r="T345" t="s">
        <v>2037</v>
      </c>
      <c r="U345" t="s">
        <v>2038</v>
      </c>
    </row>
    <row r="346" spans="1:2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9">
        <f t="shared" si="23"/>
        <v>43162.25</v>
      </c>
      <c r="P346" s="9"/>
      <c r="Q346" t="b">
        <v>0</v>
      </c>
      <c r="R346" t="b">
        <v>0</v>
      </c>
      <c r="S346" t="s">
        <v>89</v>
      </c>
      <c r="T346" t="s">
        <v>2048</v>
      </c>
      <c r="U346" t="s">
        <v>2049</v>
      </c>
    </row>
    <row r="347" spans="1:2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9">
        <f t="shared" si="23"/>
        <v>42195.208333333328</v>
      </c>
      <c r="P347" s="9"/>
      <c r="Q347" t="b">
        <v>0</v>
      </c>
      <c r="R347" t="b">
        <v>0</v>
      </c>
      <c r="S347" t="s">
        <v>53</v>
      </c>
      <c r="T347" t="s">
        <v>2039</v>
      </c>
      <c r="U347" t="s">
        <v>2042</v>
      </c>
    </row>
    <row r="348" spans="1:2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9">
        <f t="shared" si="23"/>
        <v>43026.208333333328</v>
      </c>
      <c r="P348" s="9"/>
      <c r="Q348" t="b">
        <v>0</v>
      </c>
      <c r="R348" t="b">
        <v>1</v>
      </c>
      <c r="S348" t="s">
        <v>60</v>
      </c>
      <c r="T348" t="s">
        <v>2033</v>
      </c>
      <c r="U348" t="s">
        <v>2043</v>
      </c>
    </row>
    <row r="349" spans="1:2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9">
        <f t="shared" si="23"/>
        <v>42070.25</v>
      </c>
      <c r="P349" s="9"/>
      <c r="Q349" t="b">
        <v>0</v>
      </c>
      <c r="R349" t="b">
        <v>0</v>
      </c>
      <c r="S349" t="s">
        <v>28</v>
      </c>
      <c r="T349" t="s">
        <v>2035</v>
      </c>
      <c r="U349" t="s">
        <v>2036</v>
      </c>
    </row>
    <row r="350" spans="1:2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9">
        <f t="shared" si="23"/>
        <v>42795.25</v>
      </c>
      <c r="P350" s="9"/>
      <c r="Q350" t="b">
        <v>0</v>
      </c>
      <c r="R350" t="b">
        <v>0</v>
      </c>
      <c r="S350" t="s">
        <v>17</v>
      </c>
      <c r="T350" t="s">
        <v>2031</v>
      </c>
      <c r="U350" t="s">
        <v>2032</v>
      </c>
    </row>
    <row r="351" spans="1:2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9">
        <f t="shared" si="23"/>
        <v>42960.208333333328</v>
      </c>
      <c r="P351" s="9"/>
      <c r="Q351" t="b">
        <v>0</v>
      </c>
      <c r="R351" t="b">
        <v>0</v>
      </c>
      <c r="S351" t="s">
        <v>33</v>
      </c>
      <c r="T351" t="s">
        <v>2037</v>
      </c>
      <c r="U351" t="s">
        <v>2038</v>
      </c>
    </row>
    <row r="352" spans="1:2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9">
        <f t="shared" si="23"/>
        <v>42162.208333333328</v>
      </c>
      <c r="P352" s="9"/>
      <c r="Q352" t="b">
        <v>0</v>
      </c>
      <c r="R352" t="b">
        <v>1</v>
      </c>
      <c r="S352" t="s">
        <v>159</v>
      </c>
      <c r="T352" t="s">
        <v>2033</v>
      </c>
      <c r="U352" t="s">
        <v>2056</v>
      </c>
    </row>
    <row r="353" spans="1:2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9">
        <f t="shared" si="23"/>
        <v>42254.208333333328</v>
      </c>
      <c r="P353" s="9"/>
      <c r="Q353" t="b">
        <v>0</v>
      </c>
      <c r="R353" t="b">
        <v>0</v>
      </c>
      <c r="S353" t="s">
        <v>23</v>
      </c>
      <c r="T353" t="s">
        <v>2033</v>
      </c>
      <c r="U353" t="s">
        <v>2034</v>
      </c>
    </row>
    <row r="354" spans="1:2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9">
        <f t="shared" si="23"/>
        <v>42323.25</v>
      </c>
      <c r="P354" s="9"/>
      <c r="Q354" t="b">
        <v>0</v>
      </c>
      <c r="R354" t="b">
        <v>0</v>
      </c>
      <c r="S354" t="s">
        <v>33</v>
      </c>
      <c r="T354" t="s">
        <v>2037</v>
      </c>
      <c r="U354" t="s">
        <v>2038</v>
      </c>
    </row>
    <row r="355" spans="1:2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9">
        <f t="shared" si="23"/>
        <v>43652.208333333328</v>
      </c>
      <c r="P355" s="9"/>
      <c r="Q355" t="b">
        <v>0</v>
      </c>
      <c r="R355" t="b">
        <v>0</v>
      </c>
      <c r="S355" t="s">
        <v>33</v>
      </c>
      <c r="T355" t="s">
        <v>2037</v>
      </c>
      <c r="U355" t="s">
        <v>2038</v>
      </c>
    </row>
    <row r="356" spans="1:2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9">
        <f t="shared" si="23"/>
        <v>41527.208333333336</v>
      </c>
      <c r="P356" s="9"/>
      <c r="Q356" t="b">
        <v>0</v>
      </c>
      <c r="R356" t="b">
        <v>0</v>
      </c>
      <c r="S356" t="s">
        <v>42</v>
      </c>
      <c r="T356" t="s">
        <v>2039</v>
      </c>
      <c r="U356" t="s">
        <v>2040</v>
      </c>
    </row>
    <row r="357" spans="1:2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9">
        <f t="shared" si="23"/>
        <v>42797.25</v>
      </c>
      <c r="P357" s="9"/>
      <c r="Q357" t="b">
        <v>0</v>
      </c>
      <c r="R357" t="b">
        <v>0</v>
      </c>
      <c r="S357" t="s">
        <v>65</v>
      </c>
      <c r="T357" t="s">
        <v>2035</v>
      </c>
      <c r="U357" t="s">
        <v>2044</v>
      </c>
    </row>
    <row r="358" spans="1:2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9">
        <f t="shared" si="23"/>
        <v>40931.25</v>
      </c>
      <c r="P358" s="9"/>
      <c r="Q358" t="b">
        <v>0</v>
      </c>
      <c r="R358" t="b">
        <v>0</v>
      </c>
      <c r="S358" t="s">
        <v>33</v>
      </c>
      <c r="T358" t="s">
        <v>2037</v>
      </c>
      <c r="U358" t="s">
        <v>2038</v>
      </c>
    </row>
    <row r="359" spans="1:2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9">
        <f t="shared" si="23"/>
        <v>42275.208333333328</v>
      </c>
      <c r="P359" s="9"/>
      <c r="Q359" t="b">
        <v>0</v>
      </c>
      <c r="R359" t="b">
        <v>0</v>
      </c>
      <c r="S359" t="s">
        <v>89</v>
      </c>
      <c r="T359" t="s">
        <v>2048</v>
      </c>
      <c r="U359" t="s">
        <v>2049</v>
      </c>
    </row>
    <row r="360" spans="1:2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9">
        <f t="shared" si="23"/>
        <v>43325.208333333328</v>
      </c>
      <c r="P360" s="9"/>
      <c r="Q360" t="b">
        <v>1</v>
      </c>
      <c r="R360" t="b">
        <v>0</v>
      </c>
      <c r="S360" t="s">
        <v>122</v>
      </c>
      <c r="T360" t="s">
        <v>2052</v>
      </c>
      <c r="U360" t="s">
        <v>2053</v>
      </c>
    </row>
    <row r="361" spans="1:2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9">
        <f t="shared" si="23"/>
        <v>40789.208333333336</v>
      </c>
      <c r="P361" s="9"/>
      <c r="Q361" t="b">
        <v>0</v>
      </c>
      <c r="R361" t="b">
        <v>0</v>
      </c>
      <c r="S361" t="s">
        <v>71</v>
      </c>
      <c r="T361" t="s">
        <v>2039</v>
      </c>
      <c r="U361" t="s">
        <v>2047</v>
      </c>
    </row>
    <row r="362" spans="1:2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9">
        <f t="shared" si="23"/>
        <v>40558.25</v>
      </c>
      <c r="P362" s="9"/>
      <c r="Q362" t="b">
        <v>0</v>
      </c>
      <c r="R362" t="b">
        <v>1</v>
      </c>
      <c r="S362" t="s">
        <v>33</v>
      </c>
      <c r="T362" t="s">
        <v>2037</v>
      </c>
      <c r="U362" t="s">
        <v>2038</v>
      </c>
    </row>
    <row r="363" spans="1:2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9">
        <f t="shared" si="23"/>
        <v>43039.208333333328</v>
      </c>
      <c r="P363" s="9"/>
      <c r="Q363" t="b">
        <v>0</v>
      </c>
      <c r="R363" t="b">
        <v>0</v>
      </c>
      <c r="S363" t="s">
        <v>33</v>
      </c>
      <c r="T363" t="s">
        <v>2037</v>
      </c>
      <c r="U363" t="s">
        <v>2038</v>
      </c>
    </row>
    <row r="364" spans="1:2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9">
        <f t="shared" si="23"/>
        <v>40608.25</v>
      </c>
      <c r="P364" s="9"/>
      <c r="Q364" t="b">
        <v>0</v>
      </c>
      <c r="R364" t="b">
        <v>0</v>
      </c>
      <c r="S364" t="s">
        <v>23</v>
      </c>
      <c r="T364" t="s">
        <v>2033</v>
      </c>
      <c r="U364" t="s">
        <v>2034</v>
      </c>
    </row>
    <row r="365" spans="1:2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9">
        <f t="shared" si="23"/>
        <v>40905.25</v>
      </c>
      <c r="P365" s="9"/>
      <c r="Q365" t="b">
        <v>0</v>
      </c>
      <c r="R365" t="b">
        <v>0</v>
      </c>
      <c r="S365" t="s">
        <v>23</v>
      </c>
      <c r="T365" t="s">
        <v>2033</v>
      </c>
      <c r="U365" t="s">
        <v>2034</v>
      </c>
    </row>
    <row r="366" spans="1:2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9">
        <f t="shared" si="23"/>
        <v>43194.208333333328</v>
      </c>
      <c r="P366" s="9"/>
      <c r="Q366" t="b">
        <v>0</v>
      </c>
      <c r="R366" t="b">
        <v>0</v>
      </c>
      <c r="S366" t="s">
        <v>60</v>
      </c>
      <c r="T366" t="s">
        <v>2033</v>
      </c>
      <c r="U366" t="s">
        <v>2043</v>
      </c>
    </row>
    <row r="367" spans="1:2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9">
        <f t="shared" si="23"/>
        <v>42760.25</v>
      </c>
      <c r="P367" s="9"/>
      <c r="Q367" t="b">
        <v>0</v>
      </c>
      <c r="R367" t="b">
        <v>0</v>
      </c>
      <c r="S367" t="s">
        <v>33</v>
      </c>
      <c r="T367" t="s">
        <v>2037</v>
      </c>
      <c r="U367" t="s">
        <v>2038</v>
      </c>
    </row>
    <row r="368" spans="1:2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9">
        <f t="shared" si="23"/>
        <v>40547.25</v>
      </c>
      <c r="P368" s="9"/>
      <c r="Q368" t="b">
        <v>0</v>
      </c>
      <c r="R368" t="b">
        <v>1</v>
      </c>
      <c r="S368" t="s">
        <v>33</v>
      </c>
      <c r="T368" t="s">
        <v>2037</v>
      </c>
      <c r="U368" t="s">
        <v>2038</v>
      </c>
    </row>
    <row r="369" spans="1:2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9">
        <f t="shared" si="23"/>
        <v>41954.25</v>
      </c>
      <c r="P369" s="9"/>
      <c r="Q369" t="b">
        <v>0</v>
      </c>
      <c r="R369" t="b">
        <v>1</v>
      </c>
      <c r="S369" t="s">
        <v>33</v>
      </c>
      <c r="T369" t="s">
        <v>2037</v>
      </c>
      <c r="U369" t="s">
        <v>2038</v>
      </c>
    </row>
    <row r="370" spans="1:2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9">
        <f t="shared" si="23"/>
        <v>40487.208333333336</v>
      </c>
      <c r="P370" s="9"/>
      <c r="Q370" t="b">
        <v>0</v>
      </c>
      <c r="R370" t="b">
        <v>1</v>
      </c>
      <c r="S370" t="s">
        <v>42</v>
      </c>
      <c r="T370" t="s">
        <v>2039</v>
      </c>
      <c r="U370" t="s">
        <v>2040</v>
      </c>
    </row>
    <row r="371" spans="1:2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9">
        <f t="shared" si="23"/>
        <v>41347.208333333336</v>
      </c>
      <c r="P371" s="9"/>
      <c r="Q371" t="b">
        <v>0</v>
      </c>
      <c r="R371" t="b">
        <v>1</v>
      </c>
      <c r="S371" t="s">
        <v>269</v>
      </c>
      <c r="T371" t="s">
        <v>2039</v>
      </c>
      <c r="U371" t="s">
        <v>2058</v>
      </c>
    </row>
    <row r="372" spans="1:2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9">
        <f t="shared" si="23"/>
        <v>43576.208333333328</v>
      </c>
      <c r="P372" s="9"/>
      <c r="Q372" t="b">
        <v>0</v>
      </c>
      <c r="R372" t="b">
        <v>0</v>
      </c>
      <c r="S372" t="s">
        <v>33</v>
      </c>
      <c r="T372" t="s">
        <v>2037</v>
      </c>
      <c r="U372" t="s">
        <v>2038</v>
      </c>
    </row>
    <row r="373" spans="1:2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9">
        <f t="shared" si="23"/>
        <v>42094.208333333328</v>
      </c>
      <c r="P373" s="9"/>
      <c r="Q373" t="b">
        <v>0</v>
      </c>
      <c r="R373" t="b">
        <v>0</v>
      </c>
      <c r="S373" t="s">
        <v>33</v>
      </c>
      <c r="T373" t="s">
        <v>2037</v>
      </c>
      <c r="U373" t="s">
        <v>2038</v>
      </c>
    </row>
    <row r="374" spans="1:21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9">
        <f t="shared" si="23"/>
        <v>42032.25</v>
      </c>
      <c r="P374" s="9"/>
      <c r="Q374" t="b">
        <v>0</v>
      </c>
      <c r="R374" t="b">
        <v>1</v>
      </c>
      <c r="S374" t="s">
        <v>42</v>
      </c>
      <c r="T374" t="s">
        <v>2039</v>
      </c>
      <c r="U374" t="s">
        <v>2040</v>
      </c>
    </row>
    <row r="375" spans="1:2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9">
        <f t="shared" si="23"/>
        <v>42972.208333333328</v>
      </c>
      <c r="P375" s="9"/>
      <c r="Q375" t="b">
        <v>0</v>
      </c>
      <c r="R375" t="b">
        <v>0</v>
      </c>
      <c r="S375" t="s">
        <v>33</v>
      </c>
      <c r="T375" t="s">
        <v>2037</v>
      </c>
      <c r="U375" t="s">
        <v>2038</v>
      </c>
    </row>
    <row r="376" spans="1:21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9">
        <f t="shared" si="23"/>
        <v>43481.25</v>
      </c>
      <c r="P376" s="9"/>
      <c r="Q376" t="b">
        <v>0</v>
      </c>
      <c r="R376" t="b">
        <v>1</v>
      </c>
      <c r="S376" t="s">
        <v>42</v>
      </c>
      <c r="T376" t="s">
        <v>2039</v>
      </c>
      <c r="U376" t="s">
        <v>2040</v>
      </c>
    </row>
    <row r="377" spans="1:21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9">
        <f t="shared" si="23"/>
        <v>42350.25</v>
      </c>
      <c r="P377" s="9"/>
      <c r="Q377" t="b">
        <v>0</v>
      </c>
      <c r="R377" t="b">
        <v>0</v>
      </c>
      <c r="S377" t="s">
        <v>60</v>
      </c>
      <c r="T377" t="s">
        <v>2033</v>
      </c>
      <c r="U377" t="s">
        <v>2043</v>
      </c>
    </row>
    <row r="378" spans="1:2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9">
        <f t="shared" si="23"/>
        <v>41832.208333333336</v>
      </c>
      <c r="P378" s="9"/>
      <c r="Q378" t="b">
        <v>0</v>
      </c>
      <c r="R378" t="b">
        <v>0</v>
      </c>
      <c r="S378" t="s">
        <v>23</v>
      </c>
      <c r="T378" t="s">
        <v>2033</v>
      </c>
      <c r="U378" t="s">
        <v>2034</v>
      </c>
    </row>
    <row r="379" spans="1:2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9">
        <f t="shared" si="23"/>
        <v>43774.25</v>
      </c>
      <c r="P379" s="9"/>
      <c r="Q379" t="b">
        <v>0</v>
      </c>
      <c r="R379" t="b">
        <v>0</v>
      </c>
      <c r="S379" t="s">
        <v>33</v>
      </c>
      <c r="T379" t="s">
        <v>2037</v>
      </c>
      <c r="U379" t="s">
        <v>2038</v>
      </c>
    </row>
    <row r="380" spans="1:2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9">
        <f t="shared" si="23"/>
        <v>43279.208333333328</v>
      </c>
      <c r="P380" s="9"/>
      <c r="Q380" t="b">
        <v>0</v>
      </c>
      <c r="R380" t="b">
        <v>0</v>
      </c>
      <c r="S380" t="s">
        <v>42</v>
      </c>
      <c r="T380" t="s">
        <v>2039</v>
      </c>
      <c r="U380" t="s">
        <v>2040</v>
      </c>
    </row>
    <row r="381" spans="1:2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9">
        <f t="shared" si="23"/>
        <v>40857.25</v>
      </c>
      <c r="P381" s="9"/>
      <c r="Q381" t="b">
        <v>0</v>
      </c>
      <c r="R381" t="b">
        <v>0</v>
      </c>
      <c r="S381" t="s">
        <v>33</v>
      </c>
      <c r="T381" t="s">
        <v>2037</v>
      </c>
      <c r="U381" t="s">
        <v>2038</v>
      </c>
    </row>
    <row r="382" spans="1:21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9">
        <f t="shared" si="23"/>
        <v>41453.208333333336</v>
      </c>
      <c r="P382" s="9"/>
      <c r="Q382" t="b">
        <v>0</v>
      </c>
      <c r="R382" t="b">
        <v>0</v>
      </c>
      <c r="S382" t="s">
        <v>33</v>
      </c>
      <c r="T382" t="s">
        <v>2037</v>
      </c>
      <c r="U382" t="s">
        <v>2038</v>
      </c>
    </row>
    <row r="383" spans="1:2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9">
        <f t="shared" si="23"/>
        <v>42209.208333333328</v>
      </c>
      <c r="P383" s="9"/>
      <c r="Q383" t="b">
        <v>0</v>
      </c>
      <c r="R383" t="b">
        <v>0</v>
      </c>
      <c r="S383" t="s">
        <v>33</v>
      </c>
      <c r="T383" t="s">
        <v>2037</v>
      </c>
      <c r="U383" t="s">
        <v>2038</v>
      </c>
    </row>
    <row r="384" spans="1:21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9">
        <f t="shared" si="23"/>
        <v>43043.208333333328</v>
      </c>
      <c r="P384" s="9"/>
      <c r="Q384" t="b">
        <v>0</v>
      </c>
      <c r="R384" t="b">
        <v>0</v>
      </c>
      <c r="S384" t="s">
        <v>122</v>
      </c>
      <c r="T384" t="s">
        <v>2052</v>
      </c>
      <c r="U384" t="s">
        <v>2053</v>
      </c>
    </row>
    <row r="385" spans="1:2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9">
        <f t="shared" si="23"/>
        <v>43515.25</v>
      </c>
      <c r="P385" s="9"/>
      <c r="Q385" t="b">
        <v>0</v>
      </c>
      <c r="R385" t="b">
        <v>1</v>
      </c>
      <c r="S385" t="s">
        <v>17</v>
      </c>
      <c r="T385" t="s">
        <v>2031</v>
      </c>
      <c r="U385" t="s">
        <v>2032</v>
      </c>
    </row>
    <row r="386" spans="1:2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9">
        <f t="shared" si="23"/>
        <v>42803.25</v>
      </c>
      <c r="P386" s="9"/>
      <c r="Q386" t="b">
        <v>1</v>
      </c>
      <c r="R386" t="b">
        <v>1</v>
      </c>
      <c r="S386" t="s">
        <v>42</v>
      </c>
      <c r="T386" t="s">
        <v>2039</v>
      </c>
      <c r="U386" t="s">
        <v>2040</v>
      </c>
    </row>
    <row r="387" spans="1:21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s="9"/>
      <c r="Q387" t="b">
        <v>0</v>
      </c>
      <c r="R387" t="b">
        <v>0</v>
      </c>
      <c r="S387" t="s">
        <v>68</v>
      </c>
      <c r="T387" t="s">
        <v>2045</v>
      </c>
      <c r="U387" t="s">
        <v>2046</v>
      </c>
    </row>
    <row r="388" spans="1:21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9">
        <f t="shared" si="27"/>
        <v>40367.208333333336</v>
      </c>
      <c r="P388" s="9"/>
      <c r="Q388" t="b">
        <v>0</v>
      </c>
      <c r="R388" t="b">
        <v>0</v>
      </c>
      <c r="S388" t="s">
        <v>33</v>
      </c>
      <c r="T388" t="s">
        <v>2037</v>
      </c>
      <c r="U388" t="s">
        <v>2038</v>
      </c>
    </row>
    <row r="389" spans="1:2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9">
        <f t="shared" si="27"/>
        <v>41077.208333333336</v>
      </c>
      <c r="P389" s="9"/>
      <c r="Q389" t="b">
        <v>0</v>
      </c>
      <c r="R389" t="b">
        <v>0</v>
      </c>
      <c r="S389" t="s">
        <v>65</v>
      </c>
      <c r="T389" t="s">
        <v>2035</v>
      </c>
      <c r="U389" t="s">
        <v>2044</v>
      </c>
    </row>
    <row r="390" spans="1:2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9">
        <f t="shared" si="27"/>
        <v>40914.25</v>
      </c>
      <c r="P390" s="9"/>
      <c r="Q390" t="b">
        <v>0</v>
      </c>
      <c r="R390" t="b">
        <v>0</v>
      </c>
      <c r="S390" t="s">
        <v>60</v>
      </c>
      <c r="T390" t="s">
        <v>2033</v>
      </c>
      <c r="U390" t="s">
        <v>2043</v>
      </c>
    </row>
    <row r="391" spans="1:2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9">
        <f t="shared" si="27"/>
        <v>40506.25</v>
      </c>
      <c r="P391" s="9"/>
      <c r="Q391" t="b">
        <v>0</v>
      </c>
      <c r="R391" t="b">
        <v>0</v>
      </c>
      <c r="S391" t="s">
        <v>33</v>
      </c>
      <c r="T391" t="s">
        <v>2037</v>
      </c>
      <c r="U391" t="s">
        <v>2038</v>
      </c>
    </row>
    <row r="392" spans="1:2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9">
        <f t="shared" si="27"/>
        <v>41545.208333333336</v>
      </c>
      <c r="P392" s="9"/>
      <c r="Q392" t="b">
        <v>0</v>
      </c>
      <c r="R392" t="b">
        <v>0</v>
      </c>
      <c r="S392" t="s">
        <v>122</v>
      </c>
      <c r="T392" t="s">
        <v>2052</v>
      </c>
      <c r="U392" t="s">
        <v>2053</v>
      </c>
    </row>
    <row r="393" spans="1:2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9">
        <f t="shared" si="27"/>
        <v>41655.25</v>
      </c>
      <c r="P393" s="9"/>
      <c r="Q393" t="b">
        <v>0</v>
      </c>
      <c r="R393" t="b">
        <v>0</v>
      </c>
      <c r="S393" t="s">
        <v>68</v>
      </c>
      <c r="T393" t="s">
        <v>2045</v>
      </c>
      <c r="U393" t="s">
        <v>2046</v>
      </c>
    </row>
    <row r="394" spans="1:21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9">
        <f t="shared" si="27"/>
        <v>40551.25</v>
      </c>
      <c r="P394" s="9"/>
      <c r="Q394" t="b">
        <v>0</v>
      </c>
      <c r="R394" t="b">
        <v>0</v>
      </c>
      <c r="S394" t="s">
        <v>65</v>
      </c>
      <c r="T394" t="s">
        <v>2035</v>
      </c>
      <c r="U394" t="s">
        <v>2044</v>
      </c>
    </row>
    <row r="395" spans="1:2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9">
        <f t="shared" si="27"/>
        <v>42934.208333333328</v>
      </c>
      <c r="P395" s="9"/>
      <c r="Q395" t="b">
        <v>0</v>
      </c>
      <c r="R395" t="b">
        <v>0</v>
      </c>
      <c r="S395" t="s">
        <v>159</v>
      </c>
      <c r="T395" t="s">
        <v>2033</v>
      </c>
      <c r="U395" t="s">
        <v>2056</v>
      </c>
    </row>
    <row r="396" spans="1:2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9">
        <f t="shared" si="27"/>
        <v>41494.208333333336</v>
      </c>
      <c r="P396" s="9"/>
      <c r="Q396" t="b">
        <v>0</v>
      </c>
      <c r="R396" t="b">
        <v>1</v>
      </c>
      <c r="S396" t="s">
        <v>42</v>
      </c>
      <c r="T396" t="s">
        <v>2039</v>
      </c>
      <c r="U396" t="s">
        <v>2040</v>
      </c>
    </row>
    <row r="397" spans="1:21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9">
        <f t="shared" si="27"/>
        <v>40886.25</v>
      </c>
      <c r="P397" s="9"/>
      <c r="Q397" t="b">
        <v>1</v>
      </c>
      <c r="R397" t="b">
        <v>0</v>
      </c>
      <c r="S397" t="s">
        <v>33</v>
      </c>
      <c r="T397" t="s">
        <v>2037</v>
      </c>
      <c r="U397" t="s">
        <v>2038</v>
      </c>
    </row>
    <row r="398" spans="1:2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9">
        <f t="shared" si="27"/>
        <v>43386.208333333328</v>
      </c>
      <c r="P398" s="9"/>
      <c r="Q398" t="b">
        <v>0</v>
      </c>
      <c r="R398" t="b">
        <v>0</v>
      </c>
      <c r="S398" t="s">
        <v>53</v>
      </c>
      <c r="T398" t="s">
        <v>2039</v>
      </c>
      <c r="U398" t="s">
        <v>2042</v>
      </c>
    </row>
    <row r="399" spans="1:2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9">
        <f t="shared" si="27"/>
        <v>41423.208333333336</v>
      </c>
      <c r="P399" s="9"/>
      <c r="Q399" t="b">
        <v>0</v>
      </c>
      <c r="R399" t="b">
        <v>0</v>
      </c>
      <c r="S399" t="s">
        <v>23</v>
      </c>
      <c r="T399" t="s">
        <v>2033</v>
      </c>
      <c r="U399" t="s">
        <v>2034</v>
      </c>
    </row>
    <row r="400" spans="1:21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9">
        <f t="shared" si="27"/>
        <v>43230.208333333328</v>
      </c>
      <c r="P400" s="9"/>
      <c r="Q400" t="b">
        <v>0</v>
      </c>
      <c r="R400" t="b">
        <v>1</v>
      </c>
      <c r="S400" t="s">
        <v>71</v>
      </c>
      <c r="T400" t="s">
        <v>2039</v>
      </c>
      <c r="U400" t="s">
        <v>2047</v>
      </c>
    </row>
    <row r="401" spans="1:2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9">
        <f t="shared" si="27"/>
        <v>40583.25</v>
      </c>
      <c r="P401" s="9"/>
      <c r="Q401" t="b">
        <v>0</v>
      </c>
      <c r="R401" t="b">
        <v>0</v>
      </c>
      <c r="S401" t="s">
        <v>60</v>
      </c>
      <c r="T401" t="s">
        <v>2033</v>
      </c>
      <c r="U401" t="s">
        <v>2043</v>
      </c>
    </row>
    <row r="402" spans="1:21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9">
        <f t="shared" si="27"/>
        <v>41524.208333333336</v>
      </c>
      <c r="P402" s="9"/>
      <c r="Q402" t="b">
        <v>0</v>
      </c>
      <c r="R402" t="b">
        <v>1</v>
      </c>
      <c r="S402" t="s">
        <v>122</v>
      </c>
      <c r="T402" t="s">
        <v>2052</v>
      </c>
      <c r="U402" t="s">
        <v>2053</v>
      </c>
    </row>
    <row r="403" spans="1:2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9">
        <f t="shared" si="27"/>
        <v>43765.208333333328</v>
      </c>
      <c r="P403" s="9"/>
      <c r="Q403" t="b">
        <v>0</v>
      </c>
      <c r="R403" t="b">
        <v>0</v>
      </c>
      <c r="S403" t="s">
        <v>33</v>
      </c>
      <c r="T403" t="s">
        <v>2037</v>
      </c>
      <c r="U403" t="s">
        <v>2038</v>
      </c>
    </row>
    <row r="404" spans="1:2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9">
        <f t="shared" si="27"/>
        <v>40961.25</v>
      </c>
      <c r="P404" s="9"/>
      <c r="Q404" t="b">
        <v>0</v>
      </c>
      <c r="R404" t="b">
        <v>1</v>
      </c>
      <c r="S404" t="s">
        <v>100</v>
      </c>
      <c r="T404" t="s">
        <v>2039</v>
      </c>
      <c r="U404" t="s">
        <v>2050</v>
      </c>
    </row>
    <row r="405" spans="1:2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9">
        <f t="shared" si="27"/>
        <v>40346.208333333336</v>
      </c>
      <c r="P405" s="9"/>
      <c r="Q405" t="b">
        <v>0</v>
      </c>
      <c r="R405" t="b">
        <v>1</v>
      </c>
      <c r="S405" t="s">
        <v>33</v>
      </c>
      <c r="T405" t="s">
        <v>2037</v>
      </c>
      <c r="U405" t="s">
        <v>2038</v>
      </c>
    </row>
    <row r="406" spans="1:2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9">
        <f t="shared" si="27"/>
        <v>43056.25</v>
      </c>
      <c r="P406" s="9"/>
      <c r="Q406" t="b">
        <v>0</v>
      </c>
      <c r="R406" t="b">
        <v>0</v>
      </c>
      <c r="S406" t="s">
        <v>33</v>
      </c>
      <c r="T406" t="s">
        <v>2037</v>
      </c>
      <c r="U406" t="s">
        <v>2038</v>
      </c>
    </row>
    <row r="407" spans="1:2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9">
        <f t="shared" si="27"/>
        <v>43305.208333333328</v>
      </c>
      <c r="P407" s="9"/>
      <c r="Q407" t="b">
        <v>0</v>
      </c>
      <c r="R407" t="b">
        <v>0</v>
      </c>
      <c r="S407" t="s">
        <v>33</v>
      </c>
      <c r="T407" t="s">
        <v>2037</v>
      </c>
      <c r="U407" t="s">
        <v>2038</v>
      </c>
    </row>
    <row r="408" spans="1:21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9">
        <f t="shared" si="27"/>
        <v>41316.25</v>
      </c>
      <c r="P408" s="9"/>
      <c r="Q408" t="b">
        <v>1</v>
      </c>
      <c r="R408" t="b">
        <v>0</v>
      </c>
      <c r="S408" t="s">
        <v>42</v>
      </c>
      <c r="T408" t="s">
        <v>2039</v>
      </c>
      <c r="U408" t="s">
        <v>2040</v>
      </c>
    </row>
    <row r="409" spans="1:2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9">
        <f t="shared" si="27"/>
        <v>43758.208333333328</v>
      </c>
      <c r="P409" s="9"/>
      <c r="Q409" t="b">
        <v>0</v>
      </c>
      <c r="R409" t="b">
        <v>0</v>
      </c>
      <c r="S409" t="s">
        <v>33</v>
      </c>
      <c r="T409" t="s">
        <v>2037</v>
      </c>
      <c r="U409" t="s">
        <v>2038</v>
      </c>
    </row>
    <row r="410" spans="1:2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9">
        <f t="shared" si="27"/>
        <v>42561.208333333328</v>
      </c>
      <c r="P410" s="9"/>
      <c r="Q410" t="b">
        <v>0</v>
      </c>
      <c r="R410" t="b">
        <v>0</v>
      </c>
      <c r="S410" t="s">
        <v>42</v>
      </c>
      <c r="T410" t="s">
        <v>2039</v>
      </c>
      <c r="U410" t="s">
        <v>2040</v>
      </c>
    </row>
    <row r="411" spans="1:2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9">
        <f t="shared" si="27"/>
        <v>42847.208333333328</v>
      </c>
      <c r="P411" s="9"/>
      <c r="Q411" t="b">
        <v>0</v>
      </c>
      <c r="R411" t="b">
        <v>0</v>
      </c>
      <c r="S411" t="s">
        <v>23</v>
      </c>
      <c r="T411" t="s">
        <v>2033</v>
      </c>
      <c r="U411" t="s">
        <v>2034</v>
      </c>
    </row>
    <row r="412" spans="1:2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9">
        <f t="shared" si="27"/>
        <v>42122.208333333328</v>
      </c>
      <c r="P412" s="9"/>
      <c r="Q412" t="b">
        <v>0</v>
      </c>
      <c r="R412" t="b">
        <v>0</v>
      </c>
      <c r="S412" t="s">
        <v>292</v>
      </c>
      <c r="T412" t="s">
        <v>2048</v>
      </c>
      <c r="U412" t="s">
        <v>2059</v>
      </c>
    </row>
    <row r="413" spans="1:2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9">
        <f t="shared" si="27"/>
        <v>42886.208333333328</v>
      </c>
      <c r="P413" s="9"/>
      <c r="Q413" t="b">
        <v>0</v>
      </c>
      <c r="R413" t="b">
        <v>0</v>
      </c>
      <c r="S413" t="s">
        <v>33</v>
      </c>
      <c r="T413" t="s">
        <v>2037</v>
      </c>
      <c r="U413" t="s">
        <v>2038</v>
      </c>
    </row>
    <row r="414" spans="1:2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9">
        <f t="shared" si="27"/>
        <v>41652.25</v>
      </c>
      <c r="P414" s="9"/>
      <c r="Q414" t="b">
        <v>0</v>
      </c>
      <c r="R414" t="b">
        <v>0</v>
      </c>
      <c r="S414" t="s">
        <v>119</v>
      </c>
      <c r="T414" t="s">
        <v>2045</v>
      </c>
      <c r="U414" t="s">
        <v>2051</v>
      </c>
    </row>
    <row r="415" spans="1:2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9">
        <f t="shared" si="27"/>
        <v>43458.25</v>
      </c>
      <c r="P415" s="9"/>
      <c r="Q415" t="b">
        <v>0</v>
      </c>
      <c r="R415" t="b">
        <v>0</v>
      </c>
      <c r="S415" t="s">
        <v>71</v>
      </c>
      <c r="T415" t="s">
        <v>2039</v>
      </c>
      <c r="U415" t="s">
        <v>2047</v>
      </c>
    </row>
    <row r="416" spans="1:2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9">
        <f t="shared" si="27"/>
        <v>40296.208333333336</v>
      </c>
      <c r="P416" s="9"/>
      <c r="Q416" t="b">
        <v>0</v>
      </c>
      <c r="R416" t="b">
        <v>1</v>
      </c>
      <c r="S416" t="s">
        <v>17</v>
      </c>
      <c r="T416" t="s">
        <v>2031</v>
      </c>
      <c r="U416" t="s">
        <v>2032</v>
      </c>
    </row>
    <row r="417" spans="1:2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9">
        <f t="shared" si="27"/>
        <v>40938.25</v>
      </c>
      <c r="P417" s="9"/>
      <c r="Q417" t="b">
        <v>0</v>
      </c>
      <c r="R417" t="b">
        <v>0</v>
      </c>
      <c r="S417" t="s">
        <v>33</v>
      </c>
      <c r="T417" t="s">
        <v>2037</v>
      </c>
      <c r="U417" t="s">
        <v>2038</v>
      </c>
    </row>
    <row r="418" spans="1:21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9">
        <f t="shared" si="27"/>
        <v>40569.25</v>
      </c>
      <c r="P418" s="9"/>
      <c r="Q418" t="b">
        <v>0</v>
      </c>
      <c r="R418" t="b">
        <v>1</v>
      </c>
      <c r="S418" t="s">
        <v>42</v>
      </c>
      <c r="T418" t="s">
        <v>2039</v>
      </c>
      <c r="U418" t="s">
        <v>2040</v>
      </c>
    </row>
    <row r="419" spans="1:2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9">
        <f t="shared" si="27"/>
        <v>43431.25</v>
      </c>
      <c r="P419" s="9"/>
      <c r="Q419" t="b">
        <v>0</v>
      </c>
      <c r="R419" t="b">
        <v>0</v>
      </c>
      <c r="S419" t="s">
        <v>33</v>
      </c>
      <c r="T419" t="s">
        <v>2037</v>
      </c>
      <c r="U419" t="s">
        <v>2038</v>
      </c>
    </row>
    <row r="420" spans="1:2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9">
        <f t="shared" si="27"/>
        <v>41036.208333333336</v>
      </c>
      <c r="P420" s="9"/>
      <c r="Q420" t="b">
        <v>0</v>
      </c>
      <c r="R420" t="b">
        <v>0</v>
      </c>
      <c r="S420" t="s">
        <v>42</v>
      </c>
      <c r="T420" t="s">
        <v>2039</v>
      </c>
      <c r="U420" t="s">
        <v>2040</v>
      </c>
    </row>
    <row r="421" spans="1:2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9">
        <f t="shared" si="27"/>
        <v>40905.25</v>
      </c>
      <c r="P421" s="9"/>
      <c r="Q421" t="b">
        <v>0</v>
      </c>
      <c r="R421" t="b">
        <v>0</v>
      </c>
      <c r="S421" t="s">
        <v>28</v>
      </c>
      <c r="T421" t="s">
        <v>2035</v>
      </c>
      <c r="U421" t="s">
        <v>2036</v>
      </c>
    </row>
    <row r="422" spans="1:2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9">
        <f t="shared" si="27"/>
        <v>42925.208333333328</v>
      </c>
      <c r="P422" s="9"/>
      <c r="Q422" t="b">
        <v>0</v>
      </c>
      <c r="R422" t="b">
        <v>0</v>
      </c>
      <c r="S422" t="s">
        <v>33</v>
      </c>
      <c r="T422" t="s">
        <v>2037</v>
      </c>
      <c r="U422" t="s">
        <v>2038</v>
      </c>
    </row>
    <row r="423" spans="1:2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9">
        <f t="shared" si="27"/>
        <v>42945.208333333328</v>
      </c>
      <c r="P423" s="9"/>
      <c r="Q423" t="b">
        <v>0</v>
      </c>
      <c r="R423" t="b">
        <v>1</v>
      </c>
      <c r="S423" t="s">
        <v>65</v>
      </c>
      <c r="T423" t="s">
        <v>2035</v>
      </c>
      <c r="U423" t="s">
        <v>2044</v>
      </c>
    </row>
    <row r="424" spans="1:21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9">
        <f t="shared" si="27"/>
        <v>40305.208333333336</v>
      </c>
      <c r="P424" s="9"/>
      <c r="Q424" t="b">
        <v>0</v>
      </c>
      <c r="R424" t="b">
        <v>1</v>
      </c>
      <c r="S424" t="s">
        <v>33</v>
      </c>
      <c r="T424" t="s">
        <v>2037</v>
      </c>
      <c r="U424" t="s">
        <v>2038</v>
      </c>
    </row>
    <row r="425" spans="1:2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9">
        <f t="shared" si="27"/>
        <v>40810.208333333336</v>
      </c>
      <c r="P425" s="9"/>
      <c r="Q425" t="b">
        <v>0</v>
      </c>
      <c r="R425" t="b">
        <v>1</v>
      </c>
      <c r="S425" t="s">
        <v>17</v>
      </c>
      <c r="T425" t="s">
        <v>2031</v>
      </c>
      <c r="U425" t="s">
        <v>2032</v>
      </c>
    </row>
    <row r="426" spans="1:2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9">
        <f t="shared" si="27"/>
        <v>43214.208333333328</v>
      </c>
      <c r="P426" s="9"/>
      <c r="Q426" t="b">
        <v>0</v>
      </c>
      <c r="R426" t="b">
        <v>0</v>
      </c>
      <c r="S426" t="s">
        <v>60</v>
      </c>
      <c r="T426" t="s">
        <v>2033</v>
      </c>
      <c r="U426" t="s">
        <v>2043</v>
      </c>
    </row>
    <row r="427" spans="1:2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9">
        <f t="shared" si="27"/>
        <v>42219.208333333328</v>
      </c>
      <c r="P427" s="9"/>
      <c r="Q427" t="b">
        <v>0</v>
      </c>
      <c r="R427" t="b">
        <v>0</v>
      </c>
      <c r="S427" t="s">
        <v>122</v>
      </c>
      <c r="T427" t="s">
        <v>2052</v>
      </c>
      <c r="U427" t="s">
        <v>2053</v>
      </c>
    </row>
    <row r="428" spans="1:2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9">
        <f t="shared" si="27"/>
        <v>41339.25</v>
      </c>
      <c r="P428" s="9"/>
      <c r="Q428" t="b">
        <v>0</v>
      </c>
      <c r="R428" t="b">
        <v>0</v>
      </c>
      <c r="S428" t="s">
        <v>33</v>
      </c>
      <c r="T428" t="s">
        <v>2037</v>
      </c>
      <c r="U428" t="s">
        <v>2038</v>
      </c>
    </row>
    <row r="429" spans="1:2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9">
        <f t="shared" si="27"/>
        <v>41927.208333333336</v>
      </c>
      <c r="P429" s="9"/>
      <c r="Q429" t="b">
        <v>0</v>
      </c>
      <c r="R429" t="b">
        <v>1</v>
      </c>
      <c r="S429" t="s">
        <v>33</v>
      </c>
      <c r="T429" t="s">
        <v>2037</v>
      </c>
      <c r="U429" t="s">
        <v>2038</v>
      </c>
    </row>
    <row r="430" spans="1:2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9">
        <f t="shared" si="27"/>
        <v>40592.25</v>
      </c>
      <c r="P430" s="9"/>
      <c r="Q430" t="b">
        <v>0</v>
      </c>
      <c r="R430" t="b">
        <v>0</v>
      </c>
      <c r="S430" t="s">
        <v>71</v>
      </c>
      <c r="T430" t="s">
        <v>2039</v>
      </c>
      <c r="U430" t="s">
        <v>2047</v>
      </c>
    </row>
    <row r="431" spans="1:2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9">
        <f t="shared" si="27"/>
        <v>41708.208333333336</v>
      </c>
      <c r="P431" s="9"/>
      <c r="Q431" t="b">
        <v>0</v>
      </c>
      <c r="R431" t="b">
        <v>1</v>
      </c>
      <c r="S431" t="s">
        <v>122</v>
      </c>
      <c r="T431" t="s">
        <v>2052</v>
      </c>
      <c r="U431" t="s">
        <v>2053</v>
      </c>
    </row>
    <row r="432" spans="1:21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9">
        <f t="shared" si="27"/>
        <v>43771.208333333328</v>
      </c>
      <c r="P432" s="9"/>
      <c r="Q432" t="b">
        <v>0</v>
      </c>
      <c r="R432" t="b">
        <v>0</v>
      </c>
      <c r="S432" t="s">
        <v>33</v>
      </c>
      <c r="T432" t="s">
        <v>2037</v>
      </c>
      <c r="U432" t="s">
        <v>2038</v>
      </c>
    </row>
    <row r="433" spans="1:2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9">
        <f t="shared" si="27"/>
        <v>43290.208333333328</v>
      </c>
      <c r="P433" s="9"/>
      <c r="Q433" t="b">
        <v>1</v>
      </c>
      <c r="R433" t="b">
        <v>0</v>
      </c>
      <c r="S433" t="s">
        <v>33</v>
      </c>
      <c r="T433" t="s">
        <v>2037</v>
      </c>
      <c r="U433" t="s">
        <v>2038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9">
        <f t="shared" si="27"/>
        <v>41781.208333333336</v>
      </c>
      <c r="P434" s="9"/>
      <c r="Q434" t="b">
        <v>0</v>
      </c>
      <c r="R434" t="b">
        <v>0</v>
      </c>
      <c r="S434" t="s">
        <v>33</v>
      </c>
      <c r="T434" t="s">
        <v>2037</v>
      </c>
      <c r="U434" t="s">
        <v>2038</v>
      </c>
    </row>
    <row r="435" spans="1:2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9">
        <f t="shared" si="27"/>
        <v>41619.25</v>
      </c>
      <c r="P435" s="9"/>
      <c r="Q435" t="b">
        <v>0</v>
      </c>
      <c r="R435" t="b">
        <v>1</v>
      </c>
      <c r="S435" t="s">
        <v>42</v>
      </c>
      <c r="T435" t="s">
        <v>2039</v>
      </c>
      <c r="U435" t="s">
        <v>2040</v>
      </c>
    </row>
    <row r="436" spans="1:2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9">
        <f t="shared" si="27"/>
        <v>42719.25</v>
      </c>
      <c r="P436" s="9"/>
      <c r="Q436" t="b">
        <v>1</v>
      </c>
      <c r="R436" t="b">
        <v>0</v>
      </c>
      <c r="S436" t="s">
        <v>33</v>
      </c>
      <c r="T436" t="s">
        <v>2037</v>
      </c>
      <c r="U436" t="s">
        <v>2038</v>
      </c>
    </row>
    <row r="437" spans="1:2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9">
        <f t="shared" si="27"/>
        <v>42000.25</v>
      </c>
      <c r="P437" s="9"/>
      <c r="Q437" t="b">
        <v>0</v>
      </c>
      <c r="R437" t="b">
        <v>1</v>
      </c>
      <c r="S437" t="s">
        <v>33</v>
      </c>
      <c r="T437" t="s">
        <v>2037</v>
      </c>
      <c r="U437" t="s">
        <v>2038</v>
      </c>
    </row>
    <row r="438" spans="1:2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9">
        <f t="shared" si="27"/>
        <v>43576.208333333328</v>
      </c>
      <c r="P438" s="9"/>
      <c r="Q438" t="b">
        <v>0</v>
      </c>
      <c r="R438" t="b">
        <v>0</v>
      </c>
      <c r="S438" t="s">
        <v>159</v>
      </c>
      <c r="T438" t="s">
        <v>2033</v>
      </c>
      <c r="U438" t="s">
        <v>2056</v>
      </c>
    </row>
    <row r="439" spans="1:2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9">
        <f t="shared" si="27"/>
        <v>42263.208333333328</v>
      </c>
      <c r="P439" s="9"/>
      <c r="Q439" t="b">
        <v>0</v>
      </c>
      <c r="R439" t="b">
        <v>1</v>
      </c>
      <c r="S439" t="s">
        <v>71</v>
      </c>
      <c r="T439" t="s">
        <v>2039</v>
      </c>
      <c r="U439" t="s">
        <v>2047</v>
      </c>
    </row>
    <row r="440" spans="1:21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9">
        <f t="shared" si="27"/>
        <v>41367.208333333336</v>
      </c>
      <c r="P440" s="9"/>
      <c r="Q440" t="b">
        <v>0</v>
      </c>
      <c r="R440" t="b">
        <v>0</v>
      </c>
      <c r="S440" t="s">
        <v>33</v>
      </c>
      <c r="T440" t="s">
        <v>2037</v>
      </c>
      <c r="U440" t="s">
        <v>2038</v>
      </c>
    </row>
    <row r="441" spans="1:2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9">
        <f t="shared" si="27"/>
        <v>42687.25</v>
      </c>
      <c r="P441" s="9"/>
      <c r="Q441" t="b">
        <v>0</v>
      </c>
      <c r="R441" t="b">
        <v>0</v>
      </c>
      <c r="S441" t="s">
        <v>474</v>
      </c>
      <c r="T441" t="s">
        <v>2039</v>
      </c>
      <c r="U441" t="s">
        <v>2061</v>
      </c>
    </row>
    <row r="442" spans="1:2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9">
        <f t="shared" si="27"/>
        <v>42926.208333333328</v>
      </c>
      <c r="P442" s="9"/>
      <c r="Q442" t="b">
        <v>0</v>
      </c>
      <c r="R442" t="b">
        <v>0</v>
      </c>
      <c r="S442" t="s">
        <v>269</v>
      </c>
      <c r="T442" t="s">
        <v>2039</v>
      </c>
      <c r="U442" t="s">
        <v>2058</v>
      </c>
    </row>
    <row r="443" spans="1:2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9">
        <f t="shared" si="27"/>
        <v>41053.208333333336</v>
      </c>
      <c r="P443" s="9"/>
      <c r="Q443" t="b">
        <v>0</v>
      </c>
      <c r="R443" t="b">
        <v>0</v>
      </c>
      <c r="S443" t="s">
        <v>65</v>
      </c>
      <c r="T443" t="s">
        <v>2035</v>
      </c>
      <c r="U443" t="s">
        <v>2044</v>
      </c>
    </row>
    <row r="444" spans="1:2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9">
        <f t="shared" si="27"/>
        <v>42996.208333333328</v>
      </c>
      <c r="P444" s="9"/>
      <c r="Q444" t="b">
        <v>0</v>
      </c>
      <c r="R444" t="b">
        <v>0</v>
      </c>
      <c r="S444" t="s">
        <v>33</v>
      </c>
      <c r="T444" t="s">
        <v>2037</v>
      </c>
      <c r="U444" t="s">
        <v>2038</v>
      </c>
    </row>
    <row r="445" spans="1:2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9">
        <f t="shared" si="27"/>
        <v>40470.208333333336</v>
      </c>
      <c r="P445" s="9"/>
      <c r="Q445" t="b">
        <v>0</v>
      </c>
      <c r="R445" t="b">
        <v>0</v>
      </c>
      <c r="S445" t="s">
        <v>33</v>
      </c>
      <c r="T445" t="s">
        <v>2037</v>
      </c>
      <c r="U445" t="s">
        <v>2038</v>
      </c>
    </row>
    <row r="446" spans="1:2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9">
        <f t="shared" si="27"/>
        <v>40750.208333333336</v>
      </c>
      <c r="P446" s="9"/>
      <c r="Q446" t="b">
        <v>0</v>
      </c>
      <c r="R446" t="b">
        <v>1</v>
      </c>
      <c r="S446" t="s">
        <v>60</v>
      </c>
      <c r="T446" t="s">
        <v>2033</v>
      </c>
      <c r="U446" t="s">
        <v>2043</v>
      </c>
    </row>
    <row r="447" spans="1:21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9">
        <f t="shared" si="27"/>
        <v>40536.25</v>
      </c>
      <c r="P447" s="9"/>
      <c r="Q447" t="b">
        <v>0</v>
      </c>
      <c r="R447" t="b">
        <v>1</v>
      </c>
      <c r="S447" t="s">
        <v>33</v>
      </c>
      <c r="T447" t="s">
        <v>2037</v>
      </c>
      <c r="U447" t="s">
        <v>2038</v>
      </c>
    </row>
    <row r="448" spans="1:2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9">
        <f t="shared" si="27"/>
        <v>41263.25</v>
      </c>
      <c r="P448" s="9"/>
      <c r="Q448" t="b">
        <v>0</v>
      </c>
      <c r="R448" t="b">
        <v>0</v>
      </c>
      <c r="S448" t="s">
        <v>65</v>
      </c>
      <c r="T448" t="s">
        <v>2035</v>
      </c>
      <c r="U448" t="s">
        <v>2044</v>
      </c>
    </row>
    <row r="449" spans="1:21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9">
        <f t="shared" si="27"/>
        <v>43104.25</v>
      </c>
      <c r="P449" s="9"/>
      <c r="Q449" t="b">
        <v>0</v>
      </c>
      <c r="R449" t="b">
        <v>0</v>
      </c>
      <c r="S449" t="s">
        <v>269</v>
      </c>
      <c r="T449" t="s">
        <v>2039</v>
      </c>
      <c r="U449" t="s">
        <v>2058</v>
      </c>
    </row>
    <row r="450" spans="1:2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9">
        <f t="shared" si="27"/>
        <v>41380.208333333336</v>
      </c>
      <c r="P450" s="9"/>
      <c r="Q450" t="b">
        <v>0</v>
      </c>
      <c r="R450" t="b">
        <v>1</v>
      </c>
      <c r="S450" t="s">
        <v>89</v>
      </c>
      <c r="T450" t="s">
        <v>2048</v>
      </c>
      <c r="U450" t="s">
        <v>2049</v>
      </c>
    </row>
    <row r="451" spans="1:2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s="9"/>
      <c r="Q451" t="b">
        <v>0</v>
      </c>
      <c r="R451" t="b">
        <v>0</v>
      </c>
      <c r="S451" t="s">
        <v>89</v>
      </c>
      <c r="T451" t="s">
        <v>2048</v>
      </c>
      <c r="U451" t="s">
        <v>2049</v>
      </c>
    </row>
    <row r="452" spans="1:2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9">
        <f t="shared" si="31"/>
        <v>43417.25</v>
      </c>
      <c r="P452" s="9"/>
      <c r="Q452" t="b">
        <v>0</v>
      </c>
      <c r="R452" t="b">
        <v>0</v>
      </c>
      <c r="S452" t="s">
        <v>71</v>
      </c>
      <c r="T452" t="s">
        <v>2039</v>
      </c>
      <c r="U452" t="s">
        <v>2047</v>
      </c>
    </row>
    <row r="453" spans="1:2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9">
        <f t="shared" si="31"/>
        <v>42966.208333333328</v>
      </c>
      <c r="P453" s="9"/>
      <c r="Q453" t="b">
        <v>0</v>
      </c>
      <c r="R453" t="b">
        <v>0</v>
      </c>
      <c r="S453" t="s">
        <v>23</v>
      </c>
      <c r="T453" t="s">
        <v>2033</v>
      </c>
      <c r="U453" t="s">
        <v>2034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9">
        <f t="shared" si="31"/>
        <v>40366.208333333336</v>
      </c>
      <c r="P454" s="9"/>
      <c r="Q454" t="b">
        <v>0</v>
      </c>
      <c r="R454" t="b">
        <v>0</v>
      </c>
      <c r="S454" t="s">
        <v>53</v>
      </c>
      <c r="T454" t="s">
        <v>2039</v>
      </c>
      <c r="U454" t="s">
        <v>2042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9">
        <f t="shared" si="31"/>
        <v>42746.25</v>
      </c>
      <c r="P455" s="9"/>
      <c r="Q455" t="b">
        <v>0</v>
      </c>
      <c r="R455" t="b">
        <v>0</v>
      </c>
      <c r="S455" t="s">
        <v>474</v>
      </c>
      <c r="T455" t="s">
        <v>2039</v>
      </c>
      <c r="U455" t="s">
        <v>2061</v>
      </c>
    </row>
    <row r="456" spans="1:2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9">
        <f t="shared" si="31"/>
        <v>41604.25</v>
      </c>
      <c r="P456" s="9"/>
      <c r="Q456" t="b">
        <v>0</v>
      </c>
      <c r="R456" t="b">
        <v>1</v>
      </c>
      <c r="S456" t="s">
        <v>53</v>
      </c>
      <c r="T456" t="s">
        <v>2039</v>
      </c>
      <c r="U456" t="s">
        <v>2042</v>
      </c>
    </row>
    <row r="457" spans="1:2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9">
        <f t="shared" si="31"/>
        <v>40832.208333333336</v>
      </c>
      <c r="P457" s="9"/>
      <c r="Q457" t="b">
        <v>0</v>
      </c>
      <c r="R457" t="b">
        <v>0</v>
      </c>
      <c r="S457" t="s">
        <v>33</v>
      </c>
      <c r="T457" t="s">
        <v>2037</v>
      </c>
      <c r="U457" t="s">
        <v>2038</v>
      </c>
    </row>
    <row r="458" spans="1:21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9">
        <f t="shared" si="31"/>
        <v>43141.25</v>
      </c>
      <c r="P458" s="9"/>
      <c r="Q458" t="b">
        <v>0</v>
      </c>
      <c r="R458" t="b">
        <v>1</v>
      </c>
      <c r="S458" t="s">
        <v>60</v>
      </c>
      <c r="T458" t="s">
        <v>2033</v>
      </c>
      <c r="U458" t="s">
        <v>2043</v>
      </c>
    </row>
    <row r="459" spans="1:2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9">
        <f t="shared" si="31"/>
        <v>42659.208333333328</v>
      </c>
      <c r="P459" s="9"/>
      <c r="Q459" t="b">
        <v>0</v>
      </c>
      <c r="R459" t="b">
        <v>0</v>
      </c>
      <c r="S459" t="s">
        <v>33</v>
      </c>
      <c r="T459" t="s">
        <v>2037</v>
      </c>
      <c r="U459" t="s">
        <v>2038</v>
      </c>
    </row>
    <row r="460" spans="1:2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9">
        <f t="shared" si="31"/>
        <v>40309.208333333336</v>
      </c>
      <c r="P460" s="9"/>
      <c r="Q460" t="b">
        <v>0</v>
      </c>
      <c r="R460" t="b">
        <v>0</v>
      </c>
      <c r="S460" t="s">
        <v>33</v>
      </c>
      <c r="T460" t="s">
        <v>2037</v>
      </c>
      <c r="U460" t="s">
        <v>2038</v>
      </c>
    </row>
    <row r="461" spans="1:2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9">
        <f t="shared" si="31"/>
        <v>42026.25</v>
      </c>
      <c r="P461" s="9"/>
      <c r="Q461" t="b">
        <v>0</v>
      </c>
      <c r="R461" t="b">
        <v>0</v>
      </c>
      <c r="S461" t="s">
        <v>42</v>
      </c>
      <c r="T461" t="s">
        <v>2039</v>
      </c>
      <c r="U461" t="s">
        <v>2040</v>
      </c>
    </row>
    <row r="462" spans="1:2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9">
        <f t="shared" si="31"/>
        <v>40402.208333333336</v>
      </c>
      <c r="P462" s="9"/>
      <c r="Q462" t="b">
        <v>0</v>
      </c>
      <c r="R462" t="b">
        <v>0</v>
      </c>
      <c r="S462" t="s">
        <v>33</v>
      </c>
      <c r="T462" t="s">
        <v>2037</v>
      </c>
      <c r="U462" t="s">
        <v>2038</v>
      </c>
    </row>
    <row r="463" spans="1:2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9">
        <f t="shared" si="31"/>
        <v>41777.208333333336</v>
      </c>
      <c r="P463" s="9"/>
      <c r="Q463" t="b">
        <v>0</v>
      </c>
      <c r="R463" t="b">
        <v>0</v>
      </c>
      <c r="S463" t="s">
        <v>53</v>
      </c>
      <c r="T463" t="s">
        <v>2039</v>
      </c>
      <c r="U463" t="s">
        <v>2042</v>
      </c>
    </row>
    <row r="464" spans="1:2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9">
        <f t="shared" si="31"/>
        <v>41342.25</v>
      </c>
      <c r="P464" s="9"/>
      <c r="Q464" t="b">
        <v>0</v>
      </c>
      <c r="R464" t="b">
        <v>0</v>
      </c>
      <c r="S464" t="s">
        <v>292</v>
      </c>
      <c r="T464" t="s">
        <v>2048</v>
      </c>
      <c r="U464" t="s">
        <v>2059</v>
      </c>
    </row>
    <row r="465" spans="1:21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9">
        <f t="shared" si="31"/>
        <v>41643.25</v>
      </c>
      <c r="P465" s="9"/>
      <c r="Q465" t="b">
        <v>0</v>
      </c>
      <c r="R465" t="b">
        <v>0</v>
      </c>
      <c r="S465" t="s">
        <v>71</v>
      </c>
      <c r="T465" t="s">
        <v>2039</v>
      </c>
      <c r="U465" t="s">
        <v>2047</v>
      </c>
    </row>
    <row r="466" spans="1:2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9">
        <f t="shared" si="31"/>
        <v>43156.25</v>
      </c>
      <c r="P466" s="9"/>
      <c r="Q466" t="b">
        <v>0</v>
      </c>
      <c r="R466" t="b">
        <v>0</v>
      </c>
      <c r="S466" t="s">
        <v>33</v>
      </c>
      <c r="T466" t="s">
        <v>2037</v>
      </c>
      <c r="U466" t="s">
        <v>2038</v>
      </c>
    </row>
    <row r="467" spans="1:2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9">
        <f t="shared" si="31"/>
        <v>43136.25</v>
      </c>
      <c r="P467" s="9"/>
      <c r="Q467" t="b">
        <v>0</v>
      </c>
      <c r="R467" t="b">
        <v>0</v>
      </c>
      <c r="S467" t="s">
        <v>206</v>
      </c>
      <c r="T467" t="s">
        <v>2045</v>
      </c>
      <c r="U467" t="s">
        <v>2057</v>
      </c>
    </row>
    <row r="468" spans="1:2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9">
        <f t="shared" si="31"/>
        <v>41432.208333333336</v>
      </c>
      <c r="P468" s="9"/>
      <c r="Q468" t="b">
        <v>0</v>
      </c>
      <c r="R468" t="b">
        <v>1</v>
      </c>
      <c r="S468" t="s">
        <v>65</v>
      </c>
      <c r="T468" t="s">
        <v>2035</v>
      </c>
      <c r="U468" t="s">
        <v>2044</v>
      </c>
    </row>
    <row r="469" spans="1:21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9">
        <f t="shared" si="31"/>
        <v>42338.25</v>
      </c>
      <c r="P469" s="9"/>
      <c r="Q469" t="b">
        <v>0</v>
      </c>
      <c r="R469" t="b">
        <v>1</v>
      </c>
      <c r="S469" t="s">
        <v>28</v>
      </c>
      <c r="T469" t="s">
        <v>2035</v>
      </c>
      <c r="U469" t="s">
        <v>2036</v>
      </c>
    </row>
    <row r="470" spans="1:2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9">
        <f t="shared" si="31"/>
        <v>43585.208333333328</v>
      </c>
      <c r="P470" s="9"/>
      <c r="Q470" t="b">
        <v>0</v>
      </c>
      <c r="R470" t="b">
        <v>0</v>
      </c>
      <c r="S470" t="s">
        <v>33</v>
      </c>
      <c r="T470" t="s">
        <v>2037</v>
      </c>
      <c r="U470" t="s">
        <v>2038</v>
      </c>
    </row>
    <row r="471" spans="1:2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9">
        <f t="shared" si="31"/>
        <v>42144.208333333328</v>
      </c>
      <c r="P471" s="9"/>
      <c r="Q471" t="b">
        <v>0</v>
      </c>
      <c r="R471" t="b">
        <v>0</v>
      </c>
      <c r="S471" t="s">
        <v>53</v>
      </c>
      <c r="T471" t="s">
        <v>2039</v>
      </c>
      <c r="U471" t="s">
        <v>2042</v>
      </c>
    </row>
    <row r="472" spans="1:2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9">
        <f t="shared" si="31"/>
        <v>42723.25</v>
      </c>
      <c r="P472" s="9"/>
      <c r="Q472" t="b">
        <v>0</v>
      </c>
      <c r="R472" t="b">
        <v>0</v>
      </c>
      <c r="S472" t="s">
        <v>65</v>
      </c>
      <c r="T472" t="s">
        <v>2035</v>
      </c>
      <c r="U472" t="s">
        <v>2044</v>
      </c>
    </row>
    <row r="473" spans="1:2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9">
        <f t="shared" si="31"/>
        <v>41031.208333333336</v>
      </c>
      <c r="P473" s="9"/>
      <c r="Q473" t="b">
        <v>0</v>
      </c>
      <c r="R473" t="b">
        <v>1</v>
      </c>
      <c r="S473" t="s">
        <v>17</v>
      </c>
      <c r="T473" t="s">
        <v>2031</v>
      </c>
      <c r="U473" t="s">
        <v>2032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9">
        <f t="shared" si="31"/>
        <v>43589.208333333328</v>
      </c>
      <c r="P474" s="9"/>
      <c r="Q474" t="b">
        <v>0</v>
      </c>
      <c r="R474" t="b">
        <v>0</v>
      </c>
      <c r="S474" t="s">
        <v>23</v>
      </c>
      <c r="T474" t="s">
        <v>2033</v>
      </c>
      <c r="U474" t="s">
        <v>2034</v>
      </c>
    </row>
    <row r="475" spans="1:2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9">
        <f t="shared" si="31"/>
        <v>43278.208333333328</v>
      </c>
      <c r="P475" s="9"/>
      <c r="Q475" t="b">
        <v>0</v>
      </c>
      <c r="R475" t="b">
        <v>0</v>
      </c>
      <c r="S475" t="s">
        <v>50</v>
      </c>
      <c r="T475" t="s">
        <v>2033</v>
      </c>
      <c r="U475" t="s">
        <v>2041</v>
      </c>
    </row>
    <row r="476" spans="1:2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9">
        <f t="shared" si="31"/>
        <v>41990.25</v>
      </c>
      <c r="P476" s="9"/>
      <c r="Q476" t="b">
        <v>0</v>
      </c>
      <c r="R476" t="b">
        <v>0</v>
      </c>
      <c r="S476" t="s">
        <v>269</v>
      </c>
      <c r="T476" t="s">
        <v>2039</v>
      </c>
      <c r="U476" t="s">
        <v>2058</v>
      </c>
    </row>
    <row r="477" spans="1:21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9">
        <f t="shared" si="31"/>
        <v>41454.208333333336</v>
      </c>
      <c r="P477" s="9"/>
      <c r="Q477" t="b">
        <v>0</v>
      </c>
      <c r="R477" t="b">
        <v>1</v>
      </c>
      <c r="S477" t="s">
        <v>206</v>
      </c>
      <c r="T477" t="s">
        <v>2045</v>
      </c>
      <c r="U477" t="s">
        <v>2057</v>
      </c>
    </row>
    <row r="478" spans="1:21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9">
        <f t="shared" si="31"/>
        <v>43328.208333333328</v>
      </c>
      <c r="P478" s="9"/>
      <c r="Q478" t="b">
        <v>0</v>
      </c>
      <c r="R478" t="b">
        <v>0</v>
      </c>
      <c r="S478" t="s">
        <v>119</v>
      </c>
      <c r="T478" t="s">
        <v>2045</v>
      </c>
      <c r="U478" t="s">
        <v>2051</v>
      </c>
    </row>
    <row r="479" spans="1:2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9">
        <f t="shared" si="31"/>
        <v>40747.208333333336</v>
      </c>
      <c r="P479" s="9"/>
      <c r="Q479" t="b">
        <v>0</v>
      </c>
      <c r="R479" t="b">
        <v>0</v>
      </c>
      <c r="S479" t="s">
        <v>474</v>
      </c>
      <c r="T479" t="s">
        <v>2039</v>
      </c>
      <c r="U479" t="s">
        <v>2061</v>
      </c>
    </row>
    <row r="480" spans="1:2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9">
        <f t="shared" si="31"/>
        <v>42084.208333333328</v>
      </c>
      <c r="P480" s="9"/>
      <c r="Q480" t="b">
        <v>0</v>
      </c>
      <c r="R480" t="b">
        <v>0</v>
      </c>
      <c r="S480" t="s">
        <v>65</v>
      </c>
      <c r="T480" t="s">
        <v>2035</v>
      </c>
      <c r="U480" t="s">
        <v>2044</v>
      </c>
    </row>
    <row r="481" spans="1:2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9">
        <f t="shared" si="31"/>
        <v>42947.208333333328</v>
      </c>
      <c r="P481" s="9"/>
      <c r="Q481" t="b">
        <v>0</v>
      </c>
      <c r="R481" t="b">
        <v>0</v>
      </c>
      <c r="S481" t="s">
        <v>17</v>
      </c>
      <c r="T481" t="s">
        <v>2031</v>
      </c>
      <c r="U481" t="s">
        <v>2032</v>
      </c>
    </row>
    <row r="482" spans="1:2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9">
        <f t="shared" si="31"/>
        <v>40257.208333333336</v>
      </c>
      <c r="P482" s="9"/>
      <c r="Q482" t="b">
        <v>0</v>
      </c>
      <c r="R482" t="b">
        <v>1</v>
      </c>
      <c r="S482" t="s">
        <v>122</v>
      </c>
      <c r="T482" t="s">
        <v>2052</v>
      </c>
      <c r="U482" t="s">
        <v>2053</v>
      </c>
    </row>
    <row r="483" spans="1:21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9">
        <f t="shared" si="31"/>
        <v>41955.25</v>
      </c>
      <c r="P483" s="9"/>
      <c r="Q483" t="b">
        <v>0</v>
      </c>
      <c r="R483" t="b">
        <v>1</v>
      </c>
      <c r="S483" t="s">
        <v>33</v>
      </c>
      <c r="T483" t="s">
        <v>2037</v>
      </c>
      <c r="U483" t="s">
        <v>2038</v>
      </c>
    </row>
    <row r="484" spans="1:21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9">
        <f t="shared" si="31"/>
        <v>40974.25</v>
      </c>
      <c r="P484" s="9"/>
      <c r="Q484" t="b">
        <v>0</v>
      </c>
      <c r="R484" t="b">
        <v>1</v>
      </c>
      <c r="S484" t="s">
        <v>119</v>
      </c>
      <c r="T484" t="s">
        <v>2045</v>
      </c>
      <c r="U484" t="s">
        <v>2051</v>
      </c>
    </row>
    <row r="485" spans="1:2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9">
        <f t="shared" si="31"/>
        <v>43818.25</v>
      </c>
      <c r="P485" s="9"/>
      <c r="Q485" t="b">
        <v>0</v>
      </c>
      <c r="R485" t="b">
        <v>0</v>
      </c>
      <c r="S485" t="s">
        <v>33</v>
      </c>
      <c r="T485" t="s">
        <v>2037</v>
      </c>
      <c r="U485" t="s">
        <v>2038</v>
      </c>
    </row>
    <row r="486" spans="1:2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9">
        <f t="shared" si="31"/>
        <v>41904.208333333336</v>
      </c>
      <c r="P486" s="9"/>
      <c r="Q486" t="b">
        <v>0</v>
      </c>
      <c r="R486" t="b">
        <v>1</v>
      </c>
      <c r="S486" t="s">
        <v>17</v>
      </c>
      <c r="T486" t="s">
        <v>2031</v>
      </c>
      <c r="U486" t="s">
        <v>2032</v>
      </c>
    </row>
    <row r="487" spans="1:21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9">
        <f t="shared" si="31"/>
        <v>43667.208333333328</v>
      </c>
      <c r="P487" s="9"/>
      <c r="Q487" t="b">
        <v>0</v>
      </c>
      <c r="R487" t="b">
        <v>0</v>
      </c>
      <c r="S487" t="s">
        <v>33</v>
      </c>
      <c r="T487" t="s">
        <v>2037</v>
      </c>
      <c r="U487" t="s">
        <v>2038</v>
      </c>
    </row>
    <row r="488" spans="1:21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9">
        <f t="shared" si="31"/>
        <v>43183.208333333328</v>
      </c>
      <c r="P488" s="9"/>
      <c r="Q488" t="b">
        <v>0</v>
      </c>
      <c r="R488" t="b">
        <v>1</v>
      </c>
      <c r="S488" t="s">
        <v>206</v>
      </c>
      <c r="T488" t="s">
        <v>2045</v>
      </c>
      <c r="U488" t="s">
        <v>2057</v>
      </c>
    </row>
    <row r="489" spans="1:2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9">
        <f t="shared" si="31"/>
        <v>42878.208333333328</v>
      </c>
      <c r="P489" s="9"/>
      <c r="Q489" t="b">
        <v>0</v>
      </c>
      <c r="R489" t="b">
        <v>0</v>
      </c>
      <c r="S489" t="s">
        <v>33</v>
      </c>
      <c r="T489" t="s">
        <v>2037</v>
      </c>
      <c r="U489" t="s">
        <v>2038</v>
      </c>
    </row>
    <row r="490" spans="1:2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9">
        <f t="shared" si="31"/>
        <v>42420.25</v>
      </c>
      <c r="P490" s="9"/>
      <c r="Q490" t="b">
        <v>0</v>
      </c>
      <c r="R490" t="b">
        <v>0</v>
      </c>
      <c r="S490" t="s">
        <v>33</v>
      </c>
      <c r="T490" t="s">
        <v>2037</v>
      </c>
      <c r="U490" t="s">
        <v>2038</v>
      </c>
    </row>
    <row r="491" spans="1:2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9">
        <f t="shared" si="31"/>
        <v>40411.208333333336</v>
      </c>
      <c r="P491" s="9"/>
      <c r="Q491" t="b">
        <v>0</v>
      </c>
      <c r="R491" t="b">
        <v>0</v>
      </c>
      <c r="S491" t="s">
        <v>65</v>
      </c>
      <c r="T491" t="s">
        <v>2035</v>
      </c>
      <c r="U491" t="s">
        <v>2044</v>
      </c>
    </row>
    <row r="492" spans="1:21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9">
        <f t="shared" si="31"/>
        <v>43793.25</v>
      </c>
      <c r="P492" s="9"/>
      <c r="Q492" t="b">
        <v>0</v>
      </c>
      <c r="R492" t="b">
        <v>0</v>
      </c>
      <c r="S492" t="s">
        <v>1029</v>
      </c>
      <c r="T492" t="s">
        <v>2062</v>
      </c>
      <c r="U492" t="s">
        <v>2063</v>
      </c>
    </row>
    <row r="493" spans="1:21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9">
        <f t="shared" si="31"/>
        <v>41482.208333333336</v>
      </c>
      <c r="P493" s="9"/>
      <c r="Q493" t="b">
        <v>0</v>
      </c>
      <c r="R493" t="b">
        <v>1</v>
      </c>
      <c r="S493" t="s">
        <v>17</v>
      </c>
      <c r="T493" t="s">
        <v>2031</v>
      </c>
      <c r="U493" t="s">
        <v>2032</v>
      </c>
    </row>
    <row r="494" spans="1:2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9">
        <f t="shared" si="31"/>
        <v>40371.208333333336</v>
      </c>
      <c r="P494" s="9"/>
      <c r="Q494" t="b">
        <v>1</v>
      </c>
      <c r="R494" t="b">
        <v>1</v>
      </c>
      <c r="S494" t="s">
        <v>100</v>
      </c>
      <c r="T494" t="s">
        <v>2039</v>
      </c>
      <c r="U494" t="s">
        <v>2050</v>
      </c>
    </row>
    <row r="495" spans="1:2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9">
        <f t="shared" si="31"/>
        <v>43658.208333333328</v>
      </c>
      <c r="P495" s="9"/>
      <c r="Q495" t="b">
        <v>0</v>
      </c>
      <c r="R495" t="b">
        <v>0</v>
      </c>
      <c r="S495" t="s">
        <v>122</v>
      </c>
      <c r="T495" t="s">
        <v>2052</v>
      </c>
      <c r="U495" t="s">
        <v>2053</v>
      </c>
    </row>
    <row r="496" spans="1:21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9">
        <f t="shared" si="31"/>
        <v>40991.208333333336</v>
      </c>
      <c r="P496" s="9"/>
      <c r="Q496" t="b">
        <v>0</v>
      </c>
      <c r="R496" t="b">
        <v>0</v>
      </c>
      <c r="S496" t="s">
        <v>65</v>
      </c>
      <c r="T496" t="s">
        <v>2035</v>
      </c>
      <c r="U496" t="s">
        <v>2044</v>
      </c>
    </row>
    <row r="497" spans="1:2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9">
        <f t="shared" si="31"/>
        <v>41804.208333333336</v>
      </c>
      <c r="P497" s="9"/>
      <c r="Q497" t="b">
        <v>0</v>
      </c>
      <c r="R497" t="b">
        <v>0</v>
      </c>
      <c r="S497" t="s">
        <v>33</v>
      </c>
      <c r="T497" t="s">
        <v>2037</v>
      </c>
      <c r="U497" t="s">
        <v>2038</v>
      </c>
    </row>
    <row r="498" spans="1:2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9">
        <f t="shared" si="31"/>
        <v>42893.208333333328</v>
      </c>
      <c r="P498" s="9"/>
      <c r="Q498" t="b">
        <v>0</v>
      </c>
      <c r="R498" t="b">
        <v>0</v>
      </c>
      <c r="S498" t="s">
        <v>71</v>
      </c>
      <c r="T498" t="s">
        <v>2039</v>
      </c>
      <c r="U498" t="s">
        <v>2047</v>
      </c>
    </row>
    <row r="499" spans="1:2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9">
        <f t="shared" si="31"/>
        <v>42724.25</v>
      </c>
      <c r="P499" s="9"/>
      <c r="Q499" t="b">
        <v>0</v>
      </c>
      <c r="R499" t="b">
        <v>1</v>
      </c>
      <c r="S499" t="s">
        <v>65</v>
      </c>
      <c r="T499" t="s">
        <v>2035</v>
      </c>
      <c r="U499" t="s">
        <v>2044</v>
      </c>
    </row>
    <row r="500" spans="1:2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9">
        <f t="shared" si="31"/>
        <v>42007.25</v>
      </c>
      <c r="P500" s="9"/>
      <c r="Q500" t="b">
        <v>0</v>
      </c>
      <c r="R500" t="b">
        <v>0</v>
      </c>
      <c r="S500" t="s">
        <v>28</v>
      </c>
      <c r="T500" t="s">
        <v>2035</v>
      </c>
      <c r="U500" t="s">
        <v>2036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9">
        <f t="shared" si="31"/>
        <v>42449.208333333328</v>
      </c>
      <c r="P501" s="9"/>
      <c r="Q501" t="b">
        <v>0</v>
      </c>
      <c r="R501" t="b">
        <v>1</v>
      </c>
      <c r="S501" t="s">
        <v>42</v>
      </c>
      <c r="T501" t="s">
        <v>2039</v>
      </c>
      <c r="U501" t="s">
        <v>2040</v>
      </c>
    </row>
    <row r="502" spans="1:2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9">
        <f t="shared" si="31"/>
        <v>41423.208333333336</v>
      </c>
      <c r="P502" s="9"/>
      <c r="Q502" t="b">
        <v>0</v>
      </c>
      <c r="R502" t="b">
        <v>1</v>
      </c>
      <c r="S502" t="s">
        <v>33</v>
      </c>
      <c r="T502" t="s">
        <v>2037</v>
      </c>
      <c r="U502" t="s">
        <v>2038</v>
      </c>
    </row>
    <row r="503" spans="1:2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9">
        <f t="shared" si="31"/>
        <v>41347.208333333336</v>
      </c>
      <c r="P503" s="9"/>
      <c r="Q503" t="b">
        <v>0</v>
      </c>
      <c r="R503" t="b">
        <v>0</v>
      </c>
      <c r="S503" t="s">
        <v>42</v>
      </c>
      <c r="T503" t="s">
        <v>2039</v>
      </c>
      <c r="U503" t="s">
        <v>2040</v>
      </c>
    </row>
    <row r="504" spans="1:2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9">
        <f t="shared" si="31"/>
        <v>41146.208333333336</v>
      </c>
      <c r="P504" s="9"/>
      <c r="Q504" t="b">
        <v>0</v>
      </c>
      <c r="R504" t="b">
        <v>1</v>
      </c>
      <c r="S504" t="s">
        <v>89</v>
      </c>
      <c r="T504" t="s">
        <v>2048</v>
      </c>
      <c r="U504" t="s">
        <v>2049</v>
      </c>
    </row>
    <row r="505" spans="1:21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9">
        <f t="shared" si="31"/>
        <v>42206.208333333328</v>
      </c>
      <c r="P505" s="9"/>
      <c r="Q505" t="b">
        <v>0</v>
      </c>
      <c r="R505" t="b">
        <v>0</v>
      </c>
      <c r="S505" t="s">
        <v>53</v>
      </c>
      <c r="T505" t="s">
        <v>2039</v>
      </c>
      <c r="U505" t="s">
        <v>2042</v>
      </c>
    </row>
    <row r="506" spans="1:2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9">
        <f t="shared" si="31"/>
        <v>42143.208333333328</v>
      </c>
      <c r="P506" s="9"/>
      <c r="Q506" t="b">
        <v>0</v>
      </c>
      <c r="R506" t="b">
        <v>0</v>
      </c>
      <c r="S506" t="s">
        <v>23</v>
      </c>
      <c r="T506" t="s">
        <v>2033</v>
      </c>
      <c r="U506" t="s">
        <v>2034</v>
      </c>
    </row>
    <row r="507" spans="1:2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9">
        <f t="shared" si="31"/>
        <v>41383.208333333336</v>
      </c>
      <c r="P507" s="9"/>
      <c r="Q507" t="b">
        <v>0</v>
      </c>
      <c r="R507" t="b">
        <v>1</v>
      </c>
      <c r="S507" t="s">
        <v>133</v>
      </c>
      <c r="T507" t="s">
        <v>2045</v>
      </c>
      <c r="U507" t="s">
        <v>2054</v>
      </c>
    </row>
    <row r="508" spans="1:2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9">
        <f t="shared" si="31"/>
        <v>43079.25</v>
      </c>
      <c r="P508" s="9"/>
      <c r="Q508" t="b">
        <v>0</v>
      </c>
      <c r="R508" t="b">
        <v>1</v>
      </c>
      <c r="S508" t="s">
        <v>33</v>
      </c>
      <c r="T508" t="s">
        <v>2037</v>
      </c>
      <c r="U508" t="s">
        <v>2038</v>
      </c>
    </row>
    <row r="509" spans="1:21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9">
        <f t="shared" si="31"/>
        <v>41422.208333333336</v>
      </c>
      <c r="P509" s="9"/>
      <c r="Q509" t="b">
        <v>0</v>
      </c>
      <c r="R509" t="b">
        <v>1</v>
      </c>
      <c r="S509" t="s">
        <v>28</v>
      </c>
      <c r="T509" t="s">
        <v>2035</v>
      </c>
      <c r="U509" t="s">
        <v>2036</v>
      </c>
    </row>
    <row r="510" spans="1:2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9">
        <f t="shared" si="31"/>
        <v>43331.208333333328</v>
      </c>
      <c r="P510" s="9"/>
      <c r="Q510" t="b">
        <v>0</v>
      </c>
      <c r="R510" t="b">
        <v>0</v>
      </c>
      <c r="S510" t="s">
        <v>33</v>
      </c>
      <c r="T510" t="s">
        <v>2037</v>
      </c>
      <c r="U510" t="s">
        <v>2038</v>
      </c>
    </row>
    <row r="511" spans="1:2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9">
        <f t="shared" si="31"/>
        <v>41044.208333333336</v>
      </c>
      <c r="P511" s="9"/>
      <c r="Q511" t="b">
        <v>0</v>
      </c>
      <c r="R511" t="b">
        <v>0</v>
      </c>
      <c r="S511" t="s">
        <v>33</v>
      </c>
      <c r="T511" t="s">
        <v>2037</v>
      </c>
      <c r="U511" t="s">
        <v>2038</v>
      </c>
    </row>
    <row r="512" spans="1:2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9">
        <f t="shared" si="31"/>
        <v>43275.208333333328</v>
      </c>
      <c r="P512" s="9"/>
      <c r="Q512" t="b">
        <v>0</v>
      </c>
      <c r="R512" t="b">
        <v>0</v>
      </c>
      <c r="S512" t="s">
        <v>53</v>
      </c>
      <c r="T512" t="s">
        <v>2039</v>
      </c>
      <c r="U512" t="s">
        <v>2042</v>
      </c>
    </row>
    <row r="513" spans="1:2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9">
        <f t="shared" si="31"/>
        <v>43681.208333333328</v>
      </c>
      <c r="P513" s="9"/>
      <c r="Q513" t="b">
        <v>0</v>
      </c>
      <c r="R513" t="b">
        <v>0</v>
      </c>
      <c r="S513" t="s">
        <v>33</v>
      </c>
      <c r="T513" t="s">
        <v>2037</v>
      </c>
      <c r="U513" t="s">
        <v>2038</v>
      </c>
    </row>
    <row r="514" spans="1:2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9">
        <f t="shared" si="31"/>
        <v>41826.208333333336</v>
      </c>
      <c r="P514" s="9"/>
      <c r="Q514" t="b">
        <v>0</v>
      </c>
      <c r="R514" t="b">
        <v>1</v>
      </c>
      <c r="S514" t="s">
        <v>89</v>
      </c>
      <c r="T514" t="s">
        <v>2048</v>
      </c>
      <c r="U514" t="s">
        <v>2049</v>
      </c>
    </row>
    <row r="515" spans="1:2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s="9"/>
      <c r="Q515" t="b">
        <v>0</v>
      </c>
      <c r="R515" t="b">
        <v>0</v>
      </c>
      <c r="S515" t="s">
        <v>269</v>
      </c>
      <c r="T515" t="s">
        <v>2039</v>
      </c>
      <c r="U515" t="s">
        <v>2058</v>
      </c>
    </row>
    <row r="516" spans="1:2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9">
        <f t="shared" si="35"/>
        <v>41619.25</v>
      </c>
      <c r="P516" s="9"/>
      <c r="Q516" t="b">
        <v>0</v>
      </c>
      <c r="R516" t="b">
        <v>1</v>
      </c>
      <c r="S516" t="s">
        <v>23</v>
      </c>
      <c r="T516" t="s">
        <v>2033</v>
      </c>
      <c r="U516" t="s">
        <v>2034</v>
      </c>
    </row>
    <row r="517" spans="1:2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9">
        <f t="shared" si="35"/>
        <v>40902.25</v>
      </c>
      <c r="P517" s="9"/>
      <c r="Q517" t="b">
        <v>0</v>
      </c>
      <c r="R517" t="b">
        <v>1</v>
      </c>
      <c r="S517" t="s">
        <v>33</v>
      </c>
      <c r="T517" t="s">
        <v>2037</v>
      </c>
      <c r="U517" t="s">
        <v>2038</v>
      </c>
    </row>
    <row r="518" spans="1:2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9">
        <f t="shared" si="35"/>
        <v>40434.208333333336</v>
      </c>
      <c r="P518" s="9"/>
      <c r="Q518" t="b">
        <v>0</v>
      </c>
      <c r="R518" t="b">
        <v>0</v>
      </c>
      <c r="S518" t="s">
        <v>68</v>
      </c>
      <c r="T518" t="s">
        <v>2045</v>
      </c>
      <c r="U518" t="s">
        <v>2046</v>
      </c>
    </row>
    <row r="519" spans="1:2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9">
        <f t="shared" si="35"/>
        <v>42865.208333333328</v>
      </c>
      <c r="P519" s="9"/>
      <c r="Q519" t="b">
        <v>0</v>
      </c>
      <c r="R519" t="b">
        <v>0</v>
      </c>
      <c r="S519" t="s">
        <v>17</v>
      </c>
      <c r="T519" t="s">
        <v>2031</v>
      </c>
      <c r="U519" t="s">
        <v>2032</v>
      </c>
    </row>
    <row r="520" spans="1:21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9">
        <f t="shared" si="35"/>
        <v>43156.25</v>
      </c>
      <c r="P520" s="9"/>
      <c r="Q520" t="b">
        <v>0</v>
      </c>
      <c r="R520" t="b">
        <v>1</v>
      </c>
      <c r="S520" t="s">
        <v>71</v>
      </c>
      <c r="T520" t="s">
        <v>2039</v>
      </c>
      <c r="U520" t="s">
        <v>2047</v>
      </c>
    </row>
    <row r="521" spans="1:2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9">
        <f t="shared" si="35"/>
        <v>42026.25</v>
      </c>
      <c r="P521" s="9"/>
      <c r="Q521" t="b">
        <v>0</v>
      </c>
      <c r="R521" t="b">
        <v>1</v>
      </c>
      <c r="S521" t="s">
        <v>23</v>
      </c>
      <c r="T521" t="s">
        <v>2033</v>
      </c>
      <c r="U521" t="s">
        <v>2034</v>
      </c>
    </row>
    <row r="522" spans="1:2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9">
        <f t="shared" si="35"/>
        <v>43577.208333333328</v>
      </c>
      <c r="P522" s="9"/>
      <c r="Q522" t="b">
        <v>0</v>
      </c>
      <c r="R522" t="b">
        <v>0</v>
      </c>
      <c r="S522" t="s">
        <v>33</v>
      </c>
      <c r="T522" t="s">
        <v>2037</v>
      </c>
      <c r="U522" t="s">
        <v>2038</v>
      </c>
    </row>
    <row r="523" spans="1:2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9">
        <f t="shared" si="35"/>
        <v>42611.208333333328</v>
      </c>
      <c r="P523" s="9"/>
      <c r="Q523" t="b">
        <v>0</v>
      </c>
      <c r="R523" t="b">
        <v>1</v>
      </c>
      <c r="S523" t="s">
        <v>53</v>
      </c>
      <c r="T523" t="s">
        <v>2039</v>
      </c>
      <c r="U523" t="s">
        <v>2042</v>
      </c>
    </row>
    <row r="524" spans="1:21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9">
        <f t="shared" si="35"/>
        <v>41105.208333333336</v>
      </c>
      <c r="P524" s="9"/>
      <c r="Q524" t="b">
        <v>0</v>
      </c>
      <c r="R524" t="b">
        <v>0</v>
      </c>
      <c r="S524" t="s">
        <v>100</v>
      </c>
      <c r="T524" t="s">
        <v>2039</v>
      </c>
      <c r="U524" t="s">
        <v>2050</v>
      </c>
    </row>
    <row r="525" spans="1:2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9">
        <f t="shared" si="35"/>
        <v>40246.25</v>
      </c>
      <c r="P525" s="9"/>
      <c r="Q525" t="b">
        <v>0</v>
      </c>
      <c r="R525" t="b">
        <v>0</v>
      </c>
      <c r="S525" t="s">
        <v>100</v>
      </c>
      <c r="T525" t="s">
        <v>2039</v>
      </c>
      <c r="U525" t="s">
        <v>2050</v>
      </c>
    </row>
    <row r="526" spans="1:2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9">
        <f t="shared" si="35"/>
        <v>40307.208333333336</v>
      </c>
      <c r="P526" s="9"/>
      <c r="Q526" t="b">
        <v>0</v>
      </c>
      <c r="R526" t="b">
        <v>0</v>
      </c>
      <c r="S526" t="s">
        <v>33</v>
      </c>
      <c r="T526" t="s">
        <v>2037</v>
      </c>
      <c r="U526" t="s">
        <v>2038</v>
      </c>
    </row>
    <row r="527" spans="1:21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9">
        <f t="shared" si="35"/>
        <v>40509.25</v>
      </c>
      <c r="P527" s="9"/>
      <c r="Q527" t="b">
        <v>0</v>
      </c>
      <c r="R527" t="b">
        <v>0</v>
      </c>
      <c r="S527" t="s">
        <v>65</v>
      </c>
      <c r="T527" t="s">
        <v>2035</v>
      </c>
      <c r="U527" t="s">
        <v>2044</v>
      </c>
    </row>
    <row r="528" spans="1:21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9">
        <f t="shared" si="35"/>
        <v>42401.25</v>
      </c>
      <c r="P528" s="9"/>
      <c r="Q528" t="b">
        <v>0</v>
      </c>
      <c r="R528" t="b">
        <v>1</v>
      </c>
      <c r="S528" t="s">
        <v>33</v>
      </c>
      <c r="T528" t="s">
        <v>2037</v>
      </c>
      <c r="U528" t="s">
        <v>2038</v>
      </c>
    </row>
    <row r="529" spans="1:2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9">
        <f t="shared" si="35"/>
        <v>42441.25</v>
      </c>
      <c r="P529" s="9"/>
      <c r="Q529" t="b">
        <v>0</v>
      </c>
      <c r="R529" t="b">
        <v>0</v>
      </c>
      <c r="S529" t="s">
        <v>71</v>
      </c>
      <c r="T529" t="s">
        <v>2039</v>
      </c>
      <c r="U529" t="s">
        <v>2047</v>
      </c>
    </row>
    <row r="530" spans="1:2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9">
        <f t="shared" si="35"/>
        <v>41646.25</v>
      </c>
      <c r="P530" s="9"/>
      <c r="Q530" t="b">
        <v>0</v>
      </c>
      <c r="R530" t="b">
        <v>0</v>
      </c>
      <c r="S530" t="s">
        <v>60</v>
      </c>
      <c r="T530" t="s">
        <v>2033</v>
      </c>
      <c r="U530" t="s">
        <v>2043</v>
      </c>
    </row>
    <row r="531" spans="1:2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9">
        <f t="shared" si="35"/>
        <v>41797.208333333336</v>
      </c>
      <c r="P531" s="9"/>
      <c r="Q531" t="b">
        <v>0</v>
      </c>
      <c r="R531" t="b">
        <v>0</v>
      </c>
      <c r="S531" t="s">
        <v>89</v>
      </c>
      <c r="T531" t="s">
        <v>2048</v>
      </c>
      <c r="U531" t="s">
        <v>2049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9">
        <f t="shared" si="35"/>
        <v>40435.208333333336</v>
      </c>
      <c r="P532" s="9"/>
      <c r="Q532" t="b">
        <v>0</v>
      </c>
      <c r="R532" t="b">
        <v>1</v>
      </c>
      <c r="S532" t="s">
        <v>119</v>
      </c>
      <c r="T532" t="s">
        <v>2045</v>
      </c>
      <c r="U532" t="s">
        <v>2051</v>
      </c>
    </row>
    <row r="533" spans="1:21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9">
        <f t="shared" si="35"/>
        <v>41645.25</v>
      </c>
      <c r="P533" s="9"/>
      <c r="Q533" t="b">
        <v>0</v>
      </c>
      <c r="R533" t="b">
        <v>0</v>
      </c>
      <c r="S533" t="s">
        <v>89</v>
      </c>
      <c r="T533" t="s">
        <v>2048</v>
      </c>
      <c r="U533" t="s">
        <v>2049</v>
      </c>
    </row>
    <row r="534" spans="1:2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9">
        <f t="shared" si="35"/>
        <v>43126.25</v>
      </c>
      <c r="P534" s="9"/>
      <c r="Q534" t="b">
        <v>0</v>
      </c>
      <c r="R534" t="b">
        <v>0</v>
      </c>
      <c r="S534" t="s">
        <v>33</v>
      </c>
      <c r="T534" t="s">
        <v>2037</v>
      </c>
      <c r="U534" t="s">
        <v>2038</v>
      </c>
    </row>
    <row r="535" spans="1:2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9">
        <f t="shared" si="35"/>
        <v>41515.208333333336</v>
      </c>
      <c r="P535" s="9"/>
      <c r="Q535" t="b">
        <v>0</v>
      </c>
      <c r="R535" t="b">
        <v>0</v>
      </c>
      <c r="S535" t="s">
        <v>60</v>
      </c>
      <c r="T535" t="s">
        <v>2033</v>
      </c>
      <c r="U535" t="s">
        <v>2043</v>
      </c>
    </row>
    <row r="536" spans="1:2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9">
        <f t="shared" si="35"/>
        <v>43330.208333333328</v>
      </c>
      <c r="P536" s="9"/>
      <c r="Q536" t="b">
        <v>0</v>
      </c>
      <c r="R536" t="b">
        <v>1</v>
      </c>
      <c r="S536" t="s">
        <v>53</v>
      </c>
      <c r="T536" t="s">
        <v>2039</v>
      </c>
      <c r="U536" t="s">
        <v>2042</v>
      </c>
    </row>
    <row r="537" spans="1:2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9">
        <f t="shared" si="35"/>
        <v>43261.208333333328</v>
      </c>
      <c r="P537" s="9"/>
      <c r="Q537" t="b">
        <v>0</v>
      </c>
      <c r="R537" t="b">
        <v>1</v>
      </c>
      <c r="S537" t="s">
        <v>33</v>
      </c>
      <c r="T537" t="s">
        <v>2037</v>
      </c>
      <c r="U537" t="s">
        <v>2038</v>
      </c>
    </row>
    <row r="538" spans="1:2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9">
        <f t="shared" si="35"/>
        <v>40440.208333333336</v>
      </c>
      <c r="P538" s="9"/>
      <c r="Q538" t="b">
        <v>0</v>
      </c>
      <c r="R538" t="b">
        <v>0</v>
      </c>
      <c r="S538" t="s">
        <v>119</v>
      </c>
      <c r="T538" t="s">
        <v>2045</v>
      </c>
      <c r="U538" t="s">
        <v>2051</v>
      </c>
    </row>
    <row r="539" spans="1:2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9">
        <f t="shared" si="35"/>
        <v>43365.208333333328</v>
      </c>
      <c r="P539" s="9"/>
      <c r="Q539" t="b">
        <v>1</v>
      </c>
      <c r="R539" t="b">
        <v>1</v>
      </c>
      <c r="S539" t="s">
        <v>42</v>
      </c>
      <c r="T539" t="s">
        <v>2039</v>
      </c>
      <c r="U539" t="s">
        <v>2040</v>
      </c>
    </row>
    <row r="540" spans="1:2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9">
        <f t="shared" si="35"/>
        <v>41555.208333333336</v>
      </c>
      <c r="P540" s="9"/>
      <c r="Q540" t="b">
        <v>0</v>
      </c>
      <c r="R540" t="b">
        <v>0</v>
      </c>
      <c r="S540" t="s">
        <v>292</v>
      </c>
      <c r="T540" t="s">
        <v>2048</v>
      </c>
      <c r="U540" t="s">
        <v>2059</v>
      </c>
    </row>
    <row r="541" spans="1:2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9">
        <f t="shared" si="35"/>
        <v>43653.208333333328</v>
      </c>
      <c r="P541" s="9"/>
      <c r="Q541" t="b">
        <v>0</v>
      </c>
      <c r="R541" t="b">
        <v>1</v>
      </c>
      <c r="S541" t="s">
        <v>17</v>
      </c>
      <c r="T541" t="s">
        <v>2031</v>
      </c>
      <c r="U541" t="s">
        <v>2032</v>
      </c>
    </row>
    <row r="542" spans="1:2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9">
        <f t="shared" si="35"/>
        <v>43247.208333333328</v>
      </c>
      <c r="P542" s="9"/>
      <c r="Q542" t="b">
        <v>0</v>
      </c>
      <c r="R542" t="b">
        <v>0</v>
      </c>
      <c r="S542" t="s">
        <v>122</v>
      </c>
      <c r="T542" t="s">
        <v>2052</v>
      </c>
      <c r="U542" t="s">
        <v>2053</v>
      </c>
    </row>
    <row r="543" spans="1:2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9">
        <f t="shared" si="35"/>
        <v>42191.208333333328</v>
      </c>
      <c r="P543" s="9"/>
      <c r="Q543" t="b">
        <v>0</v>
      </c>
      <c r="R543" t="b">
        <v>0</v>
      </c>
      <c r="S543" t="s">
        <v>292</v>
      </c>
      <c r="T543" t="s">
        <v>2048</v>
      </c>
      <c r="U543" t="s">
        <v>2059</v>
      </c>
    </row>
    <row r="544" spans="1:2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9">
        <f t="shared" si="35"/>
        <v>42421.25</v>
      </c>
      <c r="P544" s="9"/>
      <c r="Q544" t="b">
        <v>0</v>
      </c>
      <c r="R544" t="b">
        <v>0</v>
      </c>
      <c r="S544" t="s">
        <v>60</v>
      </c>
      <c r="T544" t="s">
        <v>2033</v>
      </c>
      <c r="U544" t="s">
        <v>2043</v>
      </c>
    </row>
    <row r="545" spans="1:2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9">
        <f t="shared" si="35"/>
        <v>41543.208333333336</v>
      </c>
      <c r="P545" s="9"/>
      <c r="Q545" t="b">
        <v>0</v>
      </c>
      <c r="R545" t="b">
        <v>0</v>
      </c>
      <c r="S545" t="s">
        <v>89</v>
      </c>
      <c r="T545" t="s">
        <v>2048</v>
      </c>
      <c r="U545" t="s">
        <v>2049</v>
      </c>
    </row>
    <row r="546" spans="1:21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9">
        <f t="shared" si="35"/>
        <v>42390.25</v>
      </c>
      <c r="P546" s="9"/>
      <c r="Q546" t="b">
        <v>0</v>
      </c>
      <c r="R546" t="b">
        <v>0</v>
      </c>
      <c r="S546" t="s">
        <v>23</v>
      </c>
      <c r="T546" t="s">
        <v>2033</v>
      </c>
      <c r="U546" t="s">
        <v>2034</v>
      </c>
    </row>
    <row r="547" spans="1:2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9">
        <f t="shared" si="35"/>
        <v>43844.25</v>
      </c>
      <c r="P547" s="9"/>
      <c r="Q547" t="b">
        <v>0</v>
      </c>
      <c r="R547" t="b">
        <v>0</v>
      </c>
      <c r="S547" t="s">
        <v>33</v>
      </c>
      <c r="T547" t="s">
        <v>2037</v>
      </c>
      <c r="U547" t="s">
        <v>2038</v>
      </c>
    </row>
    <row r="548" spans="1:21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9">
        <f t="shared" si="35"/>
        <v>43363.208333333328</v>
      </c>
      <c r="P548" s="9"/>
      <c r="Q548" t="b">
        <v>0</v>
      </c>
      <c r="R548" t="b">
        <v>1</v>
      </c>
      <c r="S548" t="s">
        <v>33</v>
      </c>
      <c r="T548" t="s">
        <v>2037</v>
      </c>
      <c r="U548" t="s">
        <v>2038</v>
      </c>
    </row>
    <row r="549" spans="1:2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9">
        <f t="shared" si="35"/>
        <v>42041.25</v>
      </c>
      <c r="P549" s="9"/>
      <c r="Q549" t="b">
        <v>0</v>
      </c>
      <c r="R549" t="b">
        <v>0</v>
      </c>
      <c r="S549" t="s">
        <v>53</v>
      </c>
      <c r="T549" t="s">
        <v>2039</v>
      </c>
      <c r="U549" t="s">
        <v>2042</v>
      </c>
    </row>
    <row r="550" spans="1:2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9">
        <f t="shared" si="35"/>
        <v>42474.208333333328</v>
      </c>
      <c r="P550" s="9"/>
      <c r="Q550" t="b">
        <v>0</v>
      </c>
      <c r="R550" t="b">
        <v>0</v>
      </c>
      <c r="S550" t="s">
        <v>33</v>
      </c>
      <c r="T550" t="s">
        <v>2037</v>
      </c>
      <c r="U550" t="s">
        <v>2038</v>
      </c>
    </row>
    <row r="551" spans="1:21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9">
        <f t="shared" si="35"/>
        <v>41431.208333333336</v>
      </c>
      <c r="P551" s="9"/>
      <c r="Q551" t="b">
        <v>0</v>
      </c>
      <c r="R551" t="b">
        <v>0</v>
      </c>
      <c r="S551" t="s">
        <v>65</v>
      </c>
      <c r="T551" t="s">
        <v>2035</v>
      </c>
      <c r="U551" t="s">
        <v>2044</v>
      </c>
    </row>
    <row r="552" spans="1:21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9">
        <f t="shared" si="35"/>
        <v>40989.208333333336</v>
      </c>
      <c r="P552" s="9"/>
      <c r="Q552" t="b">
        <v>0</v>
      </c>
      <c r="R552" t="b">
        <v>0</v>
      </c>
      <c r="S552" t="s">
        <v>60</v>
      </c>
      <c r="T552" t="s">
        <v>2033</v>
      </c>
      <c r="U552" t="s">
        <v>2043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9">
        <f t="shared" si="35"/>
        <v>42033.25</v>
      </c>
      <c r="P553" s="9"/>
      <c r="Q553" t="b">
        <v>0</v>
      </c>
      <c r="R553" t="b">
        <v>1</v>
      </c>
      <c r="S553" t="s">
        <v>28</v>
      </c>
      <c r="T553" t="s">
        <v>2035</v>
      </c>
      <c r="U553" t="s">
        <v>2036</v>
      </c>
    </row>
    <row r="554" spans="1:2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9">
        <f t="shared" si="35"/>
        <v>42702.25</v>
      </c>
      <c r="P554" s="9"/>
      <c r="Q554" t="b">
        <v>0</v>
      </c>
      <c r="R554" t="b">
        <v>0</v>
      </c>
      <c r="S554" t="s">
        <v>33</v>
      </c>
      <c r="T554" t="s">
        <v>2037</v>
      </c>
      <c r="U554" t="s">
        <v>2038</v>
      </c>
    </row>
    <row r="555" spans="1:21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9">
        <f t="shared" si="35"/>
        <v>40546.25</v>
      </c>
      <c r="P555" s="9"/>
      <c r="Q555" t="b">
        <v>0</v>
      </c>
      <c r="R555" t="b">
        <v>0</v>
      </c>
      <c r="S555" t="s">
        <v>23</v>
      </c>
      <c r="T555" t="s">
        <v>2033</v>
      </c>
      <c r="U555" t="s">
        <v>2034</v>
      </c>
    </row>
    <row r="556" spans="1:21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9">
        <f t="shared" si="35"/>
        <v>42729.25</v>
      </c>
      <c r="P556" s="9"/>
      <c r="Q556" t="b">
        <v>0</v>
      </c>
      <c r="R556" t="b">
        <v>0</v>
      </c>
      <c r="S556" t="s">
        <v>60</v>
      </c>
      <c r="T556" t="s">
        <v>2033</v>
      </c>
      <c r="U556" t="s">
        <v>2043</v>
      </c>
    </row>
    <row r="557" spans="1:2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9">
        <f t="shared" si="35"/>
        <v>41762.208333333336</v>
      </c>
      <c r="P557" s="9"/>
      <c r="Q557" t="b">
        <v>0</v>
      </c>
      <c r="R557" t="b">
        <v>0</v>
      </c>
      <c r="S557" t="s">
        <v>23</v>
      </c>
      <c r="T557" t="s">
        <v>2033</v>
      </c>
      <c r="U557" t="s">
        <v>2034</v>
      </c>
    </row>
    <row r="558" spans="1:2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9">
        <f t="shared" si="35"/>
        <v>40799.208333333336</v>
      </c>
      <c r="P558" s="9"/>
      <c r="Q558" t="b">
        <v>0</v>
      </c>
      <c r="R558" t="b">
        <v>1</v>
      </c>
      <c r="S558" t="s">
        <v>206</v>
      </c>
      <c r="T558" t="s">
        <v>2045</v>
      </c>
      <c r="U558" t="s">
        <v>2057</v>
      </c>
    </row>
    <row r="559" spans="1:2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9">
        <f t="shared" si="35"/>
        <v>42282.208333333328</v>
      </c>
      <c r="P559" s="9"/>
      <c r="Q559" t="b">
        <v>0</v>
      </c>
      <c r="R559" t="b">
        <v>1</v>
      </c>
      <c r="S559" t="s">
        <v>474</v>
      </c>
      <c r="T559" t="s">
        <v>2039</v>
      </c>
      <c r="U559" t="s">
        <v>2061</v>
      </c>
    </row>
    <row r="560" spans="1:2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9">
        <f t="shared" si="35"/>
        <v>42467.208333333328</v>
      </c>
      <c r="P560" s="9"/>
      <c r="Q560" t="b">
        <v>0</v>
      </c>
      <c r="R560" t="b">
        <v>0</v>
      </c>
      <c r="S560" t="s">
        <v>33</v>
      </c>
      <c r="T560" t="s">
        <v>2037</v>
      </c>
      <c r="U560" t="s">
        <v>2038</v>
      </c>
    </row>
    <row r="561" spans="1:2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9">
        <f t="shared" si="35"/>
        <v>42591.208333333328</v>
      </c>
      <c r="P561" s="9"/>
      <c r="Q561" t="b">
        <v>0</v>
      </c>
      <c r="R561" t="b">
        <v>0</v>
      </c>
      <c r="S561" t="s">
        <v>33</v>
      </c>
      <c r="T561" t="s">
        <v>2037</v>
      </c>
      <c r="U561" t="s">
        <v>2038</v>
      </c>
    </row>
    <row r="562" spans="1:2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9">
        <f t="shared" si="35"/>
        <v>40905.25</v>
      </c>
      <c r="P562" s="9"/>
      <c r="Q562" t="b">
        <v>0</v>
      </c>
      <c r="R562" t="b">
        <v>0</v>
      </c>
      <c r="S562" t="s">
        <v>71</v>
      </c>
      <c r="T562" t="s">
        <v>2039</v>
      </c>
      <c r="U562" t="s">
        <v>2047</v>
      </c>
    </row>
    <row r="563" spans="1:2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9">
        <f t="shared" si="35"/>
        <v>40835.208333333336</v>
      </c>
      <c r="P563" s="9"/>
      <c r="Q563" t="b">
        <v>0</v>
      </c>
      <c r="R563" t="b">
        <v>0</v>
      </c>
      <c r="S563" t="s">
        <v>33</v>
      </c>
      <c r="T563" t="s">
        <v>2037</v>
      </c>
      <c r="U563" t="s">
        <v>2038</v>
      </c>
    </row>
    <row r="564" spans="1:21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9">
        <f t="shared" si="35"/>
        <v>43538.208333333328</v>
      </c>
      <c r="P564" s="9"/>
      <c r="Q564" t="b">
        <v>0</v>
      </c>
      <c r="R564" t="b">
        <v>0</v>
      </c>
      <c r="S564" t="s">
        <v>23</v>
      </c>
      <c r="T564" t="s">
        <v>2033</v>
      </c>
      <c r="U564" t="s">
        <v>2034</v>
      </c>
    </row>
    <row r="565" spans="1:2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9">
        <f t="shared" si="35"/>
        <v>43437.25</v>
      </c>
      <c r="P565" s="9"/>
      <c r="Q565" t="b">
        <v>0</v>
      </c>
      <c r="R565" t="b">
        <v>0</v>
      </c>
      <c r="S565" t="s">
        <v>42</v>
      </c>
      <c r="T565" t="s">
        <v>2039</v>
      </c>
      <c r="U565" t="s">
        <v>2040</v>
      </c>
    </row>
    <row r="566" spans="1:2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9">
        <f t="shared" si="35"/>
        <v>42086.208333333328</v>
      </c>
      <c r="P566" s="9"/>
      <c r="Q566" t="b">
        <v>0</v>
      </c>
      <c r="R566" t="b">
        <v>0</v>
      </c>
      <c r="S566" t="s">
        <v>33</v>
      </c>
      <c r="T566" t="s">
        <v>2037</v>
      </c>
      <c r="U566" t="s">
        <v>2038</v>
      </c>
    </row>
    <row r="567" spans="1:2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9">
        <f t="shared" si="35"/>
        <v>40882.25</v>
      </c>
      <c r="P567" s="9"/>
      <c r="Q567" t="b">
        <v>0</v>
      </c>
      <c r="R567" t="b">
        <v>0</v>
      </c>
      <c r="S567" t="s">
        <v>33</v>
      </c>
      <c r="T567" t="s">
        <v>2037</v>
      </c>
      <c r="U567" t="s">
        <v>2038</v>
      </c>
    </row>
    <row r="568" spans="1:2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9">
        <f t="shared" si="35"/>
        <v>42447.208333333328</v>
      </c>
      <c r="P568" s="9"/>
      <c r="Q568" t="b">
        <v>0</v>
      </c>
      <c r="R568" t="b">
        <v>1</v>
      </c>
      <c r="S568" t="s">
        <v>50</v>
      </c>
      <c r="T568" t="s">
        <v>2033</v>
      </c>
      <c r="U568" t="s">
        <v>2041</v>
      </c>
    </row>
    <row r="569" spans="1:21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9">
        <f t="shared" si="35"/>
        <v>41832.208333333336</v>
      </c>
      <c r="P569" s="9"/>
      <c r="Q569" t="b">
        <v>0</v>
      </c>
      <c r="R569" t="b">
        <v>0</v>
      </c>
      <c r="S569" t="s">
        <v>23</v>
      </c>
      <c r="T569" t="s">
        <v>2033</v>
      </c>
      <c r="U569" t="s">
        <v>2034</v>
      </c>
    </row>
    <row r="570" spans="1:2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9">
        <f t="shared" si="35"/>
        <v>40419.208333333336</v>
      </c>
      <c r="P570" s="9"/>
      <c r="Q570" t="b">
        <v>0</v>
      </c>
      <c r="R570" t="b">
        <v>0</v>
      </c>
      <c r="S570" t="s">
        <v>33</v>
      </c>
      <c r="T570" t="s">
        <v>2037</v>
      </c>
      <c r="U570" t="s">
        <v>2038</v>
      </c>
    </row>
    <row r="571" spans="1:2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9">
        <f t="shared" si="35"/>
        <v>40566.25</v>
      </c>
      <c r="P571" s="9"/>
      <c r="Q571" t="b">
        <v>0</v>
      </c>
      <c r="R571" t="b">
        <v>0</v>
      </c>
      <c r="S571" t="s">
        <v>71</v>
      </c>
      <c r="T571" t="s">
        <v>2039</v>
      </c>
      <c r="U571" t="s">
        <v>2047</v>
      </c>
    </row>
    <row r="572" spans="1:2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9">
        <f t="shared" si="35"/>
        <v>41999.25</v>
      </c>
      <c r="P572" s="9"/>
      <c r="Q572" t="b">
        <v>0</v>
      </c>
      <c r="R572" t="b">
        <v>1</v>
      </c>
      <c r="S572" t="s">
        <v>23</v>
      </c>
      <c r="T572" t="s">
        <v>2033</v>
      </c>
      <c r="U572" t="s">
        <v>2034</v>
      </c>
    </row>
    <row r="573" spans="1:2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9">
        <f t="shared" si="35"/>
        <v>42221.208333333328</v>
      </c>
      <c r="P573" s="9"/>
      <c r="Q573" t="b">
        <v>0</v>
      </c>
      <c r="R573" t="b">
        <v>0</v>
      </c>
      <c r="S573" t="s">
        <v>100</v>
      </c>
      <c r="T573" t="s">
        <v>2039</v>
      </c>
      <c r="U573" t="s">
        <v>2050</v>
      </c>
    </row>
    <row r="574" spans="1:2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9">
        <f t="shared" si="35"/>
        <v>42291.208333333328</v>
      </c>
      <c r="P574" s="9"/>
      <c r="Q574" t="b">
        <v>0</v>
      </c>
      <c r="R574" t="b">
        <v>1</v>
      </c>
      <c r="S574" t="s">
        <v>23</v>
      </c>
      <c r="T574" t="s">
        <v>2033</v>
      </c>
      <c r="U574" t="s">
        <v>2034</v>
      </c>
    </row>
    <row r="575" spans="1:2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9">
        <f t="shared" si="35"/>
        <v>41763.208333333336</v>
      </c>
      <c r="P575" s="9"/>
      <c r="Q575" t="b">
        <v>0</v>
      </c>
      <c r="R575" t="b">
        <v>0</v>
      </c>
      <c r="S575" t="s">
        <v>1029</v>
      </c>
      <c r="T575" t="s">
        <v>2062</v>
      </c>
      <c r="U575" t="s">
        <v>2063</v>
      </c>
    </row>
    <row r="576" spans="1:2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9">
        <f t="shared" si="35"/>
        <v>43816.25</v>
      </c>
      <c r="P576" s="9"/>
      <c r="Q576" t="b">
        <v>0</v>
      </c>
      <c r="R576" t="b">
        <v>1</v>
      </c>
      <c r="S576" t="s">
        <v>17</v>
      </c>
      <c r="T576" t="s">
        <v>2031</v>
      </c>
      <c r="U576" t="s">
        <v>2032</v>
      </c>
    </row>
    <row r="577" spans="1:2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9">
        <f t="shared" si="35"/>
        <v>41782.208333333336</v>
      </c>
      <c r="P577" s="9"/>
      <c r="Q577" t="b">
        <v>0</v>
      </c>
      <c r="R577" t="b">
        <v>1</v>
      </c>
      <c r="S577" t="s">
        <v>33</v>
      </c>
      <c r="T577" t="s">
        <v>2037</v>
      </c>
      <c r="U577" t="s">
        <v>2038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9">
        <f t="shared" si="35"/>
        <v>43057.25</v>
      </c>
      <c r="P578" s="9"/>
      <c r="Q578" t="b">
        <v>0</v>
      </c>
      <c r="R578" t="b">
        <v>0</v>
      </c>
      <c r="S578" t="s">
        <v>33</v>
      </c>
      <c r="T578" t="s">
        <v>2037</v>
      </c>
      <c r="U578" t="s">
        <v>2038</v>
      </c>
    </row>
    <row r="579" spans="1:2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s="9"/>
      <c r="Q579" t="b">
        <v>0</v>
      </c>
      <c r="R579" t="b">
        <v>0</v>
      </c>
      <c r="S579" t="s">
        <v>159</v>
      </c>
      <c r="T579" t="s">
        <v>2033</v>
      </c>
      <c r="U579" t="s">
        <v>2056</v>
      </c>
    </row>
    <row r="580" spans="1:2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9">
        <f t="shared" si="39"/>
        <v>40881.25</v>
      </c>
      <c r="P580" s="9"/>
      <c r="Q580" t="b">
        <v>0</v>
      </c>
      <c r="R580" t="b">
        <v>0</v>
      </c>
      <c r="S580" t="s">
        <v>474</v>
      </c>
      <c r="T580" t="s">
        <v>2039</v>
      </c>
      <c r="U580" t="s">
        <v>2061</v>
      </c>
    </row>
    <row r="581" spans="1:2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9">
        <f t="shared" si="39"/>
        <v>40774.208333333336</v>
      </c>
      <c r="P581" s="9"/>
      <c r="Q581" t="b">
        <v>0</v>
      </c>
      <c r="R581" t="b">
        <v>0</v>
      </c>
      <c r="S581" t="s">
        <v>159</v>
      </c>
      <c r="T581" t="s">
        <v>2033</v>
      </c>
      <c r="U581" t="s">
        <v>2056</v>
      </c>
    </row>
    <row r="582" spans="1:2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9">
        <f t="shared" si="39"/>
        <v>41704.25</v>
      </c>
      <c r="P582" s="9"/>
      <c r="Q582" t="b">
        <v>0</v>
      </c>
      <c r="R582" t="b">
        <v>0</v>
      </c>
      <c r="S582" t="s">
        <v>33</v>
      </c>
      <c r="T582" t="s">
        <v>2037</v>
      </c>
      <c r="U582" t="s">
        <v>2038</v>
      </c>
    </row>
    <row r="583" spans="1:2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9">
        <f t="shared" si="39"/>
        <v>40677.208333333336</v>
      </c>
      <c r="P583" s="9"/>
      <c r="Q583" t="b">
        <v>0</v>
      </c>
      <c r="R583" t="b">
        <v>0</v>
      </c>
      <c r="S583" t="s">
        <v>28</v>
      </c>
      <c r="T583" t="s">
        <v>2035</v>
      </c>
      <c r="U583" t="s">
        <v>2036</v>
      </c>
    </row>
    <row r="584" spans="1:2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9">
        <f t="shared" si="39"/>
        <v>42170.208333333328</v>
      </c>
      <c r="P584" s="9"/>
      <c r="Q584" t="b">
        <v>0</v>
      </c>
      <c r="R584" t="b">
        <v>1</v>
      </c>
      <c r="S584" t="s">
        <v>89</v>
      </c>
      <c r="T584" t="s">
        <v>2048</v>
      </c>
      <c r="U584" t="s">
        <v>2049</v>
      </c>
    </row>
    <row r="585" spans="1:21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9">
        <f t="shared" si="39"/>
        <v>40976.25</v>
      </c>
      <c r="P585" s="9"/>
      <c r="Q585" t="b">
        <v>0</v>
      </c>
      <c r="R585" t="b">
        <v>0</v>
      </c>
      <c r="S585" t="s">
        <v>42</v>
      </c>
      <c r="T585" t="s">
        <v>2039</v>
      </c>
      <c r="U585" t="s">
        <v>2040</v>
      </c>
    </row>
    <row r="586" spans="1:21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9">
        <f t="shared" si="39"/>
        <v>41038.208333333336</v>
      </c>
      <c r="P586" s="9"/>
      <c r="Q586" t="b">
        <v>0</v>
      </c>
      <c r="R586" t="b">
        <v>0</v>
      </c>
      <c r="S586" t="s">
        <v>28</v>
      </c>
      <c r="T586" t="s">
        <v>2035</v>
      </c>
      <c r="U586" t="s">
        <v>2036</v>
      </c>
    </row>
    <row r="587" spans="1:2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9">
        <f t="shared" si="39"/>
        <v>40265.208333333336</v>
      </c>
      <c r="P587" s="9"/>
      <c r="Q587" t="b">
        <v>0</v>
      </c>
      <c r="R587" t="b">
        <v>0</v>
      </c>
      <c r="S587" t="s">
        <v>206</v>
      </c>
      <c r="T587" t="s">
        <v>2045</v>
      </c>
      <c r="U587" t="s">
        <v>2057</v>
      </c>
    </row>
    <row r="588" spans="1:21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9">
        <f t="shared" si="39"/>
        <v>40518.25</v>
      </c>
      <c r="P588" s="9"/>
      <c r="Q588" t="b">
        <v>0</v>
      </c>
      <c r="R588" t="b">
        <v>0</v>
      </c>
      <c r="S588" t="s">
        <v>23</v>
      </c>
      <c r="T588" t="s">
        <v>2033</v>
      </c>
      <c r="U588" t="s">
        <v>2034</v>
      </c>
    </row>
    <row r="589" spans="1:2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9">
        <f t="shared" si="39"/>
        <v>43536.208333333328</v>
      </c>
      <c r="P589" s="9"/>
      <c r="Q589" t="b">
        <v>0</v>
      </c>
      <c r="R589" t="b">
        <v>1</v>
      </c>
      <c r="S589" t="s">
        <v>17</v>
      </c>
      <c r="T589" t="s">
        <v>2031</v>
      </c>
      <c r="U589" t="s">
        <v>2032</v>
      </c>
    </row>
    <row r="590" spans="1:2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9">
        <f t="shared" si="39"/>
        <v>40293.208333333336</v>
      </c>
      <c r="P590" s="9"/>
      <c r="Q590" t="b">
        <v>0</v>
      </c>
      <c r="R590" t="b">
        <v>0</v>
      </c>
      <c r="S590" t="s">
        <v>33</v>
      </c>
      <c r="T590" t="s">
        <v>2037</v>
      </c>
      <c r="U590" t="s">
        <v>2038</v>
      </c>
    </row>
    <row r="591" spans="1:2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9">
        <f t="shared" si="39"/>
        <v>42197.208333333328</v>
      </c>
      <c r="P591" s="9"/>
      <c r="Q591" t="b">
        <v>0</v>
      </c>
      <c r="R591" t="b">
        <v>0</v>
      </c>
      <c r="S591" t="s">
        <v>42</v>
      </c>
      <c r="T591" t="s">
        <v>2039</v>
      </c>
      <c r="U591" t="s">
        <v>2040</v>
      </c>
    </row>
    <row r="592" spans="1:21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9">
        <f t="shared" si="39"/>
        <v>42005.25</v>
      </c>
      <c r="P592" s="9"/>
      <c r="Q592" t="b">
        <v>0</v>
      </c>
      <c r="R592" t="b">
        <v>0</v>
      </c>
      <c r="S592" t="s">
        <v>133</v>
      </c>
      <c r="T592" t="s">
        <v>2045</v>
      </c>
      <c r="U592" t="s">
        <v>2054</v>
      </c>
    </row>
    <row r="593" spans="1:2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9">
        <f t="shared" si="39"/>
        <v>40383.208333333336</v>
      </c>
      <c r="P593" s="9"/>
      <c r="Q593" t="b">
        <v>0</v>
      </c>
      <c r="R593" t="b">
        <v>0</v>
      </c>
      <c r="S593" t="s">
        <v>89</v>
      </c>
      <c r="T593" t="s">
        <v>2048</v>
      </c>
      <c r="U593" t="s">
        <v>2049</v>
      </c>
    </row>
    <row r="594" spans="1:21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9">
        <f t="shared" si="39"/>
        <v>41798.208333333336</v>
      </c>
      <c r="P594" s="9"/>
      <c r="Q594" t="b">
        <v>0</v>
      </c>
      <c r="R594" t="b">
        <v>0</v>
      </c>
      <c r="S594" t="s">
        <v>33</v>
      </c>
      <c r="T594" t="s">
        <v>2037</v>
      </c>
      <c r="U594" t="s">
        <v>2038</v>
      </c>
    </row>
    <row r="595" spans="1:21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9">
        <f t="shared" si="39"/>
        <v>41737.208333333336</v>
      </c>
      <c r="P595" s="9"/>
      <c r="Q595" t="b">
        <v>0</v>
      </c>
      <c r="R595" t="b">
        <v>0</v>
      </c>
      <c r="S595" t="s">
        <v>71</v>
      </c>
      <c r="T595" t="s">
        <v>2039</v>
      </c>
      <c r="U595" t="s">
        <v>2047</v>
      </c>
    </row>
    <row r="596" spans="1:21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9">
        <f t="shared" si="39"/>
        <v>42551.208333333328</v>
      </c>
      <c r="P596" s="9"/>
      <c r="Q596" t="b">
        <v>0</v>
      </c>
      <c r="R596" t="b">
        <v>1</v>
      </c>
      <c r="S596" t="s">
        <v>33</v>
      </c>
      <c r="T596" t="s">
        <v>2037</v>
      </c>
      <c r="U596" t="s">
        <v>2038</v>
      </c>
    </row>
    <row r="597" spans="1:21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9">
        <f t="shared" si="39"/>
        <v>40274.208333333336</v>
      </c>
      <c r="P597" s="9"/>
      <c r="Q597" t="b">
        <v>0</v>
      </c>
      <c r="R597" t="b">
        <v>1</v>
      </c>
      <c r="S597" t="s">
        <v>33</v>
      </c>
      <c r="T597" t="s">
        <v>2037</v>
      </c>
      <c r="U597" t="s">
        <v>2038</v>
      </c>
    </row>
    <row r="598" spans="1:2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9">
        <f t="shared" si="39"/>
        <v>42441.25</v>
      </c>
      <c r="P598" s="9"/>
      <c r="Q598" t="b">
        <v>0</v>
      </c>
      <c r="R598" t="b">
        <v>1</v>
      </c>
      <c r="S598" t="s">
        <v>53</v>
      </c>
      <c r="T598" t="s">
        <v>2039</v>
      </c>
      <c r="U598" t="s">
        <v>2042</v>
      </c>
    </row>
    <row r="599" spans="1:2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9">
        <f t="shared" si="39"/>
        <v>43804.25</v>
      </c>
      <c r="P599" s="9"/>
      <c r="Q599" t="b">
        <v>0</v>
      </c>
      <c r="R599" t="b">
        <v>0</v>
      </c>
      <c r="S599" t="s">
        <v>33</v>
      </c>
      <c r="T599" t="s">
        <v>2037</v>
      </c>
      <c r="U599" t="s">
        <v>2038</v>
      </c>
    </row>
    <row r="600" spans="1:2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9">
        <f t="shared" si="39"/>
        <v>40373.208333333336</v>
      </c>
      <c r="P600" s="9"/>
      <c r="Q600" t="b">
        <v>0</v>
      </c>
      <c r="R600" t="b">
        <v>0</v>
      </c>
      <c r="S600" t="s">
        <v>23</v>
      </c>
      <c r="T600" t="s">
        <v>2033</v>
      </c>
      <c r="U600" t="s">
        <v>2034</v>
      </c>
    </row>
    <row r="601" spans="1:21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9">
        <f t="shared" si="39"/>
        <v>42055.25</v>
      </c>
      <c r="P601" s="9"/>
      <c r="Q601" t="b">
        <v>0</v>
      </c>
      <c r="R601" t="b">
        <v>0</v>
      </c>
      <c r="S601" t="s">
        <v>42</v>
      </c>
      <c r="T601" t="s">
        <v>2039</v>
      </c>
      <c r="U601" t="s">
        <v>2040</v>
      </c>
    </row>
    <row r="602" spans="1:2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9">
        <f t="shared" si="39"/>
        <v>41497.208333333336</v>
      </c>
      <c r="P602" s="9"/>
      <c r="Q602" t="b">
        <v>0</v>
      </c>
      <c r="R602" t="b">
        <v>0</v>
      </c>
      <c r="S602" t="s">
        <v>17</v>
      </c>
      <c r="T602" t="s">
        <v>2031</v>
      </c>
      <c r="U602" t="s">
        <v>2032</v>
      </c>
    </row>
    <row r="603" spans="1:2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9">
        <f t="shared" si="39"/>
        <v>41806.208333333336</v>
      </c>
      <c r="P603" s="9"/>
      <c r="Q603" t="b">
        <v>1</v>
      </c>
      <c r="R603" t="b">
        <v>0</v>
      </c>
      <c r="S603" t="s">
        <v>65</v>
      </c>
      <c r="T603" t="s">
        <v>2035</v>
      </c>
      <c r="U603" t="s">
        <v>2044</v>
      </c>
    </row>
    <row r="604" spans="1:21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9">
        <f t="shared" si="39"/>
        <v>42171.208333333328</v>
      </c>
      <c r="P604" s="9"/>
      <c r="Q604" t="b">
        <v>0</v>
      </c>
      <c r="R604" t="b">
        <v>0</v>
      </c>
      <c r="S604" t="s">
        <v>33</v>
      </c>
      <c r="T604" t="s">
        <v>2037</v>
      </c>
      <c r="U604" t="s">
        <v>2038</v>
      </c>
    </row>
    <row r="605" spans="1:2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9">
        <f t="shared" si="39"/>
        <v>43600.208333333328</v>
      </c>
      <c r="P605" s="9"/>
      <c r="Q605" t="b">
        <v>0</v>
      </c>
      <c r="R605" t="b">
        <v>0</v>
      </c>
      <c r="S605" t="s">
        <v>33</v>
      </c>
      <c r="T605" t="s">
        <v>2037</v>
      </c>
      <c r="U605" t="s">
        <v>2038</v>
      </c>
    </row>
    <row r="606" spans="1:2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9">
        <f t="shared" si="39"/>
        <v>40586.25</v>
      </c>
      <c r="P606" s="9"/>
      <c r="Q606" t="b">
        <v>0</v>
      </c>
      <c r="R606" t="b">
        <v>0</v>
      </c>
      <c r="S606" t="s">
        <v>33</v>
      </c>
      <c r="T606" t="s">
        <v>2037</v>
      </c>
      <c r="U606" t="s">
        <v>2038</v>
      </c>
    </row>
    <row r="607" spans="1:2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9">
        <f t="shared" si="39"/>
        <v>42321.25</v>
      </c>
      <c r="P607" s="9"/>
      <c r="Q607" t="b">
        <v>0</v>
      </c>
      <c r="R607" t="b">
        <v>0</v>
      </c>
      <c r="S607" t="s">
        <v>68</v>
      </c>
      <c r="T607" t="s">
        <v>2045</v>
      </c>
      <c r="U607" t="s">
        <v>2046</v>
      </c>
    </row>
    <row r="608" spans="1:2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9">
        <f t="shared" si="39"/>
        <v>42447.208333333328</v>
      </c>
      <c r="P608" s="9"/>
      <c r="Q608" t="b">
        <v>0</v>
      </c>
      <c r="R608" t="b">
        <v>0</v>
      </c>
      <c r="S608" t="s">
        <v>23</v>
      </c>
      <c r="T608" t="s">
        <v>2033</v>
      </c>
      <c r="U608" t="s">
        <v>2034</v>
      </c>
    </row>
    <row r="609" spans="1:2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9">
        <f t="shared" si="39"/>
        <v>41723.208333333336</v>
      </c>
      <c r="P609" s="9"/>
      <c r="Q609" t="b">
        <v>0</v>
      </c>
      <c r="R609" t="b">
        <v>0</v>
      </c>
      <c r="S609" t="s">
        <v>17</v>
      </c>
      <c r="T609" t="s">
        <v>2031</v>
      </c>
      <c r="U609" t="s">
        <v>2032</v>
      </c>
    </row>
    <row r="610" spans="1:2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9">
        <f t="shared" si="39"/>
        <v>43534.25</v>
      </c>
      <c r="P610" s="9"/>
      <c r="Q610" t="b">
        <v>0</v>
      </c>
      <c r="R610" t="b">
        <v>1</v>
      </c>
      <c r="S610" t="s">
        <v>159</v>
      </c>
      <c r="T610" t="s">
        <v>2033</v>
      </c>
      <c r="U610" t="s">
        <v>2056</v>
      </c>
    </row>
    <row r="611" spans="1:2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9">
        <f t="shared" si="39"/>
        <v>43498.25</v>
      </c>
      <c r="P611" s="9"/>
      <c r="Q611" t="b">
        <v>0</v>
      </c>
      <c r="R611" t="b">
        <v>0</v>
      </c>
      <c r="S611" t="s">
        <v>474</v>
      </c>
      <c r="T611" t="s">
        <v>2039</v>
      </c>
      <c r="U611" t="s">
        <v>2061</v>
      </c>
    </row>
    <row r="612" spans="1:21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9">
        <f t="shared" si="39"/>
        <v>41273.25</v>
      </c>
      <c r="P612" s="9"/>
      <c r="Q612" t="b">
        <v>0</v>
      </c>
      <c r="R612" t="b">
        <v>0</v>
      </c>
      <c r="S612" t="s">
        <v>33</v>
      </c>
      <c r="T612" t="s">
        <v>2037</v>
      </c>
      <c r="U612" t="s">
        <v>2038</v>
      </c>
    </row>
    <row r="613" spans="1:2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9">
        <f t="shared" si="39"/>
        <v>41492.208333333336</v>
      </c>
      <c r="P613" s="9"/>
      <c r="Q613" t="b">
        <v>0</v>
      </c>
      <c r="R613" t="b">
        <v>0</v>
      </c>
      <c r="S613" t="s">
        <v>33</v>
      </c>
      <c r="T613" t="s">
        <v>2037</v>
      </c>
      <c r="U613" t="s">
        <v>2038</v>
      </c>
    </row>
    <row r="614" spans="1:2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9">
        <f t="shared" si="39"/>
        <v>40497.25</v>
      </c>
      <c r="P614" s="9"/>
      <c r="Q614" t="b">
        <v>0</v>
      </c>
      <c r="R614" t="b">
        <v>0</v>
      </c>
      <c r="S614" t="s">
        <v>50</v>
      </c>
      <c r="T614" t="s">
        <v>2033</v>
      </c>
      <c r="U614" t="s">
        <v>2041</v>
      </c>
    </row>
    <row r="615" spans="1:21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9">
        <f t="shared" si="39"/>
        <v>42982.208333333328</v>
      </c>
      <c r="P615" s="9"/>
      <c r="Q615" t="b">
        <v>0</v>
      </c>
      <c r="R615" t="b">
        <v>0</v>
      </c>
      <c r="S615" t="s">
        <v>33</v>
      </c>
      <c r="T615" t="s">
        <v>2037</v>
      </c>
      <c r="U615" t="s">
        <v>2038</v>
      </c>
    </row>
    <row r="616" spans="1:21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9">
        <f t="shared" si="39"/>
        <v>42764.25</v>
      </c>
      <c r="P616" s="9"/>
      <c r="Q616" t="b">
        <v>0</v>
      </c>
      <c r="R616" t="b">
        <v>0</v>
      </c>
      <c r="S616" t="s">
        <v>33</v>
      </c>
      <c r="T616" t="s">
        <v>2037</v>
      </c>
      <c r="U616" t="s">
        <v>2038</v>
      </c>
    </row>
    <row r="617" spans="1:2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9">
        <f t="shared" si="39"/>
        <v>42499.208333333328</v>
      </c>
      <c r="P617" s="9"/>
      <c r="Q617" t="b">
        <v>0</v>
      </c>
      <c r="R617" t="b">
        <v>0</v>
      </c>
      <c r="S617" t="s">
        <v>33</v>
      </c>
      <c r="T617" t="s">
        <v>2037</v>
      </c>
      <c r="U617" t="s">
        <v>2038</v>
      </c>
    </row>
    <row r="618" spans="1:2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9">
        <f t="shared" si="39"/>
        <v>41538.208333333336</v>
      </c>
      <c r="P618" s="9"/>
      <c r="Q618" t="b">
        <v>0</v>
      </c>
      <c r="R618" t="b">
        <v>1</v>
      </c>
      <c r="S618" t="s">
        <v>60</v>
      </c>
      <c r="T618" t="s">
        <v>2033</v>
      </c>
      <c r="U618" t="s">
        <v>2043</v>
      </c>
    </row>
    <row r="619" spans="1:2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9">
        <f t="shared" si="39"/>
        <v>41804.208333333336</v>
      </c>
      <c r="P619" s="9"/>
      <c r="Q619" t="b">
        <v>0</v>
      </c>
      <c r="R619" t="b">
        <v>0</v>
      </c>
      <c r="S619" t="s">
        <v>33</v>
      </c>
      <c r="T619" t="s">
        <v>2037</v>
      </c>
      <c r="U619" t="s">
        <v>2038</v>
      </c>
    </row>
    <row r="620" spans="1:2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9">
        <f t="shared" si="39"/>
        <v>41417.208333333336</v>
      </c>
      <c r="P620" s="9"/>
      <c r="Q620" t="b">
        <v>0</v>
      </c>
      <c r="R620" t="b">
        <v>0</v>
      </c>
      <c r="S620" t="s">
        <v>68</v>
      </c>
      <c r="T620" t="s">
        <v>2045</v>
      </c>
      <c r="U620" t="s">
        <v>2046</v>
      </c>
    </row>
    <row r="621" spans="1:2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9">
        <f t="shared" si="39"/>
        <v>40670.208333333336</v>
      </c>
      <c r="P621" s="9"/>
      <c r="Q621" t="b">
        <v>1</v>
      </c>
      <c r="R621" t="b">
        <v>1</v>
      </c>
      <c r="S621" t="s">
        <v>33</v>
      </c>
      <c r="T621" t="s">
        <v>2037</v>
      </c>
      <c r="U621" t="s">
        <v>2038</v>
      </c>
    </row>
    <row r="622" spans="1:2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9">
        <f t="shared" si="39"/>
        <v>42563.208333333328</v>
      </c>
      <c r="P622" s="9"/>
      <c r="Q622" t="b">
        <v>0</v>
      </c>
      <c r="R622" t="b">
        <v>0</v>
      </c>
      <c r="S622" t="s">
        <v>122</v>
      </c>
      <c r="T622" t="s">
        <v>2052</v>
      </c>
      <c r="U622" t="s">
        <v>2053</v>
      </c>
    </row>
    <row r="623" spans="1:2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9">
        <f t="shared" si="39"/>
        <v>42631.208333333328</v>
      </c>
      <c r="P623" s="9"/>
      <c r="Q623" t="b">
        <v>0</v>
      </c>
      <c r="R623" t="b">
        <v>0</v>
      </c>
      <c r="S623" t="s">
        <v>33</v>
      </c>
      <c r="T623" t="s">
        <v>2037</v>
      </c>
      <c r="U623" t="s">
        <v>2038</v>
      </c>
    </row>
    <row r="624" spans="1:2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9">
        <f t="shared" si="39"/>
        <v>43231.208333333328</v>
      </c>
      <c r="P624" s="9"/>
      <c r="Q624" t="b">
        <v>0</v>
      </c>
      <c r="R624" t="b">
        <v>0</v>
      </c>
      <c r="S624" t="s">
        <v>60</v>
      </c>
      <c r="T624" t="s">
        <v>2033</v>
      </c>
      <c r="U624" t="s">
        <v>2043</v>
      </c>
    </row>
    <row r="625" spans="1:2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9">
        <f t="shared" si="39"/>
        <v>42206.208333333328</v>
      </c>
      <c r="P625" s="9"/>
      <c r="Q625" t="b">
        <v>0</v>
      </c>
      <c r="R625" t="b">
        <v>0</v>
      </c>
      <c r="S625" t="s">
        <v>33</v>
      </c>
      <c r="T625" t="s">
        <v>2037</v>
      </c>
      <c r="U625" t="s">
        <v>2038</v>
      </c>
    </row>
    <row r="626" spans="1:2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9">
        <f t="shared" si="39"/>
        <v>42035.25</v>
      </c>
      <c r="P626" s="9"/>
      <c r="Q626" t="b">
        <v>0</v>
      </c>
      <c r="R626" t="b">
        <v>0</v>
      </c>
      <c r="S626" t="s">
        <v>122</v>
      </c>
      <c r="T626" t="s">
        <v>2052</v>
      </c>
      <c r="U626" t="s">
        <v>2053</v>
      </c>
    </row>
    <row r="627" spans="1:21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9">
        <f t="shared" si="39"/>
        <v>43871.25</v>
      </c>
      <c r="P627" s="9"/>
      <c r="Q627" t="b">
        <v>0</v>
      </c>
      <c r="R627" t="b">
        <v>0</v>
      </c>
      <c r="S627" t="s">
        <v>33</v>
      </c>
      <c r="T627" t="s">
        <v>2037</v>
      </c>
      <c r="U627" t="s">
        <v>2038</v>
      </c>
    </row>
    <row r="628" spans="1:21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9">
        <f t="shared" si="39"/>
        <v>40458.208333333336</v>
      </c>
      <c r="P628" s="9"/>
      <c r="Q628" t="b">
        <v>0</v>
      </c>
      <c r="R628" t="b">
        <v>1</v>
      </c>
      <c r="S628" t="s">
        <v>33</v>
      </c>
      <c r="T628" t="s">
        <v>2037</v>
      </c>
      <c r="U628" t="s">
        <v>2038</v>
      </c>
    </row>
    <row r="629" spans="1:2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9">
        <f t="shared" si="39"/>
        <v>40369.208333333336</v>
      </c>
      <c r="P629" s="9"/>
      <c r="Q629" t="b">
        <v>1</v>
      </c>
      <c r="R629" t="b">
        <v>0</v>
      </c>
      <c r="S629" t="s">
        <v>17</v>
      </c>
      <c r="T629" t="s">
        <v>2031</v>
      </c>
      <c r="U629" t="s">
        <v>2032</v>
      </c>
    </row>
    <row r="630" spans="1:2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9">
        <f t="shared" si="39"/>
        <v>40458.208333333336</v>
      </c>
      <c r="P630" s="9"/>
      <c r="Q630" t="b">
        <v>0</v>
      </c>
      <c r="R630" t="b">
        <v>0</v>
      </c>
      <c r="S630" t="s">
        <v>60</v>
      </c>
      <c r="T630" t="s">
        <v>2033</v>
      </c>
      <c r="U630" t="s">
        <v>2043</v>
      </c>
    </row>
    <row r="631" spans="1:2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9">
        <f t="shared" si="39"/>
        <v>42559.208333333328</v>
      </c>
      <c r="P631" s="9"/>
      <c r="Q631" t="b">
        <v>0</v>
      </c>
      <c r="R631" t="b">
        <v>1</v>
      </c>
      <c r="S631" t="s">
        <v>33</v>
      </c>
      <c r="T631" t="s">
        <v>2037</v>
      </c>
      <c r="U631" t="s">
        <v>2038</v>
      </c>
    </row>
    <row r="632" spans="1:2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9">
        <f t="shared" si="39"/>
        <v>43597.208333333328</v>
      </c>
      <c r="P632" s="9"/>
      <c r="Q632" t="b">
        <v>0</v>
      </c>
      <c r="R632" t="b">
        <v>1</v>
      </c>
      <c r="S632" t="s">
        <v>33</v>
      </c>
      <c r="T632" t="s">
        <v>2037</v>
      </c>
      <c r="U632" t="s">
        <v>2038</v>
      </c>
    </row>
    <row r="633" spans="1:2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9">
        <f t="shared" si="39"/>
        <v>43554.208333333328</v>
      </c>
      <c r="P633" s="9"/>
      <c r="Q633" t="b">
        <v>0</v>
      </c>
      <c r="R633" t="b">
        <v>0</v>
      </c>
      <c r="S633" t="s">
        <v>33</v>
      </c>
      <c r="T633" t="s">
        <v>2037</v>
      </c>
      <c r="U633" t="s">
        <v>2038</v>
      </c>
    </row>
    <row r="634" spans="1:2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9">
        <f t="shared" si="39"/>
        <v>41963.25</v>
      </c>
      <c r="P634" s="9"/>
      <c r="Q634" t="b">
        <v>0</v>
      </c>
      <c r="R634" t="b">
        <v>0</v>
      </c>
      <c r="S634" t="s">
        <v>33</v>
      </c>
      <c r="T634" t="s">
        <v>2037</v>
      </c>
      <c r="U634" t="s">
        <v>2038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9">
        <f t="shared" si="39"/>
        <v>42319.25</v>
      </c>
      <c r="P635" s="9"/>
      <c r="Q635" t="b">
        <v>0</v>
      </c>
      <c r="R635" t="b">
        <v>0</v>
      </c>
      <c r="S635" t="s">
        <v>71</v>
      </c>
      <c r="T635" t="s">
        <v>2039</v>
      </c>
      <c r="U635" t="s">
        <v>2047</v>
      </c>
    </row>
    <row r="636" spans="1:2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9">
        <f t="shared" si="39"/>
        <v>42833.208333333328</v>
      </c>
      <c r="P636" s="9"/>
      <c r="Q636" t="b">
        <v>0</v>
      </c>
      <c r="R636" t="b">
        <v>0</v>
      </c>
      <c r="S636" t="s">
        <v>269</v>
      </c>
      <c r="T636" t="s">
        <v>2039</v>
      </c>
      <c r="U636" t="s">
        <v>2058</v>
      </c>
    </row>
    <row r="637" spans="1:2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9">
        <f t="shared" si="39"/>
        <v>41346.208333333336</v>
      </c>
      <c r="P637" s="9"/>
      <c r="Q637" t="b">
        <v>0</v>
      </c>
      <c r="R637" t="b">
        <v>0</v>
      </c>
      <c r="S637" t="s">
        <v>269</v>
      </c>
      <c r="T637" t="s">
        <v>2039</v>
      </c>
      <c r="U637" t="s">
        <v>2058</v>
      </c>
    </row>
    <row r="638" spans="1:2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9">
        <f t="shared" si="39"/>
        <v>40971.25</v>
      </c>
      <c r="P638" s="9"/>
      <c r="Q638" t="b">
        <v>0</v>
      </c>
      <c r="R638" t="b">
        <v>1</v>
      </c>
      <c r="S638" t="s">
        <v>71</v>
      </c>
      <c r="T638" t="s">
        <v>2039</v>
      </c>
      <c r="U638" t="s">
        <v>2047</v>
      </c>
    </row>
    <row r="639" spans="1:2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9">
        <f t="shared" si="39"/>
        <v>42696.25</v>
      </c>
      <c r="P639" s="9"/>
      <c r="Q639" t="b">
        <v>0</v>
      </c>
      <c r="R639" t="b">
        <v>0</v>
      </c>
      <c r="S639" t="s">
        <v>33</v>
      </c>
      <c r="T639" t="s">
        <v>2037</v>
      </c>
      <c r="U639" t="s">
        <v>2038</v>
      </c>
    </row>
    <row r="640" spans="1:2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9">
        <f t="shared" si="39"/>
        <v>40398.208333333336</v>
      </c>
      <c r="P640" s="9"/>
      <c r="Q640" t="b">
        <v>0</v>
      </c>
      <c r="R640" t="b">
        <v>1</v>
      </c>
      <c r="S640" t="s">
        <v>33</v>
      </c>
      <c r="T640" t="s">
        <v>2037</v>
      </c>
      <c r="U640" t="s">
        <v>2038</v>
      </c>
    </row>
    <row r="641" spans="1:2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9">
        <f t="shared" si="39"/>
        <v>43309.208333333328</v>
      </c>
      <c r="P641" s="9"/>
      <c r="Q641" t="b">
        <v>0</v>
      </c>
      <c r="R641" t="b">
        <v>1</v>
      </c>
      <c r="S641" t="s">
        <v>53</v>
      </c>
      <c r="T641" t="s">
        <v>2039</v>
      </c>
      <c r="U641" t="s">
        <v>2042</v>
      </c>
    </row>
    <row r="642" spans="1:2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9">
        <f t="shared" si="39"/>
        <v>42390.25</v>
      </c>
      <c r="P642" s="9"/>
      <c r="Q642" t="b">
        <v>0</v>
      </c>
      <c r="R642" t="b">
        <v>0</v>
      </c>
      <c r="S642" t="s">
        <v>33</v>
      </c>
      <c r="T642" t="s">
        <v>2037</v>
      </c>
      <c r="U642" t="s">
        <v>2038</v>
      </c>
    </row>
    <row r="643" spans="1:21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s="9"/>
      <c r="Q643" t="b">
        <v>0</v>
      </c>
      <c r="R643" t="b">
        <v>0</v>
      </c>
      <c r="S643" t="s">
        <v>33</v>
      </c>
      <c r="T643" t="s">
        <v>2037</v>
      </c>
      <c r="U643" t="s">
        <v>2038</v>
      </c>
    </row>
    <row r="644" spans="1:2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9">
        <f t="shared" si="43"/>
        <v>43460.25</v>
      </c>
      <c r="P644" s="9"/>
      <c r="Q644" t="b">
        <v>0</v>
      </c>
      <c r="R644" t="b">
        <v>0</v>
      </c>
      <c r="S644" t="s">
        <v>65</v>
      </c>
      <c r="T644" t="s">
        <v>2035</v>
      </c>
      <c r="U644" t="s">
        <v>2044</v>
      </c>
    </row>
    <row r="645" spans="1:2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9">
        <f t="shared" si="43"/>
        <v>42813.208333333328</v>
      </c>
      <c r="P645" s="9"/>
      <c r="Q645" t="b">
        <v>0</v>
      </c>
      <c r="R645" t="b">
        <v>0</v>
      </c>
      <c r="S645" t="s">
        <v>33</v>
      </c>
      <c r="T645" t="s">
        <v>2037</v>
      </c>
      <c r="U645" t="s">
        <v>2038</v>
      </c>
    </row>
    <row r="646" spans="1:2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9">
        <f t="shared" si="43"/>
        <v>43468.25</v>
      </c>
      <c r="P646" s="9"/>
      <c r="Q646" t="b">
        <v>0</v>
      </c>
      <c r="R646" t="b">
        <v>0</v>
      </c>
      <c r="S646" t="s">
        <v>33</v>
      </c>
      <c r="T646" t="s">
        <v>2037</v>
      </c>
      <c r="U646" t="s">
        <v>2038</v>
      </c>
    </row>
    <row r="647" spans="1:2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9">
        <f t="shared" si="43"/>
        <v>43390.208333333328</v>
      </c>
      <c r="P647" s="9"/>
      <c r="Q647" t="b">
        <v>0</v>
      </c>
      <c r="R647" t="b">
        <v>1</v>
      </c>
      <c r="S647" t="s">
        <v>23</v>
      </c>
      <c r="T647" t="s">
        <v>2033</v>
      </c>
      <c r="U647" t="s">
        <v>2034</v>
      </c>
    </row>
    <row r="648" spans="1:2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9">
        <f t="shared" si="43"/>
        <v>41357.208333333336</v>
      </c>
      <c r="P648" s="9"/>
      <c r="Q648" t="b">
        <v>0</v>
      </c>
      <c r="R648" t="b">
        <v>0</v>
      </c>
      <c r="S648" t="s">
        <v>89</v>
      </c>
      <c r="T648" t="s">
        <v>2048</v>
      </c>
      <c r="U648" t="s">
        <v>2049</v>
      </c>
    </row>
    <row r="649" spans="1:2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9">
        <f t="shared" si="43"/>
        <v>43223.208333333328</v>
      </c>
      <c r="P649" s="9"/>
      <c r="Q649" t="b">
        <v>0</v>
      </c>
      <c r="R649" t="b">
        <v>0</v>
      </c>
      <c r="S649" t="s">
        <v>206</v>
      </c>
      <c r="T649" t="s">
        <v>2045</v>
      </c>
      <c r="U649" t="s">
        <v>2057</v>
      </c>
    </row>
    <row r="650" spans="1:2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9">
        <f t="shared" si="43"/>
        <v>42940.208333333328</v>
      </c>
      <c r="P650" s="9"/>
      <c r="Q650" t="b">
        <v>1</v>
      </c>
      <c r="R650" t="b">
        <v>0</v>
      </c>
      <c r="S650" t="s">
        <v>17</v>
      </c>
      <c r="T650" t="s">
        <v>2031</v>
      </c>
      <c r="U650" t="s">
        <v>2032</v>
      </c>
    </row>
    <row r="651" spans="1:2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9">
        <f t="shared" si="43"/>
        <v>40482.208333333336</v>
      </c>
      <c r="P651" s="9"/>
      <c r="Q651" t="b">
        <v>1</v>
      </c>
      <c r="R651" t="b">
        <v>1</v>
      </c>
      <c r="S651" t="s">
        <v>33</v>
      </c>
      <c r="T651" t="s">
        <v>2037</v>
      </c>
      <c r="U651" t="s">
        <v>2038</v>
      </c>
    </row>
    <row r="652" spans="1:2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9">
        <f t="shared" si="43"/>
        <v>41855.208333333336</v>
      </c>
      <c r="P652" s="9"/>
      <c r="Q652" t="b">
        <v>0</v>
      </c>
      <c r="R652" t="b">
        <v>0</v>
      </c>
      <c r="S652" t="s">
        <v>159</v>
      </c>
      <c r="T652" t="s">
        <v>2033</v>
      </c>
      <c r="U652" t="s">
        <v>2056</v>
      </c>
    </row>
    <row r="653" spans="1:2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9">
        <f t="shared" si="43"/>
        <v>41707.25</v>
      </c>
      <c r="P653" s="9"/>
      <c r="Q653" t="b">
        <v>0</v>
      </c>
      <c r="R653" t="b">
        <v>0</v>
      </c>
      <c r="S653" t="s">
        <v>100</v>
      </c>
      <c r="T653" t="s">
        <v>2039</v>
      </c>
      <c r="U653" t="s">
        <v>2050</v>
      </c>
    </row>
    <row r="654" spans="1:2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9">
        <f t="shared" si="43"/>
        <v>42630.208333333328</v>
      </c>
      <c r="P654" s="9"/>
      <c r="Q654" t="b">
        <v>0</v>
      </c>
      <c r="R654" t="b">
        <v>0</v>
      </c>
      <c r="S654" t="s">
        <v>28</v>
      </c>
      <c r="T654" t="s">
        <v>2035</v>
      </c>
      <c r="U654" t="s">
        <v>2036</v>
      </c>
    </row>
    <row r="655" spans="1:21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9">
        <f t="shared" si="43"/>
        <v>42470.208333333328</v>
      </c>
      <c r="P655" s="9"/>
      <c r="Q655" t="b">
        <v>0</v>
      </c>
      <c r="R655" t="b">
        <v>0</v>
      </c>
      <c r="S655" t="s">
        <v>28</v>
      </c>
      <c r="T655" t="s">
        <v>2035</v>
      </c>
      <c r="U655" t="s">
        <v>2036</v>
      </c>
    </row>
    <row r="656" spans="1:2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9">
        <f t="shared" si="43"/>
        <v>42245.208333333328</v>
      </c>
      <c r="P656" s="9"/>
      <c r="Q656" t="b">
        <v>0</v>
      </c>
      <c r="R656" t="b">
        <v>0</v>
      </c>
      <c r="S656" t="s">
        <v>148</v>
      </c>
      <c r="T656" t="s">
        <v>2033</v>
      </c>
      <c r="U656" t="s">
        <v>2055</v>
      </c>
    </row>
    <row r="657" spans="1:2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9">
        <f t="shared" si="43"/>
        <v>42809.208333333328</v>
      </c>
      <c r="P657" s="9"/>
      <c r="Q657" t="b">
        <v>1</v>
      </c>
      <c r="R657" t="b">
        <v>0</v>
      </c>
      <c r="S657" t="s">
        <v>122</v>
      </c>
      <c r="T657" t="s">
        <v>2052</v>
      </c>
      <c r="U657" t="s">
        <v>2053</v>
      </c>
    </row>
    <row r="658" spans="1:21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9">
        <f t="shared" si="43"/>
        <v>43102.25</v>
      </c>
      <c r="P658" s="9"/>
      <c r="Q658" t="b">
        <v>0</v>
      </c>
      <c r="R658" t="b">
        <v>0</v>
      </c>
      <c r="S658" t="s">
        <v>17</v>
      </c>
      <c r="T658" t="s">
        <v>2031</v>
      </c>
      <c r="U658" t="s">
        <v>2032</v>
      </c>
    </row>
    <row r="659" spans="1:2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9">
        <f t="shared" si="43"/>
        <v>43112.25</v>
      </c>
      <c r="P659" s="9"/>
      <c r="Q659" t="b">
        <v>0</v>
      </c>
      <c r="R659" t="b">
        <v>0</v>
      </c>
      <c r="S659" t="s">
        <v>474</v>
      </c>
      <c r="T659" t="s">
        <v>2039</v>
      </c>
      <c r="U659" t="s">
        <v>2061</v>
      </c>
    </row>
    <row r="660" spans="1:2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9">
        <f t="shared" si="43"/>
        <v>42269.208333333328</v>
      </c>
      <c r="P660" s="9"/>
      <c r="Q660" t="b">
        <v>0</v>
      </c>
      <c r="R660" t="b">
        <v>0</v>
      </c>
      <c r="S660" t="s">
        <v>23</v>
      </c>
      <c r="T660" t="s">
        <v>2033</v>
      </c>
      <c r="U660" t="s">
        <v>2034</v>
      </c>
    </row>
    <row r="661" spans="1:2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9">
        <f t="shared" si="43"/>
        <v>40571.25</v>
      </c>
      <c r="P661" s="9"/>
      <c r="Q661" t="b">
        <v>0</v>
      </c>
      <c r="R661" t="b">
        <v>0</v>
      </c>
      <c r="S661" t="s">
        <v>42</v>
      </c>
      <c r="T661" t="s">
        <v>2039</v>
      </c>
      <c r="U661" t="s">
        <v>2040</v>
      </c>
    </row>
    <row r="662" spans="1:2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9">
        <f t="shared" si="43"/>
        <v>42246.208333333328</v>
      </c>
      <c r="P662" s="9"/>
      <c r="Q662" t="b">
        <v>1</v>
      </c>
      <c r="R662" t="b">
        <v>0</v>
      </c>
      <c r="S662" t="s">
        <v>33</v>
      </c>
      <c r="T662" t="s">
        <v>2037</v>
      </c>
      <c r="U662" t="s">
        <v>2038</v>
      </c>
    </row>
    <row r="663" spans="1:2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9">
        <f t="shared" si="43"/>
        <v>41026.208333333336</v>
      </c>
      <c r="P663" s="9"/>
      <c r="Q663" t="b">
        <v>0</v>
      </c>
      <c r="R663" t="b">
        <v>0</v>
      </c>
      <c r="S663" t="s">
        <v>159</v>
      </c>
      <c r="T663" t="s">
        <v>2033</v>
      </c>
      <c r="U663" t="s">
        <v>2056</v>
      </c>
    </row>
    <row r="664" spans="1:2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9">
        <f t="shared" si="43"/>
        <v>43447.25</v>
      </c>
      <c r="P664" s="9"/>
      <c r="Q664" t="b">
        <v>0</v>
      </c>
      <c r="R664" t="b">
        <v>0</v>
      </c>
      <c r="S664" t="s">
        <v>33</v>
      </c>
      <c r="T664" t="s">
        <v>2037</v>
      </c>
      <c r="U664" t="s">
        <v>2038</v>
      </c>
    </row>
    <row r="665" spans="1:2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9">
        <f t="shared" si="43"/>
        <v>40481.208333333336</v>
      </c>
      <c r="P665" s="9"/>
      <c r="Q665" t="b">
        <v>0</v>
      </c>
      <c r="R665" t="b">
        <v>0</v>
      </c>
      <c r="S665" t="s">
        <v>33</v>
      </c>
      <c r="T665" t="s">
        <v>2037</v>
      </c>
      <c r="U665" t="s">
        <v>2038</v>
      </c>
    </row>
    <row r="666" spans="1:2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9">
        <f t="shared" si="43"/>
        <v>40969.25</v>
      </c>
      <c r="P666" s="9"/>
      <c r="Q666" t="b">
        <v>0</v>
      </c>
      <c r="R666" t="b">
        <v>0</v>
      </c>
      <c r="S666" t="s">
        <v>159</v>
      </c>
      <c r="T666" t="s">
        <v>2033</v>
      </c>
      <c r="U666" t="s">
        <v>2056</v>
      </c>
    </row>
    <row r="667" spans="1:2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9">
        <f t="shared" si="43"/>
        <v>40747.208333333336</v>
      </c>
      <c r="P667" s="9"/>
      <c r="Q667" t="b">
        <v>0</v>
      </c>
      <c r="R667" t="b">
        <v>1</v>
      </c>
      <c r="S667" t="s">
        <v>42</v>
      </c>
      <c r="T667" t="s">
        <v>2039</v>
      </c>
      <c r="U667" t="s">
        <v>2040</v>
      </c>
    </row>
    <row r="668" spans="1:2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9">
        <f t="shared" si="43"/>
        <v>41522.208333333336</v>
      </c>
      <c r="P668" s="9"/>
      <c r="Q668" t="b">
        <v>0</v>
      </c>
      <c r="R668" t="b">
        <v>1</v>
      </c>
      <c r="S668" t="s">
        <v>33</v>
      </c>
      <c r="T668" t="s">
        <v>2037</v>
      </c>
      <c r="U668" t="s">
        <v>2038</v>
      </c>
    </row>
    <row r="669" spans="1:21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9">
        <f t="shared" si="43"/>
        <v>41901.208333333336</v>
      </c>
      <c r="P669" s="9"/>
      <c r="Q669" t="b">
        <v>0</v>
      </c>
      <c r="R669" t="b">
        <v>0</v>
      </c>
      <c r="S669" t="s">
        <v>1029</v>
      </c>
      <c r="T669" t="s">
        <v>2062</v>
      </c>
      <c r="U669" t="s">
        <v>2063</v>
      </c>
    </row>
    <row r="670" spans="1:21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9">
        <f t="shared" si="43"/>
        <v>41134.208333333336</v>
      </c>
      <c r="P670" s="9"/>
      <c r="Q670" t="b">
        <v>0</v>
      </c>
      <c r="R670" t="b">
        <v>0</v>
      </c>
      <c r="S670" t="s">
        <v>33</v>
      </c>
      <c r="T670" t="s">
        <v>2037</v>
      </c>
      <c r="U670" t="s">
        <v>2038</v>
      </c>
    </row>
    <row r="671" spans="1:2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9">
        <f t="shared" si="43"/>
        <v>42921.208333333328</v>
      </c>
      <c r="P671" s="9"/>
      <c r="Q671" t="b">
        <v>0</v>
      </c>
      <c r="R671" t="b">
        <v>0</v>
      </c>
      <c r="S671" t="s">
        <v>33</v>
      </c>
      <c r="T671" t="s">
        <v>2037</v>
      </c>
      <c r="U671" t="s">
        <v>2038</v>
      </c>
    </row>
    <row r="672" spans="1:21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9">
        <f t="shared" si="43"/>
        <v>42437.25</v>
      </c>
      <c r="P672" s="9"/>
      <c r="Q672" t="b">
        <v>0</v>
      </c>
      <c r="R672" t="b">
        <v>0</v>
      </c>
      <c r="S672" t="s">
        <v>60</v>
      </c>
      <c r="T672" t="s">
        <v>2033</v>
      </c>
      <c r="U672" t="s">
        <v>2043</v>
      </c>
    </row>
    <row r="673" spans="1:21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9">
        <f t="shared" si="43"/>
        <v>40394.208333333336</v>
      </c>
      <c r="P673" s="9"/>
      <c r="Q673" t="b">
        <v>0</v>
      </c>
      <c r="R673" t="b">
        <v>1</v>
      </c>
      <c r="S673" t="s">
        <v>33</v>
      </c>
      <c r="T673" t="s">
        <v>2037</v>
      </c>
      <c r="U673" t="s">
        <v>2038</v>
      </c>
    </row>
    <row r="674" spans="1:2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9">
        <f t="shared" si="43"/>
        <v>43190.208333333328</v>
      </c>
      <c r="P674" s="9"/>
      <c r="Q674" t="b">
        <v>0</v>
      </c>
      <c r="R674" t="b">
        <v>0</v>
      </c>
      <c r="S674" t="s">
        <v>33</v>
      </c>
      <c r="T674" t="s">
        <v>2037</v>
      </c>
      <c r="U674" t="s">
        <v>2038</v>
      </c>
    </row>
    <row r="675" spans="1:2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9">
        <f t="shared" si="43"/>
        <v>42496.208333333328</v>
      </c>
      <c r="P675" s="9"/>
      <c r="Q675" t="b">
        <v>0</v>
      </c>
      <c r="R675" t="b">
        <v>0</v>
      </c>
      <c r="S675" t="s">
        <v>60</v>
      </c>
      <c r="T675" t="s">
        <v>2033</v>
      </c>
      <c r="U675" t="s">
        <v>2043</v>
      </c>
    </row>
    <row r="676" spans="1:2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9">
        <f t="shared" si="43"/>
        <v>40821.208333333336</v>
      </c>
      <c r="P676" s="9"/>
      <c r="Q676" t="b">
        <v>0</v>
      </c>
      <c r="R676" t="b">
        <v>0</v>
      </c>
      <c r="S676" t="s">
        <v>122</v>
      </c>
      <c r="T676" t="s">
        <v>2052</v>
      </c>
      <c r="U676" t="s">
        <v>2053</v>
      </c>
    </row>
    <row r="677" spans="1:2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9">
        <f t="shared" si="43"/>
        <v>43726.208333333328</v>
      </c>
      <c r="P677" s="9"/>
      <c r="Q677" t="b">
        <v>0</v>
      </c>
      <c r="R677" t="b">
        <v>0</v>
      </c>
      <c r="S677" t="s">
        <v>1029</v>
      </c>
      <c r="T677" t="s">
        <v>2062</v>
      </c>
      <c r="U677" t="s">
        <v>2063</v>
      </c>
    </row>
    <row r="678" spans="1:2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9">
        <f t="shared" si="43"/>
        <v>41187.208333333336</v>
      </c>
      <c r="P678" s="9"/>
      <c r="Q678" t="b">
        <v>0</v>
      </c>
      <c r="R678" t="b">
        <v>0</v>
      </c>
      <c r="S678" t="s">
        <v>122</v>
      </c>
      <c r="T678" t="s">
        <v>2052</v>
      </c>
      <c r="U678" t="s">
        <v>2053</v>
      </c>
    </row>
    <row r="679" spans="1:2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9">
        <f t="shared" si="43"/>
        <v>42611.208333333328</v>
      </c>
      <c r="P679" s="9"/>
      <c r="Q679" t="b">
        <v>0</v>
      </c>
      <c r="R679" t="b">
        <v>0</v>
      </c>
      <c r="S679" t="s">
        <v>119</v>
      </c>
      <c r="T679" t="s">
        <v>2045</v>
      </c>
      <c r="U679" t="s">
        <v>2051</v>
      </c>
    </row>
    <row r="680" spans="1:2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9">
        <f t="shared" si="43"/>
        <v>43486.25</v>
      </c>
      <c r="P680" s="9"/>
      <c r="Q680" t="b">
        <v>0</v>
      </c>
      <c r="R680" t="b">
        <v>0</v>
      </c>
      <c r="S680" t="s">
        <v>53</v>
      </c>
      <c r="T680" t="s">
        <v>2039</v>
      </c>
      <c r="U680" t="s">
        <v>2042</v>
      </c>
    </row>
    <row r="681" spans="1:2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9">
        <f t="shared" si="43"/>
        <v>43761.208333333328</v>
      </c>
      <c r="P681" s="9"/>
      <c r="Q681" t="b">
        <v>0</v>
      </c>
      <c r="R681" t="b">
        <v>1</v>
      </c>
      <c r="S681" t="s">
        <v>17</v>
      </c>
      <c r="T681" t="s">
        <v>2031</v>
      </c>
      <c r="U681" t="s">
        <v>2032</v>
      </c>
    </row>
    <row r="682" spans="1:21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9">
        <f t="shared" si="43"/>
        <v>43815.25</v>
      </c>
      <c r="P682" s="9"/>
      <c r="Q682" t="b">
        <v>0</v>
      </c>
      <c r="R682" t="b">
        <v>1</v>
      </c>
      <c r="S682" t="s">
        <v>292</v>
      </c>
      <c r="T682" t="s">
        <v>2048</v>
      </c>
      <c r="U682" t="s">
        <v>2059</v>
      </c>
    </row>
    <row r="683" spans="1:21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9">
        <f t="shared" si="43"/>
        <v>40904.25</v>
      </c>
      <c r="P683" s="9"/>
      <c r="Q683" t="b">
        <v>0</v>
      </c>
      <c r="R683" t="b">
        <v>0</v>
      </c>
      <c r="S683" t="s">
        <v>33</v>
      </c>
      <c r="T683" t="s">
        <v>2037</v>
      </c>
      <c r="U683" t="s">
        <v>2038</v>
      </c>
    </row>
    <row r="684" spans="1:2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9">
        <f t="shared" si="43"/>
        <v>41628.25</v>
      </c>
      <c r="P684" s="9"/>
      <c r="Q684" t="b">
        <v>0</v>
      </c>
      <c r="R684" t="b">
        <v>0</v>
      </c>
      <c r="S684" t="s">
        <v>33</v>
      </c>
      <c r="T684" t="s">
        <v>2037</v>
      </c>
      <c r="U684" t="s">
        <v>2038</v>
      </c>
    </row>
    <row r="685" spans="1:2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9">
        <f t="shared" si="43"/>
        <v>43361.208333333328</v>
      </c>
      <c r="P685" s="9"/>
      <c r="Q685" t="b">
        <v>0</v>
      </c>
      <c r="R685" t="b">
        <v>0</v>
      </c>
      <c r="S685" t="s">
        <v>33</v>
      </c>
      <c r="T685" t="s">
        <v>2037</v>
      </c>
      <c r="U685" t="s">
        <v>2038</v>
      </c>
    </row>
    <row r="686" spans="1:2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9">
        <f t="shared" si="43"/>
        <v>40378.208333333336</v>
      </c>
      <c r="P686" s="9"/>
      <c r="Q686" t="b">
        <v>0</v>
      </c>
      <c r="R686" t="b">
        <v>0</v>
      </c>
      <c r="S686" t="s">
        <v>68</v>
      </c>
      <c r="T686" t="s">
        <v>2045</v>
      </c>
      <c r="U686" t="s">
        <v>2046</v>
      </c>
    </row>
    <row r="687" spans="1:2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9">
        <f t="shared" si="43"/>
        <v>42263.208333333328</v>
      </c>
      <c r="P687" s="9"/>
      <c r="Q687" t="b">
        <v>0</v>
      </c>
      <c r="R687" t="b">
        <v>0</v>
      </c>
      <c r="S687" t="s">
        <v>33</v>
      </c>
      <c r="T687" t="s">
        <v>2037</v>
      </c>
      <c r="U687" t="s">
        <v>2038</v>
      </c>
    </row>
    <row r="688" spans="1:2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9">
        <f t="shared" si="43"/>
        <v>43197.208333333328</v>
      </c>
      <c r="P688" s="9"/>
      <c r="Q688" t="b">
        <v>0</v>
      </c>
      <c r="R688" t="b">
        <v>0</v>
      </c>
      <c r="S688" t="s">
        <v>65</v>
      </c>
      <c r="T688" t="s">
        <v>2035</v>
      </c>
      <c r="U688" t="s">
        <v>2044</v>
      </c>
    </row>
    <row r="689" spans="1:2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9">
        <f t="shared" si="43"/>
        <v>42809.208333333328</v>
      </c>
      <c r="P689" s="9"/>
      <c r="Q689" t="b">
        <v>0</v>
      </c>
      <c r="R689" t="b">
        <v>0</v>
      </c>
      <c r="S689" t="s">
        <v>33</v>
      </c>
      <c r="T689" t="s">
        <v>2037</v>
      </c>
      <c r="U689" t="s">
        <v>2038</v>
      </c>
    </row>
    <row r="690" spans="1:2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9">
        <f t="shared" si="43"/>
        <v>43491.25</v>
      </c>
      <c r="P690" s="9"/>
      <c r="Q690" t="b">
        <v>0</v>
      </c>
      <c r="R690" t="b">
        <v>1</v>
      </c>
      <c r="S690" t="s">
        <v>269</v>
      </c>
      <c r="T690" t="s">
        <v>2039</v>
      </c>
      <c r="U690" t="s">
        <v>2058</v>
      </c>
    </row>
    <row r="691" spans="1:2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9">
        <f t="shared" si="43"/>
        <v>41588.25</v>
      </c>
      <c r="P691" s="9"/>
      <c r="Q691" t="b">
        <v>0</v>
      </c>
      <c r="R691" t="b">
        <v>0</v>
      </c>
      <c r="S691" t="s">
        <v>28</v>
      </c>
      <c r="T691" t="s">
        <v>2035</v>
      </c>
      <c r="U691" t="s">
        <v>2036</v>
      </c>
    </row>
    <row r="692" spans="1:2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9">
        <f t="shared" si="43"/>
        <v>40880.25</v>
      </c>
      <c r="P692" s="9"/>
      <c r="Q692" t="b">
        <v>0</v>
      </c>
      <c r="R692" t="b">
        <v>1</v>
      </c>
      <c r="S692" t="s">
        <v>42</v>
      </c>
      <c r="T692" t="s">
        <v>2039</v>
      </c>
      <c r="U692" t="s">
        <v>2040</v>
      </c>
    </row>
    <row r="693" spans="1:2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9">
        <f t="shared" si="43"/>
        <v>41202.208333333336</v>
      </c>
      <c r="P693" s="9"/>
      <c r="Q693" t="b">
        <v>1</v>
      </c>
      <c r="R693" t="b">
        <v>1</v>
      </c>
      <c r="S693" t="s">
        <v>42</v>
      </c>
      <c r="T693" t="s">
        <v>2039</v>
      </c>
      <c r="U693" t="s">
        <v>2040</v>
      </c>
    </row>
    <row r="694" spans="1:21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9">
        <f t="shared" si="43"/>
        <v>43673.208333333328</v>
      </c>
      <c r="P694" s="9"/>
      <c r="Q694" t="b">
        <v>0</v>
      </c>
      <c r="R694" t="b">
        <v>0</v>
      </c>
      <c r="S694" t="s">
        <v>23</v>
      </c>
      <c r="T694" t="s">
        <v>2033</v>
      </c>
      <c r="U694" t="s">
        <v>2034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9">
        <f t="shared" si="43"/>
        <v>43042.208333333328</v>
      </c>
      <c r="P695" s="9"/>
      <c r="Q695" t="b">
        <v>0</v>
      </c>
      <c r="R695" t="b">
        <v>0</v>
      </c>
      <c r="S695" t="s">
        <v>33</v>
      </c>
      <c r="T695" t="s">
        <v>2037</v>
      </c>
      <c r="U695" t="s">
        <v>2038</v>
      </c>
    </row>
    <row r="696" spans="1:2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9">
        <f t="shared" si="43"/>
        <v>43103.25</v>
      </c>
      <c r="P696" s="9"/>
      <c r="Q696" t="b">
        <v>0</v>
      </c>
      <c r="R696" t="b">
        <v>0</v>
      </c>
      <c r="S696" t="s">
        <v>33</v>
      </c>
      <c r="T696" t="s">
        <v>2037</v>
      </c>
      <c r="U696" t="s">
        <v>2038</v>
      </c>
    </row>
    <row r="697" spans="1:2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9">
        <f t="shared" si="43"/>
        <v>42338.25</v>
      </c>
      <c r="P697" s="9"/>
      <c r="Q697" t="b">
        <v>1</v>
      </c>
      <c r="R697" t="b">
        <v>0</v>
      </c>
      <c r="S697" t="s">
        <v>23</v>
      </c>
      <c r="T697" t="s">
        <v>2033</v>
      </c>
      <c r="U697" t="s">
        <v>2034</v>
      </c>
    </row>
    <row r="698" spans="1:2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9">
        <f t="shared" si="43"/>
        <v>42115.208333333328</v>
      </c>
      <c r="P698" s="9"/>
      <c r="Q698" t="b">
        <v>0</v>
      </c>
      <c r="R698" t="b">
        <v>1</v>
      </c>
      <c r="S698" t="s">
        <v>33</v>
      </c>
      <c r="T698" t="s">
        <v>2037</v>
      </c>
      <c r="U698" t="s">
        <v>2038</v>
      </c>
    </row>
    <row r="699" spans="1:21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9">
        <f t="shared" si="43"/>
        <v>43192.208333333328</v>
      </c>
      <c r="P699" s="9"/>
      <c r="Q699" t="b">
        <v>0</v>
      </c>
      <c r="R699" t="b">
        <v>0</v>
      </c>
      <c r="S699" t="s">
        <v>50</v>
      </c>
      <c r="T699" t="s">
        <v>2033</v>
      </c>
      <c r="U699" t="s">
        <v>2041</v>
      </c>
    </row>
    <row r="700" spans="1:2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9">
        <f t="shared" si="43"/>
        <v>40885.25</v>
      </c>
      <c r="P700" s="9"/>
      <c r="Q700" t="b">
        <v>0</v>
      </c>
      <c r="R700" t="b">
        <v>0</v>
      </c>
      <c r="S700" t="s">
        <v>65</v>
      </c>
      <c r="T700" t="s">
        <v>2035</v>
      </c>
      <c r="U700" t="s">
        <v>2044</v>
      </c>
    </row>
    <row r="701" spans="1:2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9">
        <f t="shared" si="43"/>
        <v>43642.208333333328</v>
      </c>
      <c r="P701" s="9"/>
      <c r="Q701" t="b">
        <v>0</v>
      </c>
      <c r="R701" t="b">
        <v>0</v>
      </c>
      <c r="S701" t="s">
        <v>53</v>
      </c>
      <c r="T701" t="s">
        <v>2039</v>
      </c>
      <c r="U701" t="s">
        <v>2042</v>
      </c>
    </row>
    <row r="702" spans="1:21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9">
        <f t="shared" si="43"/>
        <v>40218.25</v>
      </c>
      <c r="P702" s="9"/>
      <c r="Q702" t="b">
        <v>0</v>
      </c>
      <c r="R702" t="b">
        <v>0</v>
      </c>
      <c r="S702" t="s">
        <v>65</v>
      </c>
      <c r="T702" t="s">
        <v>2035</v>
      </c>
      <c r="U702" t="s">
        <v>2044</v>
      </c>
    </row>
    <row r="703" spans="1:21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9">
        <f t="shared" si="43"/>
        <v>40636.208333333336</v>
      </c>
      <c r="P703" s="9"/>
      <c r="Q703" t="b">
        <v>1</v>
      </c>
      <c r="R703" t="b">
        <v>0</v>
      </c>
      <c r="S703" t="s">
        <v>33</v>
      </c>
      <c r="T703" t="s">
        <v>2037</v>
      </c>
      <c r="U703" t="s">
        <v>2038</v>
      </c>
    </row>
    <row r="704" spans="1:21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9">
        <f t="shared" si="43"/>
        <v>41482.208333333336</v>
      </c>
      <c r="P704" s="9"/>
      <c r="Q704" t="b">
        <v>0</v>
      </c>
      <c r="R704" t="b">
        <v>0</v>
      </c>
      <c r="S704" t="s">
        <v>65</v>
      </c>
      <c r="T704" t="s">
        <v>2035</v>
      </c>
      <c r="U704" t="s">
        <v>2044</v>
      </c>
    </row>
    <row r="705" spans="1:2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9">
        <f t="shared" si="43"/>
        <v>41037.208333333336</v>
      </c>
      <c r="P705" s="9"/>
      <c r="Q705" t="b">
        <v>1</v>
      </c>
      <c r="R705" t="b">
        <v>1</v>
      </c>
      <c r="S705" t="s">
        <v>206</v>
      </c>
      <c r="T705" t="s">
        <v>2045</v>
      </c>
      <c r="U705" t="s">
        <v>2057</v>
      </c>
    </row>
    <row r="706" spans="1:21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9">
        <f t="shared" si="43"/>
        <v>42570.208333333328</v>
      </c>
      <c r="P706" s="9"/>
      <c r="Q706" t="b">
        <v>0</v>
      </c>
      <c r="R706" t="b">
        <v>0</v>
      </c>
      <c r="S706" t="s">
        <v>71</v>
      </c>
      <c r="T706" t="s">
        <v>2039</v>
      </c>
      <c r="U706" t="s">
        <v>2047</v>
      </c>
    </row>
    <row r="707" spans="1:2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s="9"/>
      <c r="Q707" t="b">
        <v>0</v>
      </c>
      <c r="R707" t="b">
        <v>0</v>
      </c>
      <c r="S707" t="s">
        <v>68</v>
      </c>
      <c r="T707" t="s">
        <v>2045</v>
      </c>
      <c r="U707" t="s">
        <v>2046</v>
      </c>
    </row>
    <row r="708" spans="1:21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9">
        <f t="shared" si="47"/>
        <v>43479.25</v>
      </c>
      <c r="P708" s="9"/>
      <c r="Q708" t="b">
        <v>0</v>
      </c>
      <c r="R708" t="b">
        <v>1</v>
      </c>
      <c r="S708" t="s">
        <v>28</v>
      </c>
      <c r="T708" t="s">
        <v>2035</v>
      </c>
      <c r="U708" t="s">
        <v>2036</v>
      </c>
    </row>
    <row r="709" spans="1:21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9">
        <f t="shared" si="47"/>
        <v>43478.25</v>
      </c>
      <c r="P709" s="9"/>
      <c r="Q709" t="b">
        <v>0</v>
      </c>
      <c r="R709" t="b">
        <v>0</v>
      </c>
      <c r="S709" t="s">
        <v>53</v>
      </c>
      <c r="T709" t="s">
        <v>2039</v>
      </c>
      <c r="U709" t="s">
        <v>2042</v>
      </c>
    </row>
    <row r="710" spans="1:2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9">
        <f t="shared" si="47"/>
        <v>42887.208333333328</v>
      </c>
      <c r="P710" s="9"/>
      <c r="Q710" t="b">
        <v>0</v>
      </c>
      <c r="R710" t="b">
        <v>0</v>
      </c>
      <c r="S710" t="s">
        <v>33</v>
      </c>
      <c r="T710" t="s">
        <v>2037</v>
      </c>
      <c r="U710" t="s">
        <v>2038</v>
      </c>
    </row>
    <row r="711" spans="1:2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9">
        <f t="shared" si="47"/>
        <v>41025.208333333336</v>
      </c>
      <c r="P711" s="9"/>
      <c r="Q711" t="b">
        <v>0</v>
      </c>
      <c r="R711" t="b">
        <v>0</v>
      </c>
      <c r="S711" t="s">
        <v>33</v>
      </c>
      <c r="T711" t="s">
        <v>2037</v>
      </c>
      <c r="U711" t="s">
        <v>2038</v>
      </c>
    </row>
    <row r="712" spans="1:21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9">
        <f t="shared" si="47"/>
        <v>43302.208333333328</v>
      </c>
      <c r="P712" s="9"/>
      <c r="Q712" t="b">
        <v>0</v>
      </c>
      <c r="R712" t="b">
        <v>1</v>
      </c>
      <c r="S712" t="s">
        <v>33</v>
      </c>
      <c r="T712" t="s">
        <v>2037</v>
      </c>
      <c r="U712" t="s">
        <v>2038</v>
      </c>
    </row>
    <row r="713" spans="1:21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9">
        <f t="shared" si="47"/>
        <v>42395.25</v>
      </c>
      <c r="P713" s="9"/>
      <c r="Q713" t="b">
        <v>1</v>
      </c>
      <c r="R713" t="b">
        <v>1</v>
      </c>
      <c r="S713" t="s">
        <v>33</v>
      </c>
      <c r="T713" t="s">
        <v>2037</v>
      </c>
      <c r="U713" t="s">
        <v>2038</v>
      </c>
    </row>
    <row r="714" spans="1:21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9">
        <f t="shared" si="47"/>
        <v>42600.208333333328</v>
      </c>
      <c r="P714" s="9"/>
      <c r="Q714" t="b">
        <v>0</v>
      </c>
      <c r="R714" t="b">
        <v>0</v>
      </c>
      <c r="S714" t="s">
        <v>33</v>
      </c>
      <c r="T714" t="s">
        <v>2037</v>
      </c>
      <c r="U714" t="s">
        <v>2038</v>
      </c>
    </row>
    <row r="715" spans="1:2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9">
        <f t="shared" si="47"/>
        <v>42616.208333333328</v>
      </c>
      <c r="P715" s="9"/>
      <c r="Q715" t="b">
        <v>0</v>
      </c>
      <c r="R715" t="b">
        <v>0</v>
      </c>
      <c r="S715" t="s">
        <v>133</v>
      </c>
      <c r="T715" t="s">
        <v>2045</v>
      </c>
      <c r="U715" t="s">
        <v>2054</v>
      </c>
    </row>
    <row r="716" spans="1:2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9">
        <f t="shared" si="47"/>
        <v>41871.208333333336</v>
      </c>
      <c r="P716" s="9"/>
      <c r="Q716" t="b">
        <v>0</v>
      </c>
      <c r="R716" t="b">
        <v>0</v>
      </c>
      <c r="S716" t="s">
        <v>23</v>
      </c>
      <c r="T716" t="s">
        <v>2033</v>
      </c>
      <c r="U716" t="s">
        <v>2034</v>
      </c>
    </row>
    <row r="717" spans="1:2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9">
        <f t="shared" si="47"/>
        <v>40402.208333333336</v>
      </c>
      <c r="P717" s="9"/>
      <c r="Q717" t="b">
        <v>0</v>
      </c>
      <c r="R717" t="b">
        <v>0</v>
      </c>
      <c r="S717" t="s">
        <v>292</v>
      </c>
      <c r="T717" t="s">
        <v>2048</v>
      </c>
      <c r="U717" t="s">
        <v>2059</v>
      </c>
    </row>
    <row r="718" spans="1:2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9">
        <f t="shared" si="47"/>
        <v>41493.208333333336</v>
      </c>
      <c r="P718" s="9"/>
      <c r="Q718" t="b">
        <v>0</v>
      </c>
      <c r="R718" t="b">
        <v>1</v>
      </c>
      <c r="S718" t="s">
        <v>33</v>
      </c>
      <c r="T718" t="s">
        <v>2037</v>
      </c>
      <c r="U718" t="s">
        <v>2038</v>
      </c>
    </row>
    <row r="719" spans="1:21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9">
        <f t="shared" si="47"/>
        <v>40798.208333333336</v>
      </c>
      <c r="P719" s="9"/>
      <c r="Q719" t="b">
        <v>0</v>
      </c>
      <c r="R719" t="b">
        <v>0</v>
      </c>
      <c r="S719" t="s">
        <v>42</v>
      </c>
      <c r="T719" t="s">
        <v>2039</v>
      </c>
      <c r="U719" t="s">
        <v>2040</v>
      </c>
    </row>
    <row r="720" spans="1:2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9">
        <f t="shared" si="47"/>
        <v>41468.208333333336</v>
      </c>
      <c r="P720" s="9"/>
      <c r="Q720" t="b">
        <v>0</v>
      </c>
      <c r="R720" t="b">
        <v>0</v>
      </c>
      <c r="S720" t="s">
        <v>65</v>
      </c>
      <c r="T720" t="s">
        <v>2035</v>
      </c>
      <c r="U720" t="s">
        <v>2044</v>
      </c>
    </row>
    <row r="721" spans="1:2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9">
        <f t="shared" si="47"/>
        <v>41069.208333333336</v>
      </c>
      <c r="P721" s="9"/>
      <c r="Q721" t="b">
        <v>0</v>
      </c>
      <c r="R721" t="b">
        <v>0</v>
      </c>
      <c r="S721" t="s">
        <v>119</v>
      </c>
      <c r="T721" t="s">
        <v>2045</v>
      </c>
      <c r="U721" t="s">
        <v>2051</v>
      </c>
    </row>
    <row r="722" spans="1:21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9">
        <f t="shared" si="47"/>
        <v>43166.25</v>
      </c>
      <c r="P722" s="9"/>
      <c r="Q722" t="b">
        <v>0</v>
      </c>
      <c r="R722" t="b">
        <v>1</v>
      </c>
      <c r="S722" t="s">
        <v>33</v>
      </c>
      <c r="T722" t="s">
        <v>2037</v>
      </c>
      <c r="U722" t="s">
        <v>2038</v>
      </c>
    </row>
    <row r="723" spans="1:2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9">
        <f t="shared" si="47"/>
        <v>43200.208333333328</v>
      </c>
      <c r="P723" s="9"/>
      <c r="Q723" t="b">
        <v>0</v>
      </c>
      <c r="R723" t="b">
        <v>0</v>
      </c>
      <c r="S723" t="s">
        <v>23</v>
      </c>
      <c r="T723" t="s">
        <v>2033</v>
      </c>
      <c r="U723" t="s">
        <v>2034</v>
      </c>
    </row>
    <row r="724" spans="1:2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9">
        <f t="shared" si="47"/>
        <v>43072.25</v>
      </c>
      <c r="P724" s="9"/>
      <c r="Q724" t="b">
        <v>0</v>
      </c>
      <c r="R724" t="b">
        <v>0</v>
      </c>
      <c r="S724" t="s">
        <v>42</v>
      </c>
      <c r="T724" t="s">
        <v>2039</v>
      </c>
      <c r="U724" t="s">
        <v>2040</v>
      </c>
    </row>
    <row r="725" spans="1:2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9">
        <f t="shared" si="47"/>
        <v>42452.208333333328</v>
      </c>
      <c r="P725" s="9"/>
      <c r="Q725" t="b">
        <v>0</v>
      </c>
      <c r="R725" t="b">
        <v>0</v>
      </c>
      <c r="S725" t="s">
        <v>33</v>
      </c>
      <c r="T725" t="s">
        <v>2037</v>
      </c>
      <c r="U725" t="s">
        <v>2038</v>
      </c>
    </row>
    <row r="726" spans="1:21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9">
        <f t="shared" si="47"/>
        <v>41936.208333333336</v>
      </c>
      <c r="P726" s="9"/>
      <c r="Q726" t="b">
        <v>0</v>
      </c>
      <c r="R726" t="b">
        <v>1</v>
      </c>
      <c r="S726" t="s">
        <v>33</v>
      </c>
      <c r="T726" t="s">
        <v>2037</v>
      </c>
      <c r="U726" t="s">
        <v>2038</v>
      </c>
    </row>
    <row r="727" spans="1:2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9">
        <f t="shared" si="47"/>
        <v>41960.25</v>
      </c>
      <c r="P727" s="9"/>
      <c r="Q727" t="b">
        <v>0</v>
      </c>
      <c r="R727" t="b">
        <v>0</v>
      </c>
      <c r="S727" t="s">
        <v>292</v>
      </c>
      <c r="T727" t="s">
        <v>2048</v>
      </c>
      <c r="U727" t="s">
        <v>2059</v>
      </c>
    </row>
    <row r="728" spans="1:21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9">
        <f t="shared" si="47"/>
        <v>40482.208333333336</v>
      </c>
      <c r="P728" s="9"/>
      <c r="Q728" t="b">
        <v>0</v>
      </c>
      <c r="R728" t="b">
        <v>1</v>
      </c>
      <c r="S728" t="s">
        <v>33</v>
      </c>
      <c r="T728" t="s">
        <v>2037</v>
      </c>
      <c r="U728" t="s">
        <v>2038</v>
      </c>
    </row>
    <row r="729" spans="1:2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9">
        <f t="shared" si="47"/>
        <v>43543.208333333328</v>
      </c>
      <c r="P729" s="9"/>
      <c r="Q729" t="b">
        <v>0</v>
      </c>
      <c r="R729" t="b">
        <v>0</v>
      </c>
      <c r="S729" t="s">
        <v>28</v>
      </c>
      <c r="T729" t="s">
        <v>2035</v>
      </c>
      <c r="U729" t="s">
        <v>2036</v>
      </c>
    </row>
    <row r="730" spans="1:21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9">
        <f t="shared" si="47"/>
        <v>42526.208333333328</v>
      </c>
      <c r="P730" s="9"/>
      <c r="Q730" t="b">
        <v>0</v>
      </c>
      <c r="R730" t="b">
        <v>0</v>
      </c>
      <c r="S730" t="s">
        <v>33</v>
      </c>
      <c r="T730" t="s">
        <v>2037</v>
      </c>
      <c r="U730" t="s">
        <v>2038</v>
      </c>
    </row>
    <row r="731" spans="1:21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9">
        <f t="shared" si="47"/>
        <v>41311.25</v>
      </c>
      <c r="P731" s="9"/>
      <c r="Q731" t="b">
        <v>0</v>
      </c>
      <c r="R731" t="b">
        <v>0</v>
      </c>
      <c r="S731" t="s">
        <v>53</v>
      </c>
      <c r="T731" t="s">
        <v>2039</v>
      </c>
      <c r="U731" t="s">
        <v>2042</v>
      </c>
    </row>
    <row r="732" spans="1:2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9">
        <f t="shared" si="47"/>
        <v>42153.208333333328</v>
      </c>
      <c r="P732" s="9"/>
      <c r="Q732" t="b">
        <v>0</v>
      </c>
      <c r="R732" t="b">
        <v>0</v>
      </c>
      <c r="S732" t="s">
        <v>65</v>
      </c>
      <c r="T732" t="s">
        <v>2035</v>
      </c>
      <c r="U732" t="s">
        <v>2044</v>
      </c>
    </row>
    <row r="733" spans="1:2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9">
        <f t="shared" si="47"/>
        <v>42940.208333333328</v>
      </c>
      <c r="P733" s="9"/>
      <c r="Q733" t="b">
        <v>0</v>
      </c>
      <c r="R733" t="b">
        <v>0</v>
      </c>
      <c r="S733" t="s">
        <v>28</v>
      </c>
      <c r="T733" t="s">
        <v>2035</v>
      </c>
      <c r="U733" t="s">
        <v>2036</v>
      </c>
    </row>
    <row r="734" spans="1:2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9">
        <f t="shared" si="47"/>
        <v>42839.208333333328</v>
      </c>
      <c r="P734" s="9"/>
      <c r="Q734" t="b">
        <v>0</v>
      </c>
      <c r="R734" t="b">
        <v>1</v>
      </c>
      <c r="S734" t="s">
        <v>23</v>
      </c>
      <c r="T734" t="s">
        <v>2033</v>
      </c>
      <c r="U734" t="s">
        <v>2034</v>
      </c>
    </row>
    <row r="735" spans="1:2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9">
        <f t="shared" si="47"/>
        <v>41857.208333333336</v>
      </c>
      <c r="P735" s="9"/>
      <c r="Q735" t="b">
        <v>0</v>
      </c>
      <c r="R735" t="b">
        <v>0</v>
      </c>
      <c r="S735" t="s">
        <v>148</v>
      </c>
      <c r="T735" t="s">
        <v>2033</v>
      </c>
      <c r="U735" t="s">
        <v>2055</v>
      </c>
    </row>
    <row r="736" spans="1:2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9">
        <f t="shared" si="47"/>
        <v>42775.25</v>
      </c>
      <c r="P736" s="9"/>
      <c r="Q736" t="b">
        <v>0</v>
      </c>
      <c r="R736" t="b">
        <v>1</v>
      </c>
      <c r="S736" t="s">
        <v>33</v>
      </c>
      <c r="T736" t="s">
        <v>2037</v>
      </c>
      <c r="U736" t="s">
        <v>2038</v>
      </c>
    </row>
    <row r="737" spans="1:21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9">
        <f t="shared" si="47"/>
        <v>42466.208333333328</v>
      </c>
      <c r="P737" s="9"/>
      <c r="Q737" t="b">
        <v>0</v>
      </c>
      <c r="R737" t="b">
        <v>0</v>
      </c>
      <c r="S737" t="s">
        <v>122</v>
      </c>
      <c r="T737" t="s">
        <v>2052</v>
      </c>
      <c r="U737" t="s">
        <v>2053</v>
      </c>
    </row>
    <row r="738" spans="1:2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9">
        <f t="shared" si="47"/>
        <v>42059.25</v>
      </c>
      <c r="P738" s="9"/>
      <c r="Q738" t="b">
        <v>0</v>
      </c>
      <c r="R738" t="b">
        <v>0</v>
      </c>
      <c r="S738" t="s">
        <v>68</v>
      </c>
      <c r="T738" t="s">
        <v>2045</v>
      </c>
      <c r="U738" t="s">
        <v>2046</v>
      </c>
    </row>
    <row r="739" spans="1:21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9">
        <f t="shared" si="47"/>
        <v>42697.25</v>
      </c>
      <c r="P739" s="9"/>
      <c r="Q739" t="b">
        <v>0</v>
      </c>
      <c r="R739" t="b">
        <v>0</v>
      </c>
      <c r="S739" t="s">
        <v>60</v>
      </c>
      <c r="T739" t="s">
        <v>2033</v>
      </c>
      <c r="U739" t="s">
        <v>2043</v>
      </c>
    </row>
    <row r="740" spans="1:21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9">
        <f t="shared" si="47"/>
        <v>41981.25</v>
      </c>
      <c r="P740" s="9"/>
      <c r="Q740" t="b">
        <v>0</v>
      </c>
      <c r="R740" t="b">
        <v>1</v>
      </c>
      <c r="S740" t="s">
        <v>33</v>
      </c>
      <c r="T740" t="s">
        <v>2037</v>
      </c>
      <c r="U740" t="s">
        <v>2038</v>
      </c>
    </row>
    <row r="741" spans="1:2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9">
        <f t="shared" si="47"/>
        <v>41090.208333333336</v>
      </c>
      <c r="P741" s="9"/>
      <c r="Q741" t="b">
        <v>0</v>
      </c>
      <c r="R741" t="b">
        <v>0</v>
      </c>
      <c r="S741" t="s">
        <v>60</v>
      </c>
      <c r="T741" t="s">
        <v>2033</v>
      </c>
      <c r="U741" t="s">
        <v>2043</v>
      </c>
    </row>
    <row r="742" spans="1:21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9">
        <f t="shared" si="47"/>
        <v>42772.25</v>
      </c>
      <c r="P742" s="9"/>
      <c r="Q742" t="b">
        <v>0</v>
      </c>
      <c r="R742" t="b">
        <v>0</v>
      </c>
      <c r="S742" t="s">
        <v>33</v>
      </c>
      <c r="T742" t="s">
        <v>2037</v>
      </c>
      <c r="U742" t="s">
        <v>2038</v>
      </c>
    </row>
    <row r="743" spans="1:2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9">
        <f t="shared" si="47"/>
        <v>40322.208333333336</v>
      </c>
      <c r="P743" s="9"/>
      <c r="Q743" t="b">
        <v>0</v>
      </c>
      <c r="R743" t="b">
        <v>0</v>
      </c>
      <c r="S743" t="s">
        <v>33</v>
      </c>
      <c r="T743" t="s">
        <v>2037</v>
      </c>
      <c r="U743" t="s">
        <v>2038</v>
      </c>
    </row>
    <row r="744" spans="1:2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9">
        <f t="shared" si="47"/>
        <v>40239.25</v>
      </c>
      <c r="P744" s="9"/>
      <c r="Q744" t="b">
        <v>0</v>
      </c>
      <c r="R744" t="b">
        <v>0</v>
      </c>
      <c r="S744" t="s">
        <v>50</v>
      </c>
      <c r="T744" t="s">
        <v>2033</v>
      </c>
      <c r="U744" t="s">
        <v>2041</v>
      </c>
    </row>
    <row r="745" spans="1:21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9">
        <f t="shared" si="47"/>
        <v>42304.208333333328</v>
      </c>
      <c r="P745" s="9"/>
      <c r="Q745" t="b">
        <v>0</v>
      </c>
      <c r="R745" t="b">
        <v>1</v>
      </c>
      <c r="S745" t="s">
        <v>33</v>
      </c>
      <c r="T745" t="s">
        <v>2037</v>
      </c>
      <c r="U745" t="s">
        <v>2038</v>
      </c>
    </row>
    <row r="746" spans="1:2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9">
        <f t="shared" si="47"/>
        <v>43324.208333333328</v>
      </c>
      <c r="P746" s="9"/>
      <c r="Q746" t="b">
        <v>0</v>
      </c>
      <c r="R746" t="b">
        <v>1</v>
      </c>
      <c r="S746" t="s">
        <v>33</v>
      </c>
      <c r="T746" t="s">
        <v>2037</v>
      </c>
      <c r="U746" t="s">
        <v>2038</v>
      </c>
    </row>
    <row r="747" spans="1:21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9">
        <f t="shared" si="47"/>
        <v>40355.208333333336</v>
      </c>
      <c r="P747" s="9"/>
      <c r="Q747" t="b">
        <v>0</v>
      </c>
      <c r="R747" t="b">
        <v>0</v>
      </c>
      <c r="S747" t="s">
        <v>65</v>
      </c>
      <c r="T747" t="s">
        <v>2035</v>
      </c>
      <c r="U747" t="s">
        <v>2044</v>
      </c>
    </row>
    <row r="748" spans="1:2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9">
        <f t="shared" si="47"/>
        <v>40830.208333333336</v>
      </c>
      <c r="P748" s="9"/>
      <c r="Q748" t="b">
        <v>0</v>
      </c>
      <c r="R748" t="b">
        <v>0</v>
      </c>
      <c r="S748" t="s">
        <v>28</v>
      </c>
      <c r="T748" t="s">
        <v>2035</v>
      </c>
      <c r="U748" t="s">
        <v>2036</v>
      </c>
    </row>
    <row r="749" spans="1:2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9">
        <f t="shared" si="47"/>
        <v>40434.208333333336</v>
      </c>
      <c r="P749" s="9"/>
      <c r="Q749" t="b">
        <v>0</v>
      </c>
      <c r="R749" t="b">
        <v>0</v>
      </c>
      <c r="S749" t="s">
        <v>33</v>
      </c>
      <c r="T749" t="s">
        <v>2037</v>
      </c>
      <c r="U749" t="s">
        <v>2038</v>
      </c>
    </row>
    <row r="750" spans="1:2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9">
        <f t="shared" si="47"/>
        <v>40263.208333333336</v>
      </c>
      <c r="P750" s="9"/>
      <c r="Q750" t="b">
        <v>0</v>
      </c>
      <c r="R750" t="b">
        <v>1</v>
      </c>
      <c r="S750" t="s">
        <v>71</v>
      </c>
      <c r="T750" t="s">
        <v>2039</v>
      </c>
      <c r="U750" t="s">
        <v>2047</v>
      </c>
    </row>
    <row r="751" spans="1:2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9">
        <f t="shared" si="47"/>
        <v>41932.208333333336</v>
      </c>
      <c r="P751" s="9"/>
      <c r="Q751" t="b">
        <v>0</v>
      </c>
      <c r="R751" t="b">
        <v>1</v>
      </c>
      <c r="S751" t="s">
        <v>65</v>
      </c>
      <c r="T751" t="s">
        <v>2035</v>
      </c>
      <c r="U751" t="s">
        <v>2044</v>
      </c>
    </row>
    <row r="752" spans="1:21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9">
        <f t="shared" si="47"/>
        <v>40385.208333333336</v>
      </c>
      <c r="P752" s="9"/>
      <c r="Q752" t="b">
        <v>0</v>
      </c>
      <c r="R752" t="b">
        <v>0</v>
      </c>
      <c r="S752" t="s">
        <v>50</v>
      </c>
      <c r="T752" t="s">
        <v>2033</v>
      </c>
      <c r="U752" t="s">
        <v>2041</v>
      </c>
    </row>
    <row r="753" spans="1:2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9">
        <f t="shared" si="47"/>
        <v>42461.208333333328</v>
      </c>
      <c r="P753" s="9"/>
      <c r="Q753" t="b">
        <v>1</v>
      </c>
      <c r="R753" t="b">
        <v>1</v>
      </c>
      <c r="S753" t="s">
        <v>68</v>
      </c>
      <c r="T753" t="s">
        <v>2045</v>
      </c>
      <c r="U753" t="s">
        <v>2046</v>
      </c>
    </row>
    <row r="754" spans="1:2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9">
        <f t="shared" si="47"/>
        <v>40413.208333333336</v>
      </c>
      <c r="P754" s="9"/>
      <c r="Q754" t="b">
        <v>0</v>
      </c>
      <c r="R754" t="b">
        <v>1</v>
      </c>
      <c r="S754" t="s">
        <v>33</v>
      </c>
      <c r="T754" t="s">
        <v>2037</v>
      </c>
      <c r="U754" t="s">
        <v>2038</v>
      </c>
    </row>
    <row r="755" spans="1:2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9">
        <f t="shared" si="47"/>
        <v>40336.208333333336</v>
      </c>
      <c r="P755" s="9"/>
      <c r="Q755" t="b">
        <v>0</v>
      </c>
      <c r="R755" t="b">
        <v>0</v>
      </c>
      <c r="S755" t="s">
        <v>122</v>
      </c>
      <c r="T755" t="s">
        <v>2052</v>
      </c>
      <c r="U755" t="s">
        <v>2053</v>
      </c>
    </row>
    <row r="756" spans="1:2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9">
        <f t="shared" si="47"/>
        <v>41263.25</v>
      </c>
      <c r="P756" s="9"/>
      <c r="Q756" t="b">
        <v>0</v>
      </c>
      <c r="R756" t="b">
        <v>0</v>
      </c>
      <c r="S756" t="s">
        <v>33</v>
      </c>
      <c r="T756" t="s">
        <v>2037</v>
      </c>
      <c r="U756" t="s">
        <v>2038</v>
      </c>
    </row>
    <row r="757" spans="1:2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9">
        <f t="shared" si="47"/>
        <v>43108.25</v>
      </c>
      <c r="P757" s="9"/>
      <c r="Q757" t="b">
        <v>0</v>
      </c>
      <c r="R757" t="b">
        <v>1</v>
      </c>
      <c r="S757" t="s">
        <v>33</v>
      </c>
      <c r="T757" t="s">
        <v>2037</v>
      </c>
      <c r="U757" t="s">
        <v>2038</v>
      </c>
    </row>
    <row r="758" spans="1:21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9">
        <f t="shared" si="47"/>
        <v>42030.25</v>
      </c>
      <c r="P758" s="9"/>
      <c r="Q758" t="b">
        <v>0</v>
      </c>
      <c r="R758" t="b">
        <v>0</v>
      </c>
      <c r="S758" t="s">
        <v>33</v>
      </c>
      <c r="T758" t="s">
        <v>2037</v>
      </c>
      <c r="U758" t="s">
        <v>2038</v>
      </c>
    </row>
    <row r="759" spans="1:2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9">
        <f t="shared" si="47"/>
        <v>40679.208333333336</v>
      </c>
      <c r="P759" s="9"/>
      <c r="Q759" t="b">
        <v>0</v>
      </c>
      <c r="R759" t="b">
        <v>0</v>
      </c>
      <c r="S759" t="s">
        <v>53</v>
      </c>
      <c r="T759" t="s">
        <v>2039</v>
      </c>
      <c r="U759" t="s">
        <v>2042</v>
      </c>
    </row>
    <row r="760" spans="1:2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9">
        <f t="shared" si="47"/>
        <v>41945.208333333336</v>
      </c>
      <c r="P760" s="9"/>
      <c r="Q760" t="b">
        <v>0</v>
      </c>
      <c r="R760" t="b">
        <v>0</v>
      </c>
      <c r="S760" t="s">
        <v>23</v>
      </c>
      <c r="T760" t="s">
        <v>2033</v>
      </c>
      <c r="U760" t="s">
        <v>2034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9">
        <f t="shared" si="47"/>
        <v>43166.25</v>
      </c>
      <c r="P761" s="9"/>
      <c r="Q761" t="b">
        <v>0</v>
      </c>
      <c r="R761" t="b">
        <v>0</v>
      </c>
      <c r="S761" t="s">
        <v>50</v>
      </c>
      <c r="T761" t="s">
        <v>2033</v>
      </c>
      <c r="U761" t="s">
        <v>2041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9">
        <f t="shared" si="47"/>
        <v>43707.208333333328</v>
      </c>
      <c r="P762" s="9"/>
      <c r="Q762" t="b">
        <v>0</v>
      </c>
      <c r="R762" t="b">
        <v>1</v>
      </c>
      <c r="S762" t="s">
        <v>89</v>
      </c>
      <c r="T762" t="s">
        <v>2048</v>
      </c>
      <c r="U762" t="s">
        <v>2049</v>
      </c>
    </row>
    <row r="763" spans="1:2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9">
        <f t="shared" si="47"/>
        <v>42943.208333333328</v>
      </c>
      <c r="P763" s="9"/>
      <c r="Q763" t="b">
        <v>0</v>
      </c>
      <c r="R763" t="b">
        <v>0</v>
      </c>
      <c r="S763" t="s">
        <v>23</v>
      </c>
      <c r="T763" t="s">
        <v>2033</v>
      </c>
      <c r="U763" t="s">
        <v>2034</v>
      </c>
    </row>
    <row r="764" spans="1:2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9">
        <f t="shared" si="47"/>
        <v>41252.25</v>
      </c>
      <c r="P764" s="9"/>
      <c r="Q764" t="b">
        <v>0</v>
      </c>
      <c r="R764" t="b">
        <v>0</v>
      </c>
      <c r="S764" t="s">
        <v>159</v>
      </c>
      <c r="T764" t="s">
        <v>2033</v>
      </c>
      <c r="U764" t="s">
        <v>2056</v>
      </c>
    </row>
    <row r="765" spans="1:2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9">
        <f t="shared" si="47"/>
        <v>41072.208333333336</v>
      </c>
      <c r="P765" s="9"/>
      <c r="Q765" t="b">
        <v>0</v>
      </c>
      <c r="R765" t="b">
        <v>1</v>
      </c>
      <c r="S765" t="s">
        <v>33</v>
      </c>
      <c r="T765" t="s">
        <v>2037</v>
      </c>
      <c r="U765" t="s">
        <v>2038</v>
      </c>
    </row>
    <row r="766" spans="1:21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9">
        <f t="shared" si="47"/>
        <v>40684.208333333336</v>
      </c>
      <c r="P766" s="9"/>
      <c r="Q766" t="b">
        <v>0</v>
      </c>
      <c r="R766" t="b">
        <v>0</v>
      </c>
      <c r="S766" t="s">
        <v>23</v>
      </c>
      <c r="T766" t="s">
        <v>2033</v>
      </c>
      <c r="U766" t="s">
        <v>2034</v>
      </c>
    </row>
    <row r="767" spans="1:2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9">
        <f t="shared" si="47"/>
        <v>42865.208333333328</v>
      </c>
      <c r="P767" s="9"/>
      <c r="Q767" t="b">
        <v>1</v>
      </c>
      <c r="R767" t="b">
        <v>1</v>
      </c>
      <c r="S767" t="s">
        <v>60</v>
      </c>
      <c r="T767" t="s">
        <v>2033</v>
      </c>
      <c r="U767" t="s">
        <v>2043</v>
      </c>
    </row>
    <row r="768" spans="1:21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9">
        <f t="shared" si="47"/>
        <v>43363.208333333328</v>
      </c>
      <c r="P768" s="9"/>
      <c r="Q768" t="b">
        <v>0</v>
      </c>
      <c r="R768" t="b">
        <v>0</v>
      </c>
      <c r="S768" t="s">
        <v>474</v>
      </c>
      <c r="T768" t="s">
        <v>2039</v>
      </c>
      <c r="U768" t="s">
        <v>2061</v>
      </c>
    </row>
    <row r="769" spans="1:2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9">
        <f t="shared" si="47"/>
        <v>42328.25</v>
      </c>
      <c r="P769" s="9"/>
      <c r="Q769" t="b">
        <v>0</v>
      </c>
      <c r="R769" t="b">
        <v>0</v>
      </c>
      <c r="S769" t="s">
        <v>206</v>
      </c>
      <c r="T769" t="s">
        <v>2045</v>
      </c>
      <c r="U769" t="s">
        <v>2057</v>
      </c>
    </row>
    <row r="770" spans="1:2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9">
        <f t="shared" si="47"/>
        <v>41634.25</v>
      </c>
      <c r="P770" s="9"/>
      <c r="Q770" t="b">
        <v>0</v>
      </c>
      <c r="R770" t="b">
        <v>0</v>
      </c>
      <c r="S770" t="s">
        <v>33</v>
      </c>
      <c r="T770" t="s">
        <v>2037</v>
      </c>
      <c r="U770" t="s">
        <v>2038</v>
      </c>
    </row>
    <row r="771" spans="1:2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s="9"/>
      <c r="Q771" t="b">
        <v>0</v>
      </c>
      <c r="R771" t="b">
        <v>0</v>
      </c>
      <c r="S771" t="s">
        <v>89</v>
      </c>
      <c r="T771" t="s">
        <v>2048</v>
      </c>
      <c r="U771" t="s">
        <v>2049</v>
      </c>
    </row>
    <row r="772" spans="1:21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9">
        <f t="shared" si="51"/>
        <v>41750.208333333336</v>
      </c>
      <c r="P772" s="9"/>
      <c r="Q772" t="b">
        <v>0</v>
      </c>
      <c r="R772" t="b">
        <v>1</v>
      </c>
      <c r="S772" t="s">
        <v>33</v>
      </c>
      <c r="T772" t="s">
        <v>2037</v>
      </c>
      <c r="U772" t="s">
        <v>2038</v>
      </c>
    </row>
    <row r="773" spans="1:2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9">
        <f t="shared" si="51"/>
        <v>43518.25</v>
      </c>
      <c r="P773" s="9"/>
      <c r="Q773" t="b">
        <v>0</v>
      </c>
      <c r="R773" t="b">
        <v>0</v>
      </c>
      <c r="S773" t="s">
        <v>33</v>
      </c>
      <c r="T773" t="s">
        <v>2037</v>
      </c>
      <c r="U773" t="s">
        <v>2038</v>
      </c>
    </row>
    <row r="774" spans="1:2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9">
        <f t="shared" si="51"/>
        <v>43509.25</v>
      </c>
      <c r="P774" s="9"/>
      <c r="Q774" t="b">
        <v>0</v>
      </c>
      <c r="R774" t="b">
        <v>0</v>
      </c>
      <c r="S774" t="s">
        <v>60</v>
      </c>
      <c r="T774" t="s">
        <v>2033</v>
      </c>
      <c r="U774" t="s">
        <v>2043</v>
      </c>
    </row>
    <row r="775" spans="1:2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9">
        <f t="shared" si="51"/>
        <v>42848.208333333328</v>
      </c>
      <c r="P775" s="9"/>
      <c r="Q775" t="b">
        <v>0</v>
      </c>
      <c r="R775" t="b">
        <v>0</v>
      </c>
      <c r="S775" t="s">
        <v>33</v>
      </c>
      <c r="T775" t="s">
        <v>2037</v>
      </c>
      <c r="U775" t="s">
        <v>2038</v>
      </c>
    </row>
    <row r="776" spans="1:2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9">
        <f t="shared" si="51"/>
        <v>42554.208333333328</v>
      </c>
      <c r="P776" s="9"/>
      <c r="Q776" t="b">
        <v>0</v>
      </c>
      <c r="R776" t="b">
        <v>0</v>
      </c>
      <c r="S776" t="s">
        <v>28</v>
      </c>
      <c r="T776" t="s">
        <v>2035</v>
      </c>
      <c r="U776" t="s">
        <v>2036</v>
      </c>
    </row>
    <row r="777" spans="1:21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9">
        <f t="shared" si="51"/>
        <v>41959.25</v>
      </c>
      <c r="P777" s="9"/>
      <c r="Q777" t="b">
        <v>0</v>
      </c>
      <c r="R777" t="b">
        <v>0</v>
      </c>
      <c r="S777" t="s">
        <v>23</v>
      </c>
      <c r="T777" t="s">
        <v>2033</v>
      </c>
      <c r="U777" t="s">
        <v>2034</v>
      </c>
    </row>
    <row r="778" spans="1:2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9">
        <f t="shared" si="51"/>
        <v>43668.208333333328</v>
      </c>
      <c r="P778" s="9"/>
      <c r="Q778" t="b">
        <v>0</v>
      </c>
      <c r="R778" t="b">
        <v>0</v>
      </c>
      <c r="S778" t="s">
        <v>33</v>
      </c>
      <c r="T778" t="s">
        <v>2037</v>
      </c>
      <c r="U778" t="s">
        <v>2038</v>
      </c>
    </row>
    <row r="779" spans="1:2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9">
        <f t="shared" si="51"/>
        <v>40838.208333333336</v>
      </c>
      <c r="P779" s="9"/>
      <c r="Q779" t="b">
        <v>0</v>
      </c>
      <c r="R779" t="b">
        <v>0</v>
      </c>
      <c r="S779" t="s">
        <v>33</v>
      </c>
      <c r="T779" t="s">
        <v>2037</v>
      </c>
      <c r="U779" t="s">
        <v>2038</v>
      </c>
    </row>
    <row r="780" spans="1:2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9">
        <f t="shared" si="51"/>
        <v>40773.208333333336</v>
      </c>
      <c r="P780" s="9"/>
      <c r="Q780" t="b">
        <v>0</v>
      </c>
      <c r="R780" t="b">
        <v>0</v>
      </c>
      <c r="S780" t="s">
        <v>71</v>
      </c>
      <c r="T780" t="s">
        <v>2039</v>
      </c>
      <c r="U780" t="s">
        <v>2047</v>
      </c>
    </row>
    <row r="781" spans="1:2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9">
        <f t="shared" si="51"/>
        <v>42239.208333333328</v>
      </c>
      <c r="P781" s="9"/>
      <c r="Q781" t="b">
        <v>0</v>
      </c>
      <c r="R781" t="b">
        <v>1</v>
      </c>
      <c r="S781" t="s">
        <v>33</v>
      </c>
      <c r="T781" t="s">
        <v>2037</v>
      </c>
      <c r="U781" t="s">
        <v>2038</v>
      </c>
    </row>
    <row r="782" spans="1:21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9">
        <f t="shared" si="51"/>
        <v>42592.208333333328</v>
      </c>
      <c r="P782" s="9"/>
      <c r="Q782" t="b">
        <v>0</v>
      </c>
      <c r="R782" t="b">
        <v>1</v>
      </c>
      <c r="S782" t="s">
        <v>53</v>
      </c>
      <c r="T782" t="s">
        <v>2039</v>
      </c>
      <c r="U782" t="s">
        <v>2042</v>
      </c>
    </row>
    <row r="783" spans="1:2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9">
        <f t="shared" si="51"/>
        <v>40533.25</v>
      </c>
      <c r="P783" s="9"/>
      <c r="Q783" t="b">
        <v>0</v>
      </c>
      <c r="R783" t="b">
        <v>0</v>
      </c>
      <c r="S783" t="s">
        <v>33</v>
      </c>
      <c r="T783" t="s">
        <v>2037</v>
      </c>
      <c r="U783" t="s">
        <v>2038</v>
      </c>
    </row>
    <row r="784" spans="1:2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9">
        <f t="shared" si="51"/>
        <v>40631.208333333336</v>
      </c>
      <c r="P784" s="9"/>
      <c r="Q784" t="b">
        <v>0</v>
      </c>
      <c r="R784" t="b">
        <v>1</v>
      </c>
      <c r="S784" t="s">
        <v>71</v>
      </c>
      <c r="T784" t="s">
        <v>2039</v>
      </c>
      <c r="U784" t="s">
        <v>2047</v>
      </c>
    </row>
    <row r="785" spans="1:2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9">
        <f t="shared" si="51"/>
        <v>41632.25</v>
      </c>
      <c r="P785" s="9"/>
      <c r="Q785" t="b">
        <v>0</v>
      </c>
      <c r="R785" t="b">
        <v>0</v>
      </c>
      <c r="S785" t="s">
        <v>23</v>
      </c>
      <c r="T785" t="s">
        <v>2033</v>
      </c>
      <c r="U785" t="s">
        <v>2034</v>
      </c>
    </row>
    <row r="786" spans="1:2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9">
        <f t="shared" si="51"/>
        <v>42446.208333333328</v>
      </c>
      <c r="P786" s="9"/>
      <c r="Q786" t="b">
        <v>0</v>
      </c>
      <c r="R786" t="b">
        <v>0</v>
      </c>
      <c r="S786" t="s">
        <v>28</v>
      </c>
      <c r="T786" t="s">
        <v>2035</v>
      </c>
      <c r="U786" t="s">
        <v>2036</v>
      </c>
    </row>
    <row r="787" spans="1:21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9">
        <f t="shared" si="51"/>
        <v>43616.208333333328</v>
      </c>
      <c r="P787" s="9"/>
      <c r="Q787" t="b">
        <v>0</v>
      </c>
      <c r="R787" t="b">
        <v>1</v>
      </c>
      <c r="S787" t="s">
        <v>71</v>
      </c>
      <c r="T787" t="s">
        <v>2039</v>
      </c>
      <c r="U787" t="s">
        <v>2047</v>
      </c>
    </row>
    <row r="788" spans="1:2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9">
        <f t="shared" si="51"/>
        <v>43193.208333333328</v>
      </c>
      <c r="P788" s="9"/>
      <c r="Q788" t="b">
        <v>0</v>
      </c>
      <c r="R788" t="b">
        <v>1</v>
      </c>
      <c r="S788" t="s">
        <v>159</v>
      </c>
      <c r="T788" t="s">
        <v>2033</v>
      </c>
      <c r="U788" t="s">
        <v>2056</v>
      </c>
    </row>
    <row r="789" spans="1:2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9">
        <f t="shared" si="51"/>
        <v>40693.208333333336</v>
      </c>
      <c r="P789" s="9"/>
      <c r="Q789" t="b">
        <v>0</v>
      </c>
      <c r="R789" t="b">
        <v>0</v>
      </c>
      <c r="S789" t="s">
        <v>23</v>
      </c>
      <c r="T789" t="s">
        <v>2033</v>
      </c>
      <c r="U789" t="s">
        <v>2034</v>
      </c>
    </row>
    <row r="790" spans="1:2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9">
        <f t="shared" si="51"/>
        <v>41223.25</v>
      </c>
      <c r="P790" s="9"/>
      <c r="Q790" t="b">
        <v>0</v>
      </c>
      <c r="R790" t="b">
        <v>0</v>
      </c>
      <c r="S790" t="s">
        <v>71</v>
      </c>
      <c r="T790" t="s">
        <v>2039</v>
      </c>
      <c r="U790" t="s">
        <v>2047</v>
      </c>
    </row>
    <row r="791" spans="1:2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9">
        <f t="shared" si="51"/>
        <v>41823.208333333336</v>
      </c>
      <c r="P791" s="9"/>
      <c r="Q791" t="b">
        <v>0</v>
      </c>
      <c r="R791" t="b">
        <v>0</v>
      </c>
      <c r="S791" t="s">
        <v>33</v>
      </c>
      <c r="T791" t="s">
        <v>2037</v>
      </c>
      <c r="U791" t="s">
        <v>2038</v>
      </c>
    </row>
    <row r="792" spans="1:2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9">
        <f t="shared" si="51"/>
        <v>40229.25</v>
      </c>
      <c r="P792" s="9"/>
      <c r="Q792" t="b">
        <v>0</v>
      </c>
      <c r="R792" t="b">
        <v>0</v>
      </c>
      <c r="S792" t="s">
        <v>33</v>
      </c>
      <c r="T792" t="s">
        <v>2037</v>
      </c>
      <c r="U792" t="s">
        <v>2038</v>
      </c>
    </row>
    <row r="793" spans="1:2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9">
        <f t="shared" si="51"/>
        <v>42731.25</v>
      </c>
      <c r="P793" s="9"/>
      <c r="Q793" t="b">
        <v>0</v>
      </c>
      <c r="R793" t="b">
        <v>0</v>
      </c>
      <c r="S793" t="s">
        <v>17</v>
      </c>
      <c r="T793" t="s">
        <v>2031</v>
      </c>
      <c r="U793" t="s">
        <v>2032</v>
      </c>
    </row>
    <row r="794" spans="1:2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9">
        <f t="shared" si="51"/>
        <v>41479.208333333336</v>
      </c>
      <c r="P794" s="9"/>
      <c r="Q794" t="b">
        <v>0</v>
      </c>
      <c r="R794" t="b">
        <v>1</v>
      </c>
      <c r="S794" t="s">
        <v>33</v>
      </c>
      <c r="T794" t="s">
        <v>2037</v>
      </c>
      <c r="U794" t="s">
        <v>2038</v>
      </c>
    </row>
    <row r="795" spans="1:2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9">
        <f t="shared" si="51"/>
        <v>41454.208333333336</v>
      </c>
      <c r="P795" s="9"/>
      <c r="Q795" t="b">
        <v>0</v>
      </c>
      <c r="R795" t="b">
        <v>0</v>
      </c>
      <c r="S795" t="s">
        <v>68</v>
      </c>
      <c r="T795" t="s">
        <v>2045</v>
      </c>
      <c r="U795" t="s">
        <v>2046</v>
      </c>
    </row>
    <row r="796" spans="1:2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9">
        <f t="shared" si="51"/>
        <v>43103.25</v>
      </c>
      <c r="P796" s="9"/>
      <c r="Q796" t="b">
        <v>0</v>
      </c>
      <c r="R796" t="b">
        <v>0</v>
      </c>
      <c r="S796" t="s">
        <v>23</v>
      </c>
      <c r="T796" t="s">
        <v>2033</v>
      </c>
      <c r="U796" t="s">
        <v>2034</v>
      </c>
    </row>
    <row r="797" spans="1:21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9">
        <f t="shared" si="51"/>
        <v>42678.208333333328</v>
      </c>
      <c r="P797" s="9"/>
      <c r="Q797" t="b">
        <v>0</v>
      </c>
      <c r="R797" t="b">
        <v>0</v>
      </c>
      <c r="S797" t="s">
        <v>53</v>
      </c>
      <c r="T797" t="s">
        <v>2039</v>
      </c>
      <c r="U797" t="s">
        <v>2042</v>
      </c>
    </row>
    <row r="798" spans="1:2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9">
        <f t="shared" si="51"/>
        <v>41866.208333333336</v>
      </c>
      <c r="P798" s="9"/>
      <c r="Q798" t="b">
        <v>0</v>
      </c>
      <c r="R798" t="b">
        <v>1</v>
      </c>
      <c r="S798" t="s">
        <v>292</v>
      </c>
      <c r="T798" t="s">
        <v>2048</v>
      </c>
      <c r="U798" t="s">
        <v>2059</v>
      </c>
    </row>
    <row r="799" spans="1:2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9">
        <f t="shared" si="51"/>
        <v>43487.25</v>
      </c>
      <c r="P799" s="9"/>
      <c r="Q799" t="b">
        <v>0</v>
      </c>
      <c r="R799" t="b">
        <v>0</v>
      </c>
      <c r="S799" t="s">
        <v>28</v>
      </c>
      <c r="T799" t="s">
        <v>2035</v>
      </c>
      <c r="U799" t="s">
        <v>2036</v>
      </c>
    </row>
    <row r="800" spans="1:2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9">
        <f t="shared" si="51"/>
        <v>41088.208333333336</v>
      </c>
      <c r="P800" s="9"/>
      <c r="Q800" t="b">
        <v>0</v>
      </c>
      <c r="R800" t="b">
        <v>1</v>
      </c>
      <c r="S800" t="s">
        <v>33</v>
      </c>
      <c r="T800" t="s">
        <v>2037</v>
      </c>
      <c r="U800" t="s">
        <v>2038</v>
      </c>
    </row>
    <row r="801" spans="1:2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9">
        <f t="shared" si="51"/>
        <v>42403.25</v>
      </c>
      <c r="P801" s="9"/>
      <c r="Q801" t="b">
        <v>0</v>
      </c>
      <c r="R801" t="b">
        <v>0</v>
      </c>
      <c r="S801" t="s">
        <v>33</v>
      </c>
      <c r="T801" t="s">
        <v>2037</v>
      </c>
      <c r="U801" t="s">
        <v>2038</v>
      </c>
    </row>
    <row r="802" spans="1:2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9">
        <f t="shared" si="51"/>
        <v>42171.208333333328</v>
      </c>
      <c r="P802" s="9"/>
      <c r="Q802" t="b">
        <v>0</v>
      </c>
      <c r="R802" t="b">
        <v>0</v>
      </c>
      <c r="S802" t="s">
        <v>23</v>
      </c>
      <c r="T802" t="s">
        <v>2033</v>
      </c>
      <c r="U802" t="s">
        <v>2034</v>
      </c>
    </row>
    <row r="803" spans="1:2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9">
        <f t="shared" si="51"/>
        <v>43852.25</v>
      </c>
      <c r="P803" s="9"/>
      <c r="Q803" t="b">
        <v>0</v>
      </c>
      <c r="R803" t="b">
        <v>1</v>
      </c>
      <c r="S803" t="s">
        <v>122</v>
      </c>
      <c r="T803" t="s">
        <v>2052</v>
      </c>
      <c r="U803" t="s">
        <v>2053</v>
      </c>
    </row>
    <row r="804" spans="1:21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9">
        <f t="shared" si="51"/>
        <v>43652.208333333328</v>
      </c>
      <c r="P804" s="9"/>
      <c r="Q804" t="b">
        <v>0</v>
      </c>
      <c r="R804" t="b">
        <v>0</v>
      </c>
      <c r="S804" t="s">
        <v>122</v>
      </c>
      <c r="T804" t="s">
        <v>2052</v>
      </c>
      <c r="U804" t="s">
        <v>2053</v>
      </c>
    </row>
    <row r="805" spans="1:21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9">
        <f t="shared" si="51"/>
        <v>43526.25</v>
      </c>
      <c r="P805" s="9"/>
      <c r="Q805" t="b">
        <v>0</v>
      </c>
      <c r="R805" t="b">
        <v>0</v>
      </c>
      <c r="S805" t="s">
        <v>33</v>
      </c>
      <c r="T805" t="s">
        <v>2037</v>
      </c>
      <c r="U805" t="s">
        <v>2038</v>
      </c>
    </row>
    <row r="806" spans="1:2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9">
        <f t="shared" si="51"/>
        <v>43122.25</v>
      </c>
      <c r="P806" s="9"/>
      <c r="Q806" t="b">
        <v>0</v>
      </c>
      <c r="R806" t="b">
        <v>0</v>
      </c>
      <c r="S806" t="s">
        <v>23</v>
      </c>
      <c r="T806" t="s">
        <v>2033</v>
      </c>
      <c r="U806" t="s">
        <v>2034</v>
      </c>
    </row>
    <row r="807" spans="1:21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9">
        <f t="shared" si="51"/>
        <v>42009.25</v>
      </c>
      <c r="P807" s="9"/>
      <c r="Q807" t="b">
        <v>0</v>
      </c>
      <c r="R807" t="b">
        <v>0</v>
      </c>
      <c r="S807" t="s">
        <v>42</v>
      </c>
      <c r="T807" t="s">
        <v>2039</v>
      </c>
      <c r="U807" t="s">
        <v>2040</v>
      </c>
    </row>
    <row r="808" spans="1:2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9">
        <f t="shared" si="51"/>
        <v>40997.208333333336</v>
      </c>
      <c r="P808" s="9"/>
      <c r="Q808" t="b">
        <v>0</v>
      </c>
      <c r="R808" t="b">
        <v>1</v>
      </c>
      <c r="S808" t="s">
        <v>53</v>
      </c>
      <c r="T808" t="s">
        <v>2039</v>
      </c>
      <c r="U808" t="s">
        <v>2042</v>
      </c>
    </row>
    <row r="809" spans="1:2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9">
        <f t="shared" si="51"/>
        <v>43797.25</v>
      </c>
      <c r="P809" s="9"/>
      <c r="Q809" t="b">
        <v>0</v>
      </c>
      <c r="R809" t="b">
        <v>1</v>
      </c>
      <c r="S809" t="s">
        <v>33</v>
      </c>
      <c r="T809" t="s">
        <v>2037</v>
      </c>
      <c r="U809" t="s">
        <v>2038</v>
      </c>
    </row>
    <row r="810" spans="1:2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9">
        <f t="shared" si="51"/>
        <v>42524.208333333328</v>
      </c>
      <c r="P810" s="9"/>
      <c r="Q810" t="b">
        <v>0</v>
      </c>
      <c r="R810" t="b">
        <v>0</v>
      </c>
      <c r="S810" t="s">
        <v>17</v>
      </c>
      <c r="T810" t="s">
        <v>2031</v>
      </c>
      <c r="U810" t="s">
        <v>2032</v>
      </c>
    </row>
    <row r="811" spans="1:2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9">
        <f t="shared" si="51"/>
        <v>41136.208333333336</v>
      </c>
      <c r="P811" s="9"/>
      <c r="Q811" t="b">
        <v>0</v>
      </c>
      <c r="R811" t="b">
        <v>0</v>
      </c>
      <c r="S811" t="s">
        <v>42</v>
      </c>
      <c r="T811" t="s">
        <v>2039</v>
      </c>
      <c r="U811" t="s">
        <v>2040</v>
      </c>
    </row>
    <row r="812" spans="1:21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9">
        <f t="shared" si="51"/>
        <v>43077.25</v>
      </c>
      <c r="P812" s="9"/>
      <c r="Q812" t="b">
        <v>0</v>
      </c>
      <c r="R812" t="b">
        <v>1</v>
      </c>
      <c r="S812" t="s">
        <v>33</v>
      </c>
      <c r="T812" t="s">
        <v>2037</v>
      </c>
      <c r="U812" t="s">
        <v>2038</v>
      </c>
    </row>
    <row r="813" spans="1:2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9">
        <f t="shared" si="51"/>
        <v>42380.25</v>
      </c>
      <c r="P813" s="9"/>
      <c r="Q813" t="b">
        <v>0</v>
      </c>
      <c r="R813" t="b">
        <v>1</v>
      </c>
      <c r="S813" t="s">
        <v>89</v>
      </c>
      <c r="T813" t="s">
        <v>2048</v>
      </c>
      <c r="U813" t="s">
        <v>2049</v>
      </c>
    </row>
    <row r="814" spans="1:2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9">
        <f t="shared" si="51"/>
        <v>43211.208333333328</v>
      </c>
      <c r="P814" s="9"/>
      <c r="Q814" t="b">
        <v>0</v>
      </c>
      <c r="R814" t="b">
        <v>0</v>
      </c>
      <c r="S814" t="s">
        <v>68</v>
      </c>
      <c r="T814" t="s">
        <v>2045</v>
      </c>
      <c r="U814" t="s">
        <v>2046</v>
      </c>
    </row>
    <row r="815" spans="1:2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9">
        <f t="shared" si="51"/>
        <v>41158.208333333336</v>
      </c>
      <c r="P815" s="9"/>
      <c r="Q815" t="b">
        <v>0</v>
      </c>
      <c r="R815" t="b">
        <v>0</v>
      </c>
      <c r="S815" t="s">
        <v>89</v>
      </c>
      <c r="T815" t="s">
        <v>2048</v>
      </c>
      <c r="U815" t="s">
        <v>2049</v>
      </c>
    </row>
    <row r="816" spans="1:2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9">
        <f t="shared" si="51"/>
        <v>42519.208333333328</v>
      </c>
      <c r="P816" s="9"/>
      <c r="Q816" t="b">
        <v>0</v>
      </c>
      <c r="R816" t="b">
        <v>1</v>
      </c>
      <c r="S816" t="s">
        <v>23</v>
      </c>
      <c r="T816" t="s">
        <v>2033</v>
      </c>
      <c r="U816" t="s">
        <v>2034</v>
      </c>
    </row>
    <row r="817" spans="1:21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9">
        <f t="shared" si="51"/>
        <v>43094.25</v>
      </c>
      <c r="P817" s="9"/>
      <c r="Q817" t="b">
        <v>0</v>
      </c>
      <c r="R817" t="b">
        <v>0</v>
      </c>
      <c r="S817" t="s">
        <v>23</v>
      </c>
      <c r="T817" t="s">
        <v>2033</v>
      </c>
      <c r="U817" t="s">
        <v>2034</v>
      </c>
    </row>
    <row r="818" spans="1:21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9">
        <f t="shared" si="51"/>
        <v>41682.25</v>
      </c>
      <c r="P818" s="9"/>
      <c r="Q818" t="b">
        <v>1</v>
      </c>
      <c r="R818" t="b">
        <v>1</v>
      </c>
      <c r="S818" t="s">
        <v>33</v>
      </c>
      <c r="T818" t="s">
        <v>2037</v>
      </c>
      <c r="U818" t="s">
        <v>2038</v>
      </c>
    </row>
    <row r="819" spans="1:2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9">
        <f t="shared" si="51"/>
        <v>43617.208333333328</v>
      </c>
      <c r="P819" s="9"/>
      <c r="Q819" t="b">
        <v>0</v>
      </c>
      <c r="R819" t="b">
        <v>1</v>
      </c>
      <c r="S819" t="s">
        <v>68</v>
      </c>
      <c r="T819" t="s">
        <v>2045</v>
      </c>
      <c r="U819" t="s">
        <v>2046</v>
      </c>
    </row>
    <row r="820" spans="1:2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9">
        <f t="shared" si="51"/>
        <v>43499.25</v>
      </c>
      <c r="P820" s="9"/>
      <c r="Q820" t="b">
        <v>0</v>
      </c>
      <c r="R820" t="b">
        <v>1</v>
      </c>
      <c r="S820" t="s">
        <v>33</v>
      </c>
      <c r="T820" t="s">
        <v>2037</v>
      </c>
      <c r="U820" t="s">
        <v>2038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9">
        <f t="shared" si="51"/>
        <v>41252.25</v>
      </c>
      <c r="P821" s="9"/>
      <c r="Q821" t="b">
        <v>1</v>
      </c>
      <c r="R821" t="b">
        <v>0</v>
      </c>
      <c r="S821" t="s">
        <v>89</v>
      </c>
      <c r="T821" t="s">
        <v>2048</v>
      </c>
      <c r="U821" t="s">
        <v>2049</v>
      </c>
    </row>
    <row r="822" spans="1:2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9">
        <f t="shared" si="51"/>
        <v>43323.208333333328</v>
      </c>
      <c r="P822" s="9"/>
      <c r="Q822" t="b">
        <v>0</v>
      </c>
      <c r="R822" t="b">
        <v>1</v>
      </c>
      <c r="S822" t="s">
        <v>23</v>
      </c>
      <c r="T822" t="s">
        <v>2033</v>
      </c>
      <c r="U822" t="s">
        <v>2034</v>
      </c>
    </row>
    <row r="823" spans="1:2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9">
        <f t="shared" si="51"/>
        <v>42807.208333333328</v>
      </c>
      <c r="P823" s="9"/>
      <c r="Q823" t="b">
        <v>0</v>
      </c>
      <c r="R823" t="b">
        <v>0</v>
      </c>
      <c r="S823" t="s">
        <v>42</v>
      </c>
      <c r="T823" t="s">
        <v>2039</v>
      </c>
      <c r="U823" t="s">
        <v>2040</v>
      </c>
    </row>
    <row r="824" spans="1:2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9">
        <f t="shared" si="51"/>
        <v>41715.208333333336</v>
      </c>
      <c r="P824" s="9"/>
      <c r="Q824" t="b">
        <v>0</v>
      </c>
      <c r="R824" t="b">
        <v>0</v>
      </c>
      <c r="S824" t="s">
        <v>23</v>
      </c>
      <c r="T824" t="s">
        <v>2033</v>
      </c>
      <c r="U824" t="s">
        <v>2034</v>
      </c>
    </row>
    <row r="825" spans="1:21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9">
        <f t="shared" si="51"/>
        <v>41917.208333333336</v>
      </c>
      <c r="P825" s="9"/>
      <c r="Q825" t="b">
        <v>1</v>
      </c>
      <c r="R825" t="b">
        <v>1</v>
      </c>
      <c r="S825" t="s">
        <v>23</v>
      </c>
      <c r="T825" t="s">
        <v>2033</v>
      </c>
      <c r="U825" t="s">
        <v>2034</v>
      </c>
    </row>
    <row r="826" spans="1:2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9">
        <f t="shared" si="51"/>
        <v>40380.208333333336</v>
      </c>
      <c r="P826" s="9"/>
      <c r="Q826" t="b">
        <v>0</v>
      </c>
      <c r="R826" t="b">
        <v>1</v>
      </c>
      <c r="S826" t="s">
        <v>68</v>
      </c>
      <c r="T826" t="s">
        <v>2045</v>
      </c>
      <c r="U826" t="s">
        <v>2046</v>
      </c>
    </row>
    <row r="827" spans="1:2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9">
        <f t="shared" si="51"/>
        <v>42953.208333333328</v>
      </c>
      <c r="P827" s="9"/>
      <c r="Q827" t="b">
        <v>0</v>
      </c>
      <c r="R827" t="b">
        <v>0</v>
      </c>
      <c r="S827" t="s">
        <v>100</v>
      </c>
      <c r="T827" t="s">
        <v>2039</v>
      </c>
      <c r="U827" t="s">
        <v>2050</v>
      </c>
    </row>
    <row r="828" spans="1:21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9">
        <f t="shared" si="51"/>
        <v>40553.25</v>
      </c>
      <c r="P828" s="9"/>
      <c r="Q828" t="b">
        <v>0</v>
      </c>
      <c r="R828" t="b">
        <v>1</v>
      </c>
      <c r="S828" t="s">
        <v>33</v>
      </c>
      <c r="T828" t="s">
        <v>2037</v>
      </c>
      <c r="U828" t="s">
        <v>2038</v>
      </c>
    </row>
    <row r="829" spans="1:21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9">
        <f t="shared" si="51"/>
        <v>40678.208333333336</v>
      </c>
      <c r="P829" s="9"/>
      <c r="Q829" t="b">
        <v>0</v>
      </c>
      <c r="R829" t="b">
        <v>1</v>
      </c>
      <c r="S829" t="s">
        <v>53</v>
      </c>
      <c r="T829" t="s">
        <v>2039</v>
      </c>
      <c r="U829" t="s">
        <v>2042</v>
      </c>
    </row>
    <row r="830" spans="1:21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9">
        <f t="shared" si="51"/>
        <v>43365.208333333328</v>
      </c>
      <c r="P830" s="9"/>
      <c r="Q830" t="b">
        <v>0</v>
      </c>
      <c r="R830" t="b">
        <v>0</v>
      </c>
      <c r="S830" t="s">
        <v>33</v>
      </c>
      <c r="T830" t="s">
        <v>2037</v>
      </c>
      <c r="U830" t="s">
        <v>2038</v>
      </c>
    </row>
    <row r="831" spans="1:2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9">
        <f t="shared" si="51"/>
        <v>42179.208333333328</v>
      </c>
      <c r="P831" s="9"/>
      <c r="Q831" t="b">
        <v>0</v>
      </c>
      <c r="R831" t="b">
        <v>0</v>
      </c>
      <c r="S831" t="s">
        <v>33</v>
      </c>
      <c r="T831" t="s">
        <v>2037</v>
      </c>
      <c r="U831" t="s">
        <v>2038</v>
      </c>
    </row>
    <row r="832" spans="1:21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9">
        <f t="shared" si="51"/>
        <v>43162.25</v>
      </c>
      <c r="P832" s="9"/>
      <c r="Q832" t="b">
        <v>0</v>
      </c>
      <c r="R832" t="b">
        <v>0</v>
      </c>
      <c r="S832" t="s">
        <v>33</v>
      </c>
      <c r="T832" t="s">
        <v>2037</v>
      </c>
      <c r="U832" t="s">
        <v>2038</v>
      </c>
    </row>
    <row r="833" spans="1:21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9">
        <f t="shared" si="51"/>
        <v>41028.208333333336</v>
      </c>
      <c r="P833" s="9"/>
      <c r="Q833" t="b">
        <v>0</v>
      </c>
      <c r="R833" t="b">
        <v>0</v>
      </c>
      <c r="S833" t="s">
        <v>122</v>
      </c>
      <c r="T833" t="s">
        <v>2052</v>
      </c>
      <c r="U833" t="s">
        <v>2053</v>
      </c>
    </row>
    <row r="834" spans="1:2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9">
        <f t="shared" si="51"/>
        <v>42333.25</v>
      </c>
      <c r="P834" s="9"/>
      <c r="Q834" t="b">
        <v>1</v>
      </c>
      <c r="R834" t="b">
        <v>0</v>
      </c>
      <c r="S834" t="s">
        <v>206</v>
      </c>
      <c r="T834" t="s">
        <v>2045</v>
      </c>
      <c r="U834" t="s">
        <v>2057</v>
      </c>
    </row>
    <row r="835" spans="1:2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s="9"/>
      <c r="Q835" t="b">
        <v>0</v>
      </c>
      <c r="R835" t="b">
        <v>0</v>
      </c>
      <c r="S835" t="s">
        <v>206</v>
      </c>
      <c r="T835" t="s">
        <v>2045</v>
      </c>
      <c r="U835" t="s">
        <v>2057</v>
      </c>
    </row>
    <row r="836" spans="1:2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9">
        <f t="shared" si="55"/>
        <v>41454.208333333336</v>
      </c>
      <c r="P836" s="9"/>
      <c r="Q836" t="b">
        <v>0</v>
      </c>
      <c r="R836" t="b">
        <v>0</v>
      </c>
      <c r="S836" t="s">
        <v>33</v>
      </c>
      <c r="T836" t="s">
        <v>2037</v>
      </c>
      <c r="U836" t="s">
        <v>2038</v>
      </c>
    </row>
    <row r="837" spans="1:2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9">
        <f t="shared" si="55"/>
        <v>42069.25</v>
      </c>
      <c r="P837" s="9"/>
      <c r="Q837" t="b">
        <v>0</v>
      </c>
      <c r="R837" t="b">
        <v>0</v>
      </c>
      <c r="S837" t="s">
        <v>28</v>
      </c>
      <c r="T837" t="s">
        <v>2035</v>
      </c>
      <c r="U837" t="s">
        <v>2036</v>
      </c>
    </row>
    <row r="838" spans="1:2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9">
        <f t="shared" si="55"/>
        <v>40225.25</v>
      </c>
      <c r="P838" s="9"/>
      <c r="Q838" t="b">
        <v>0</v>
      </c>
      <c r="R838" t="b">
        <v>0</v>
      </c>
      <c r="S838" t="s">
        <v>60</v>
      </c>
      <c r="T838" t="s">
        <v>2033</v>
      </c>
      <c r="U838" t="s">
        <v>2043</v>
      </c>
    </row>
    <row r="839" spans="1:2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9">
        <f t="shared" si="55"/>
        <v>40683.208333333336</v>
      </c>
      <c r="P839" s="9"/>
      <c r="Q839" t="b">
        <v>0</v>
      </c>
      <c r="R839" t="b">
        <v>0</v>
      </c>
      <c r="S839" t="s">
        <v>159</v>
      </c>
      <c r="T839" t="s">
        <v>2033</v>
      </c>
      <c r="U839" t="s">
        <v>2056</v>
      </c>
    </row>
    <row r="840" spans="1:2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9">
        <f t="shared" si="55"/>
        <v>43379.208333333328</v>
      </c>
      <c r="P840" s="9"/>
      <c r="Q840" t="b">
        <v>0</v>
      </c>
      <c r="R840" t="b">
        <v>0</v>
      </c>
      <c r="S840" t="s">
        <v>33</v>
      </c>
      <c r="T840" t="s">
        <v>2037</v>
      </c>
      <c r="U840" t="s">
        <v>2038</v>
      </c>
    </row>
    <row r="841" spans="1:2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9">
        <f t="shared" si="55"/>
        <v>41760.208333333336</v>
      </c>
      <c r="P841" s="9"/>
      <c r="Q841" t="b">
        <v>0</v>
      </c>
      <c r="R841" t="b">
        <v>1</v>
      </c>
      <c r="S841" t="s">
        <v>42</v>
      </c>
      <c r="T841" t="s">
        <v>2039</v>
      </c>
      <c r="U841" t="s">
        <v>2040</v>
      </c>
    </row>
    <row r="842" spans="1:2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9">
        <f t="shared" si="55"/>
        <v>41838.208333333336</v>
      </c>
      <c r="P842" s="9"/>
      <c r="Q842" t="b">
        <v>0</v>
      </c>
      <c r="R842" t="b">
        <v>1</v>
      </c>
      <c r="S842" t="s">
        <v>33</v>
      </c>
      <c r="T842" t="s">
        <v>2037</v>
      </c>
      <c r="U842" t="s">
        <v>2038</v>
      </c>
    </row>
    <row r="843" spans="1:2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9">
        <f t="shared" si="55"/>
        <v>42435.25</v>
      </c>
      <c r="P843" s="9"/>
      <c r="Q843" t="b">
        <v>0</v>
      </c>
      <c r="R843" t="b">
        <v>0</v>
      </c>
      <c r="S843" t="s">
        <v>28</v>
      </c>
      <c r="T843" t="s">
        <v>2035</v>
      </c>
      <c r="U843" t="s">
        <v>2036</v>
      </c>
    </row>
    <row r="844" spans="1:21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9">
        <f t="shared" si="55"/>
        <v>43269.208333333328</v>
      </c>
      <c r="P844" s="9"/>
      <c r="Q844" t="b">
        <v>0</v>
      </c>
      <c r="R844" t="b">
        <v>0</v>
      </c>
      <c r="S844" t="s">
        <v>65</v>
      </c>
      <c r="T844" t="s">
        <v>2035</v>
      </c>
      <c r="U844" t="s">
        <v>2044</v>
      </c>
    </row>
    <row r="845" spans="1:21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9">
        <f t="shared" si="55"/>
        <v>43344.208333333328</v>
      </c>
      <c r="P845" s="9"/>
      <c r="Q845" t="b">
        <v>0</v>
      </c>
      <c r="R845" t="b">
        <v>0</v>
      </c>
      <c r="S845" t="s">
        <v>122</v>
      </c>
      <c r="T845" t="s">
        <v>2052</v>
      </c>
      <c r="U845" t="s">
        <v>2053</v>
      </c>
    </row>
    <row r="846" spans="1:2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9">
        <f t="shared" si="55"/>
        <v>40933.25</v>
      </c>
      <c r="P846" s="9"/>
      <c r="Q846" t="b">
        <v>0</v>
      </c>
      <c r="R846" t="b">
        <v>0</v>
      </c>
      <c r="S846" t="s">
        <v>42</v>
      </c>
      <c r="T846" t="s">
        <v>2039</v>
      </c>
      <c r="U846" t="s">
        <v>2040</v>
      </c>
    </row>
    <row r="847" spans="1:2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9">
        <f t="shared" si="55"/>
        <v>43272.208333333328</v>
      </c>
      <c r="P847" s="9"/>
      <c r="Q847" t="b">
        <v>0</v>
      </c>
      <c r="R847" t="b">
        <v>0</v>
      </c>
      <c r="S847" t="s">
        <v>28</v>
      </c>
      <c r="T847" t="s">
        <v>2035</v>
      </c>
      <c r="U847" t="s">
        <v>2036</v>
      </c>
    </row>
    <row r="848" spans="1:2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9">
        <f t="shared" si="55"/>
        <v>43338.208333333328</v>
      </c>
      <c r="P848" s="9"/>
      <c r="Q848" t="b">
        <v>1</v>
      </c>
      <c r="R848" t="b">
        <v>1</v>
      </c>
      <c r="S848" t="s">
        <v>28</v>
      </c>
      <c r="T848" t="s">
        <v>2035</v>
      </c>
      <c r="U848" t="s">
        <v>2036</v>
      </c>
    </row>
    <row r="849" spans="1:2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9">
        <f t="shared" si="55"/>
        <v>43110.25</v>
      </c>
      <c r="P849" s="9"/>
      <c r="Q849" t="b">
        <v>0</v>
      </c>
      <c r="R849" t="b">
        <v>0</v>
      </c>
      <c r="S849" t="s">
        <v>17</v>
      </c>
      <c r="T849" t="s">
        <v>2031</v>
      </c>
      <c r="U849" t="s">
        <v>2032</v>
      </c>
    </row>
    <row r="850" spans="1:2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9">
        <f t="shared" si="55"/>
        <v>40350.208333333336</v>
      </c>
      <c r="P850" s="9"/>
      <c r="Q850" t="b">
        <v>0</v>
      </c>
      <c r="R850" t="b">
        <v>0</v>
      </c>
      <c r="S850" t="s">
        <v>53</v>
      </c>
      <c r="T850" t="s">
        <v>2039</v>
      </c>
      <c r="U850" t="s">
        <v>2042</v>
      </c>
    </row>
    <row r="851" spans="1:21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9">
        <f t="shared" si="55"/>
        <v>40951.25</v>
      </c>
      <c r="P851" s="9"/>
      <c r="Q851" t="b">
        <v>0</v>
      </c>
      <c r="R851" t="b">
        <v>1</v>
      </c>
      <c r="S851" t="s">
        <v>60</v>
      </c>
      <c r="T851" t="s">
        <v>2033</v>
      </c>
      <c r="U851" t="s">
        <v>2043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9">
        <f t="shared" si="55"/>
        <v>40881.25</v>
      </c>
      <c r="P852" s="9"/>
      <c r="Q852" t="b">
        <v>1</v>
      </c>
      <c r="R852" t="b">
        <v>0</v>
      </c>
      <c r="S852" t="s">
        <v>23</v>
      </c>
      <c r="T852" t="s">
        <v>2033</v>
      </c>
      <c r="U852" t="s">
        <v>2034</v>
      </c>
    </row>
    <row r="853" spans="1:21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9">
        <f t="shared" si="55"/>
        <v>41064.208333333336</v>
      </c>
      <c r="P853" s="9"/>
      <c r="Q853" t="b">
        <v>0</v>
      </c>
      <c r="R853" t="b">
        <v>0</v>
      </c>
      <c r="S853" t="s">
        <v>50</v>
      </c>
      <c r="T853" t="s">
        <v>2033</v>
      </c>
      <c r="U853" t="s">
        <v>2041</v>
      </c>
    </row>
    <row r="854" spans="1:21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9">
        <f t="shared" si="55"/>
        <v>40750.208333333336</v>
      </c>
      <c r="P854" s="9"/>
      <c r="Q854" t="b">
        <v>0</v>
      </c>
      <c r="R854" t="b">
        <v>1</v>
      </c>
      <c r="S854" t="s">
        <v>89</v>
      </c>
      <c r="T854" t="s">
        <v>2048</v>
      </c>
      <c r="U854" t="s">
        <v>2049</v>
      </c>
    </row>
    <row r="855" spans="1:2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9">
        <f t="shared" si="55"/>
        <v>40719.208333333336</v>
      </c>
      <c r="P855" s="9"/>
      <c r="Q855" t="b">
        <v>0</v>
      </c>
      <c r="R855" t="b">
        <v>1</v>
      </c>
      <c r="S855" t="s">
        <v>60</v>
      </c>
      <c r="T855" t="s">
        <v>2033</v>
      </c>
      <c r="U855" t="s">
        <v>2043</v>
      </c>
    </row>
    <row r="856" spans="1:21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9">
        <f t="shared" si="55"/>
        <v>43814.25</v>
      </c>
      <c r="P856" s="9"/>
      <c r="Q856" t="b">
        <v>0</v>
      </c>
      <c r="R856" t="b">
        <v>0</v>
      </c>
      <c r="S856" t="s">
        <v>119</v>
      </c>
      <c r="T856" t="s">
        <v>2045</v>
      </c>
      <c r="U856" t="s">
        <v>2051</v>
      </c>
    </row>
    <row r="857" spans="1:2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9">
        <f t="shared" si="55"/>
        <v>40743.208333333336</v>
      </c>
      <c r="P857" s="9"/>
      <c r="Q857" t="b">
        <v>0</v>
      </c>
      <c r="R857" t="b">
        <v>0</v>
      </c>
      <c r="S857" t="s">
        <v>33</v>
      </c>
      <c r="T857" t="s">
        <v>2037</v>
      </c>
      <c r="U857" t="s">
        <v>2038</v>
      </c>
    </row>
    <row r="858" spans="1:2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9">
        <f t="shared" si="55"/>
        <v>41040.208333333336</v>
      </c>
      <c r="P858" s="9"/>
      <c r="Q858" t="b">
        <v>0</v>
      </c>
      <c r="R858" t="b">
        <v>0</v>
      </c>
      <c r="S858" t="s">
        <v>17</v>
      </c>
      <c r="T858" t="s">
        <v>2031</v>
      </c>
      <c r="U858" t="s">
        <v>2032</v>
      </c>
    </row>
    <row r="859" spans="1:21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9">
        <f t="shared" si="55"/>
        <v>40967.25</v>
      </c>
      <c r="P859" s="9"/>
      <c r="Q859" t="b">
        <v>1</v>
      </c>
      <c r="R859" t="b">
        <v>0</v>
      </c>
      <c r="S859" t="s">
        <v>100</v>
      </c>
      <c r="T859" t="s">
        <v>2039</v>
      </c>
      <c r="U859" t="s">
        <v>2050</v>
      </c>
    </row>
    <row r="860" spans="1:21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9">
        <f t="shared" si="55"/>
        <v>43218.208333333328</v>
      </c>
      <c r="P860" s="9"/>
      <c r="Q860" t="b">
        <v>1</v>
      </c>
      <c r="R860" t="b">
        <v>0</v>
      </c>
      <c r="S860" t="s">
        <v>17</v>
      </c>
      <c r="T860" t="s">
        <v>2031</v>
      </c>
      <c r="U860" t="s">
        <v>2032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9">
        <f t="shared" si="55"/>
        <v>41352.208333333336</v>
      </c>
      <c r="P861" s="9"/>
      <c r="Q861" t="b">
        <v>0</v>
      </c>
      <c r="R861" t="b">
        <v>1</v>
      </c>
      <c r="S861" t="s">
        <v>33</v>
      </c>
      <c r="T861" t="s">
        <v>2037</v>
      </c>
      <c r="U861" t="s">
        <v>2038</v>
      </c>
    </row>
    <row r="862" spans="1:21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9">
        <f t="shared" si="55"/>
        <v>43525.25</v>
      </c>
      <c r="P862" s="9"/>
      <c r="Q862" t="b">
        <v>0</v>
      </c>
      <c r="R862" t="b">
        <v>1</v>
      </c>
      <c r="S862" t="s">
        <v>65</v>
      </c>
      <c r="T862" t="s">
        <v>2035</v>
      </c>
      <c r="U862" t="s">
        <v>2044</v>
      </c>
    </row>
    <row r="863" spans="1:2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9">
        <f t="shared" si="55"/>
        <v>40266.208333333336</v>
      </c>
      <c r="P863" s="9"/>
      <c r="Q863" t="b">
        <v>0</v>
      </c>
      <c r="R863" t="b">
        <v>0</v>
      </c>
      <c r="S863" t="s">
        <v>33</v>
      </c>
      <c r="T863" t="s">
        <v>2037</v>
      </c>
      <c r="U863" t="s">
        <v>2038</v>
      </c>
    </row>
    <row r="864" spans="1:21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9">
        <f t="shared" si="55"/>
        <v>40760.208333333336</v>
      </c>
      <c r="P864" s="9"/>
      <c r="Q864" t="b">
        <v>0</v>
      </c>
      <c r="R864" t="b">
        <v>0</v>
      </c>
      <c r="S864" t="s">
        <v>33</v>
      </c>
      <c r="T864" t="s">
        <v>2037</v>
      </c>
      <c r="U864" t="s">
        <v>2038</v>
      </c>
    </row>
    <row r="865" spans="1:2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9">
        <f t="shared" si="55"/>
        <v>42195.208333333328</v>
      </c>
      <c r="P865" s="9"/>
      <c r="Q865" t="b">
        <v>0</v>
      </c>
      <c r="R865" t="b">
        <v>1</v>
      </c>
      <c r="S865" t="s">
        <v>269</v>
      </c>
      <c r="T865" t="s">
        <v>2039</v>
      </c>
      <c r="U865" t="s">
        <v>2058</v>
      </c>
    </row>
    <row r="866" spans="1:2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9">
        <f t="shared" si="55"/>
        <v>42606.208333333328</v>
      </c>
      <c r="P866" s="9"/>
      <c r="Q866" t="b">
        <v>0</v>
      </c>
      <c r="R866" t="b">
        <v>0</v>
      </c>
      <c r="S866" t="s">
        <v>100</v>
      </c>
      <c r="T866" t="s">
        <v>2039</v>
      </c>
      <c r="U866" t="s">
        <v>2050</v>
      </c>
    </row>
    <row r="867" spans="1:21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9">
        <f t="shared" si="55"/>
        <v>41906.208333333336</v>
      </c>
      <c r="P867" s="9"/>
      <c r="Q867" t="b">
        <v>0</v>
      </c>
      <c r="R867" t="b">
        <v>0</v>
      </c>
      <c r="S867" t="s">
        <v>33</v>
      </c>
      <c r="T867" t="s">
        <v>2037</v>
      </c>
      <c r="U867" t="s">
        <v>2038</v>
      </c>
    </row>
    <row r="868" spans="1:2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9">
        <f t="shared" si="55"/>
        <v>40672.208333333336</v>
      </c>
      <c r="P868" s="9"/>
      <c r="Q868" t="b">
        <v>0</v>
      </c>
      <c r="R868" t="b">
        <v>0</v>
      </c>
      <c r="S868" t="s">
        <v>122</v>
      </c>
      <c r="T868" t="s">
        <v>2052</v>
      </c>
      <c r="U868" t="s">
        <v>2053</v>
      </c>
    </row>
    <row r="869" spans="1:21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9">
        <f t="shared" si="55"/>
        <v>43388.208333333328</v>
      </c>
      <c r="P869" s="9"/>
      <c r="Q869" t="b">
        <v>0</v>
      </c>
      <c r="R869" t="b">
        <v>0</v>
      </c>
      <c r="S869" t="s">
        <v>17</v>
      </c>
      <c r="T869" t="s">
        <v>2031</v>
      </c>
      <c r="U869" t="s">
        <v>2032</v>
      </c>
    </row>
    <row r="870" spans="1:2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9">
        <f t="shared" si="55"/>
        <v>41570.208333333336</v>
      </c>
      <c r="P870" s="9"/>
      <c r="Q870" t="b">
        <v>0</v>
      </c>
      <c r="R870" t="b">
        <v>0</v>
      </c>
      <c r="S870" t="s">
        <v>33</v>
      </c>
      <c r="T870" t="s">
        <v>2037</v>
      </c>
      <c r="U870" t="s">
        <v>2038</v>
      </c>
    </row>
    <row r="871" spans="1:2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9">
        <f t="shared" si="55"/>
        <v>40364.208333333336</v>
      </c>
      <c r="P871" s="9"/>
      <c r="Q871" t="b">
        <v>0</v>
      </c>
      <c r="R871" t="b">
        <v>0</v>
      </c>
      <c r="S871" t="s">
        <v>53</v>
      </c>
      <c r="T871" t="s">
        <v>2039</v>
      </c>
      <c r="U871" t="s">
        <v>2042</v>
      </c>
    </row>
    <row r="872" spans="1:2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9">
        <f t="shared" si="55"/>
        <v>42265.208333333328</v>
      </c>
      <c r="P872" s="9"/>
      <c r="Q872" t="b">
        <v>0</v>
      </c>
      <c r="R872" t="b">
        <v>0</v>
      </c>
      <c r="S872" t="s">
        <v>33</v>
      </c>
      <c r="T872" t="s">
        <v>2037</v>
      </c>
      <c r="U872" t="s">
        <v>2038</v>
      </c>
    </row>
    <row r="873" spans="1:21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9">
        <f t="shared" si="55"/>
        <v>43058.25</v>
      </c>
      <c r="P873" s="9"/>
      <c r="Q873" t="b">
        <v>0</v>
      </c>
      <c r="R873" t="b">
        <v>1</v>
      </c>
      <c r="S873" t="s">
        <v>33</v>
      </c>
      <c r="T873" t="s">
        <v>2037</v>
      </c>
      <c r="U873" t="s">
        <v>2038</v>
      </c>
    </row>
    <row r="874" spans="1:2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9">
        <f t="shared" si="55"/>
        <v>43351.208333333328</v>
      </c>
      <c r="P874" s="9"/>
      <c r="Q874" t="b">
        <v>0</v>
      </c>
      <c r="R874" t="b">
        <v>0</v>
      </c>
      <c r="S874" t="s">
        <v>474</v>
      </c>
      <c r="T874" t="s">
        <v>2039</v>
      </c>
      <c r="U874" t="s">
        <v>2061</v>
      </c>
    </row>
    <row r="875" spans="1:2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9">
        <f t="shared" si="55"/>
        <v>41652.25</v>
      </c>
      <c r="P875" s="9"/>
      <c r="Q875" t="b">
        <v>0</v>
      </c>
      <c r="R875" t="b">
        <v>0</v>
      </c>
      <c r="S875" t="s">
        <v>122</v>
      </c>
      <c r="T875" t="s">
        <v>2052</v>
      </c>
      <c r="U875" t="s">
        <v>2053</v>
      </c>
    </row>
    <row r="876" spans="1:2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9">
        <f t="shared" si="55"/>
        <v>40329.208333333336</v>
      </c>
      <c r="P876" s="9"/>
      <c r="Q876" t="b">
        <v>0</v>
      </c>
      <c r="R876" t="b">
        <v>1</v>
      </c>
      <c r="S876" t="s">
        <v>122</v>
      </c>
      <c r="T876" t="s">
        <v>2052</v>
      </c>
      <c r="U876" t="s">
        <v>2053</v>
      </c>
    </row>
    <row r="877" spans="1:2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9">
        <f t="shared" si="55"/>
        <v>40557.25</v>
      </c>
      <c r="P877" s="9"/>
      <c r="Q877" t="b">
        <v>0</v>
      </c>
      <c r="R877" t="b">
        <v>0</v>
      </c>
      <c r="S877" t="s">
        <v>23</v>
      </c>
      <c r="T877" t="s">
        <v>2033</v>
      </c>
      <c r="U877" t="s">
        <v>2034</v>
      </c>
    </row>
    <row r="878" spans="1:21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9">
        <f t="shared" si="55"/>
        <v>43648.208333333328</v>
      </c>
      <c r="P878" s="9"/>
      <c r="Q878" t="b">
        <v>0</v>
      </c>
      <c r="R878" t="b">
        <v>0</v>
      </c>
      <c r="S878" t="s">
        <v>122</v>
      </c>
      <c r="T878" t="s">
        <v>2052</v>
      </c>
      <c r="U878" t="s">
        <v>2053</v>
      </c>
    </row>
    <row r="879" spans="1:2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9">
        <f t="shared" si="55"/>
        <v>42578.208333333328</v>
      </c>
      <c r="P879" s="9"/>
      <c r="Q879" t="b">
        <v>0</v>
      </c>
      <c r="R879" t="b">
        <v>0</v>
      </c>
      <c r="S879" t="s">
        <v>17</v>
      </c>
      <c r="T879" t="s">
        <v>2031</v>
      </c>
      <c r="U879" t="s">
        <v>2032</v>
      </c>
    </row>
    <row r="880" spans="1:2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9">
        <f t="shared" si="55"/>
        <v>43869.25</v>
      </c>
      <c r="P880" s="9"/>
      <c r="Q880" t="b">
        <v>0</v>
      </c>
      <c r="R880" t="b">
        <v>0</v>
      </c>
      <c r="S880" t="s">
        <v>148</v>
      </c>
      <c r="T880" t="s">
        <v>2033</v>
      </c>
      <c r="U880" t="s">
        <v>2055</v>
      </c>
    </row>
    <row r="881" spans="1:2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9">
        <f t="shared" si="55"/>
        <v>42797.25</v>
      </c>
      <c r="P881" s="9"/>
      <c r="Q881" t="b">
        <v>0</v>
      </c>
      <c r="R881" t="b">
        <v>0</v>
      </c>
      <c r="S881" t="s">
        <v>68</v>
      </c>
      <c r="T881" t="s">
        <v>2045</v>
      </c>
      <c r="U881" t="s">
        <v>2046</v>
      </c>
    </row>
    <row r="882" spans="1:21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9">
        <f t="shared" si="55"/>
        <v>43669.208333333328</v>
      </c>
      <c r="P882" s="9"/>
      <c r="Q882" t="b">
        <v>0</v>
      </c>
      <c r="R882" t="b">
        <v>0</v>
      </c>
      <c r="S882" t="s">
        <v>50</v>
      </c>
      <c r="T882" t="s">
        <v>2033</v>
      </c>
      <c r="U882" t="s">
        <v>2041</v>
      </c>
    </row>
    <row r="883" spans="1:2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9">
        <f t="shared" si="55"/>
        <v>42223.208333333328</v>
      </c>
      <c r="P883" s="9"/>
      <c r="Q883" t="b">
        <v>0</v>
      </c>
      <c r="R883" t="b">
        <v>1</v>
      </c>
      <c r="S883" t="s">
        <v>33</v>
      </c>
      <c r="T883" t="s">
        <v>2037</v>
      </c>
      <c r="U883" t="s">
        <v>2038</v>
      </c>
    </row>
    <row r="884" spans="1:2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9">
        <f t="shared" si="55"/>
        <v>42029.25</v>
      </c>
      <c r="P884" s="9"/>
      <c r="Q884" t="b">
        <v>0</v>
      </c>
      <c r="R884" t="b">
        <v>0</v>
      </c>
      <c r="S884" t="s">
        <v>33</v>
      </c>
      <c r="T884" t="s">
        <v>2037</v>
      </c>
      <c r="U884" t="s">
        <v>2038</v>
      </c>
    </row>
    <row r="885" spans="1:21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9">
        <f t="shared" si="55"/>
        <v>40359.208333333336</v>
      </c>
      <c r="P885" s="9"/>
      <c r="Q885" t="b">
        <v>0</v>
      </c>
      <c r="R885" t="b">
        <v>0</v>
      </c>
      <c r="S885" t="s">
        <v>100</v>
      </c>
      <c r="T885" t="s">
        <v>2039</v>
      </c>
      <c r="U885" t="s">
        <v>2050</v>
      </c>
    </row>
    <row r="886" spans="1:2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9">
        <f t="shared" si="55"/>
        <v>41765.208333333336</v>
      </c>
      <c r="P886" s="9"/>
      <c r="Q886" t="b">
        <v>0</v>
      </c>
      <c r="R886" t="b">
        <v>1</v>
      </c>
      <c r="S886" t="s">
        <v>33</v>
      </c>
      <c r="T886" t="s">
        <v>2037</v>
      </c>
      <c r="U886" t="s">
        <v>2038</v>
      </c>
    </row>
    <row r="887" spans="1:2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9">
        <f t="shared" si="55"/>
        <v>40373.208333333336</v>
      </c>
      <c r="P887" s="9"/>
      <c r="Q887" t="b">
        <v>0</v>
      </c>
      <c r="R887" t="b">
        <v>0</v>
      </c>
      <c r="S887" t="s">
        <v>33</v>
      </c>
      <c r="T887" t="s">
        <v>2037</v>
      </c>
      <c r="U887" t="s">
        <v>2038</v>
      </c>
    </row>
    <row r="888" spans="1:2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9">
        <f t="shared" si="55"/>
        <v>40434.208333333336</v>
      </c>
      <c r="P888" s="9"/>
      <c r="Q888" t="b">
        <v>0</v>
      </c>
      <c r="R888" t="b">
        <v>0</v>
      </c>
      <c r="S888" t="s">
        <v>60</v>
      </c>
      <c r="T888" t="s">
        <v>2033</v>
      </c>
      <c r="U888" t="s">
        <v>2043</v>
      </c>
    </row>
    <row r="889" spans="1:21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9">
        <f t="shared" si="55"/>
        <v>42249.208333333328</v>
      </c>
      <c r="P889" s="9"/>
      <c r="Q889" t="b">
        <v>0</v>
      </c>
      <c r="R889" t="b">
        <v>1</v>
      </c>
      <c r="S889" t="s">
        <v>33</v>
      </c>
      <c r="T889" t="s">
        <v>2037</v>
      </c>
      <c r="U889" t="s">
        <v>2038</v>
      </c>
    </row>
    <row r="890" spans="1:21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9">
        <f t="shared" si="55"/>
        <v>42855.208333333328</v>
      </c>
      <c r="P890" s="9"/>
      <c r="Q890" t="b">
        <v>0</v>
      </c>
      <c r="R890" t="b">
        <v>0</v>
      </c>
      <c r="S890" t="s">
        <v>33</v>
      </c>
      <c r="T890" t="s">
        <v>2037</v>
      </c>
      <c r="U890" t="s">
        <v>2038</v>
      </c>
    </row>
    <row r="891" spans="1:2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9">
        <f t="shared" si="55"/>
        <v>41717.208333333336</v>
      </c>
      <c r="P891" s="9"/>
      <c r="Q891" t="b">
        <v>0</v>
      </c>
      <c r="R891" t="b">
        <v>1</v>
      </c>
      <c r="S891" t="s">
        <v>50</v>
      </c>
      <c r="T891" t="s">
        <v>2033</v>
      </c>
      <c r="U891" t="s">
        <v>2041</v>
      </c>
    </row>
    <row r="892" spans="1:2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9">
        <f t="shared" si="55"/>
        <v>43641.208333333328</v>
      </c>
      <c r="P892" s="9"/>
      <c r="Q892" t="b">
        <v>0</v>
      </c>
      <c r="R892" t="b">
        <v>0</v>
      </c>
      <c r="S892" t="s">
        <v>60</v>
      </c>
      <c r="T892" t="s">
        <v>2033</v>
      </c>
      <c r="U892" t="s">
        <v>2043</v>
      </c>
    </row>
    <row r="893" spans="1:21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9">
        <f t="shared" si="55"/>
        <v>40924.25</v>
      </c>
      <c r="P893" s="9"/>
      <c r="Q893" t="b">
        <v>0</v>
      </c>
      <c r="R893" t="b">
        <v>0</v>
      </c>
      <c r="S893" t="s">
        <v>42</v>
      </c>
      <c r="T893" t="s">
        <v>2039</v>
      </c>
      <c r="U893" t="s">
        <v>2040</v>
      </c>
    </row>
    <row r="894" spans="1:2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9">
        <f t="shared" si="55"/>
        <v>40360.208333333336</v>
      </c>
      <c r="P894" s="9"/>
      <c r="Q894" t="b">
        <v>0</v>
      </c>
      <c r="R894" t="b">
        <v>0</v>
      </c>
      <c r="S894" t="s">
        <v>206</v>
      </c>
      <c r="T894" t="s">
        <v>2045</v>
      </c>
      <c r="U894" t="s">
        <v>2057</v>
      </c>
    </row>
    <row r="895" spans="1:2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9">
        <f t="shared" si="55"/>
        <v>42174.208333333328</v>
      </c>
      <c r="P895" s="9"/>
      <c r="Q895" t="b">
        <v>0</v>
      </c>
      <c r="R895" t="b">
        <v>1</v>
      </c>
      <c r="S895" t="s">
        <v>42</v>
      </c>
      <c r="T895" t="s">
        <v>2039</v>
      </c>
      <c r="U895" t="s">
        <v>2040</v>
      </c>
    </row>
    <row r="896" spans="1:2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9">
        <f t="shared" si="55"/>
        <v>41496.208333333336</v>
      </c>
      <c r="P896" s="9"/>
      <c r="Q896" t="b">
        <v>0</v>
      </c>
      <c r="R896" t="b">
        <v>1</v>
      </c>
      <c r="S896" t="s">
        <v>269</v>
      </c>
      <c r="T896" t="s">
        <v>2039</v>
      </c>
      <c r="U896" t="s">
        <v>2058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9">
        <f t="shared" si="55"/>
        <v>43143.25</v>
      </c>
      <c r="P897" s="9"/>
      <c r="Q897" t="b">
        <v>0</v>
      </c>
      <c r="R897" t="b">
        <v>0</v>
      </c>
      <c r="S897" t="s">
        <v>33</v>
      </c>
      <c r="T897" t="s">
        <v>2037</v>
      </c>
      <c r="U897" t="s">
        <v>2038</v>
      </c>
    </row>
    <row r="898" spans="1:21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9">
        <f t="shared" si="55"/>
        <v>40741.208333333336</v>
      </c>
      <c r="P898" s="9"/>
      <c r="Q898" t="b">
        <v>0</v>
      </c>
      <c r="R898" t="b">
        <v>1</v>
      </c>
      <c r="S898" t="s">
        <v>17</v>
      </c>
      <c r="T898" t="s">
        <v>2031</v>
      </c>
      <c r="U898" t="s">
        <v>2032</v>
      </c>
    </row>
    <row r="899" spans="1:2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s="9"/>
      <c r="Q899" t="b">
        <v>0</v>
      </c>
      <c r="R899" t="b">
        <v>0</v>
      </c>
      <c r="S899" t="s">
        <v>33</v>
      </c>
      <c r="T899" t="s">
        <v>2037</v>
      </c>
      <c r="U899" t="s">
        <v>2038</v>
      </c>
    </row>
    <row r="900" spans="1:2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9">
        <f t="shared" si="59"/>
        <v>43821.25</v>
      </c>
      <c r="P900" s="9"/>
      <c r="Q900" t="b">
        <v>0</v>
      </c>
      <c r="R900" t="b">
        <v>0</v>
      </c>
      <c r="S900" t="s">
        <v>42</v>
      </c>
      <c r="T900" t="s">
        <v>2039</v>
      </c>
      <c r="U900" t="s">
        <v>2040</v>
      </c>
    </row>
    <row r="901" spans="1:2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9">
        <f t="shared" si="59"/>
        <v>41572.208333333336</v>
      </c>
      <c r="P901" s="9"/>
      <c r="Q901" t="b">
        <v>0</v>
      </c>
      <c r="R901" t="b">
        <v>0</v>
      </c>
      <c r="S901" t="s">
        <v>159</v>
      </c>
      <c r="T901" t="s">
        <v>2033</v>
      </c>
      <c r="U901" t="s">
        <v>2056</v>
      </c>
    </row>
    <row r="902" spans="1:2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9">
        <f t="shared" si="59"/>
        <v>41902.208333333336</v>
      </c>
      <c r="P902" s="9"/>
      <c r="Q902" t="b">
        <v>0</v>
      </c>
      <c r="R902" t="b">
        <v>1</v>
      </c>
      <c r="S902" t="s">
        <v>28</v>
      </c>
      <c r="T902" t="s">
        <v>2035</v>
      </c>
      <c r="U902" t="s">
        <v>2036</v>
      </c>
    </row>
    <row r="903" spans="1:2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9">
        <f t="shared" si="59"/>
        <v>43331.208333333328</v>
      </c>
      <c r="P903" s="9"/>
      <c r="Q903" t="b">
        <v>0</v>
      </c>
      <c r="R903" t="b">
        <v>1</v>
      </c>
      <c r="S903" t="s">
        <v>23</v>
      </c>
      <c r="T903" t="s">
        <v>2033</v>
      </c>
      <c r="U903" t="s">
        <v>2034</v>
      </c>
    </row>
    <row r="904" spans="1:2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9">
        <f t="shared" si="59"/>
        <v>42441.25</v>
      </c>
      <c r="P904" s="9"/>
      <c r="Q904" t="b">
        <v>0</v>
      </c>
      <c r="R904" t="b">
        <v>0</v>
      </c>
      <c r="S904" t="s">
        <v>28</v>
      </c>
      <c r="T904" t="s">
        <v>2035</v>
      </c>
      <c r="U904" t="s">
        <v>2036</v>
      </c>
    </row>
    <row r="905" spans="1:21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9">
        <f t="shared" si="59"/>
        <v>41049.208333333336</v>
      </c>
      <c r="P905" s="9"/>
      <c r="Q905" t="b">
        <v>0</v>
      </c>
      <c r="R905" t="b">
        <v>1</v>
      </c>
      <c r="S905" t="s">
        <v>68</v>
      </c>
      <c r="T905" t="s">
        <v>2045</v>
      </c>
      <c r="U905" t="s">
        <v>2046</v>
      </c>
    </row>
    <row r="906" spans="1:2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9">
        <f t="shared" si="59"/>
        <v>41190.208333333336</v>
      </c>
      <c r="P906" s="9"/>
      <c r="Q906" t="b">
        <v>0</v>
      </c>
      <c r="R906" t="b">
        <v>0</v>
      </c>
      <c r="S906" t="s">
        <v>133</v>
      </c>
      <c r="T906" t="s">
        <v>2045</v>
      </c>
      <c r="U906" t="s">
        <v>2054</v>
      </c>
    </row>
    <row r="907" spans="1:2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9">
        <f t="shared" si="59"/>
        <v>41539.208333333336</v>
      </c>
      <c r="P907" s="9"/>
      <c r="Q907" t="b">
        <v>0</v>
      </c>
      <c r="R907" t="b">
        <v>0</v>
      </c>
      <c r="S907" t="s">
        <v>33</v>
      </c>
      <c r="T907" t="s">
        <v>2037</v>
      </c>
      <c r="U907" t="s">
        <v>2038</v>
      </c>
    </row>
    <row r="908" spans="1:21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9">
        <f t="shared" si="59"/>
        <v>42904.208333333328</v>
      </c>
      <c r="P908" s="9"/>
      <c r="Q908" t="b">
        <v>1</v>
      </c>
      <c r="R908" t="b">
        <v>1</v>
      </c>
      <c r="S908" t="s">
        <v>42</v>
      </c>
      <c r="T908" t="s">
        <v>2039</v>
      </c>
      <c r="U908" t="s">
        <v>2040</v>
      </c>
    </row>
    <row r="909" spans="1:2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9">
        <f t="shared" si="59"/>
        <v>40667.208333333336</v>
      </c>
      <c r="P909" s="9"/>
      <c r="Q909" t="b">
        <v>0</v>
      </c>
      <c r="R909" t="b">
        <v>0</v>
      </c>
      <c r="S909" t="s">
        <v>33</v>
      </c>
      <c r="T909" t="s">
        <v>2037</v>
      </c>
      <c r="U909" t="s">
        <v>2038</v>
      </c>
    </row>
    <row r="910" spans="1:2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9">
        <f t="shared" si="59"/>
        <v>41042.208333333336</v>
      </c>
      <c r="P910" s="9"/>
      <c r="Q910" t="b">
        <v>0</v>
      </c>
      <c r="R910" t="b">
        <v>0</v>
      </c>
      <c r="S910" t="s">
        <v>89</v>
      </c>
      <c r="T910" t="s">
        <v>2048</v>
      </c>
      <c r="U910" t="s">
        <v>2049</v>
      </c>
    </row>
    <row r="911" spans="1:2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9">
        <f t="shared" si="59"/>
        <v>43282.208333333328</v>
      </c>
      <c r="P911" s="9"/>
      <c r="Q911" t="b">
        <v>0</v>
      </c>
      <c r="R911" t="b">
        <v>1</v>
      </c>
      <c r="S911" t="s">
        <v>33</v>
      </c>
      <c r="T911" t="s">
        <v>2037</v>
      </c>
      <c r="U911" t="s">
        <v>2038</v>
      </c>
    </row>
    <row r="912" spans="1:2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9">
        <f t="shared" si="59"/>
        <v>42027.25</v>
      </c>
      <c r="P912" s="9"/>
      <c r="Q912" t="b">
        <v>0</v>
      </c>
      <c r="R912" t="b">
        <v>0</v>
      </c>
      <c r="S912" t="s">
        <v>33</v>
      </c>
      <c r="T912" t="s">
        <v>2037</v>
      </c>
      <c r="U912" t="s">
        <v>2038</v>
      </c>
    </row>
    <row r="913" spans="1:2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9">
        <f t="shared" si="59"/>
        <v>43719.208333333328</v>
      </c>
      <c r="P913" s="9"/>
      <c r="Q913" t="b">
        <v>1</v>
      </c>
      <c r="R913" t="b">
        <v>0</v>
      </c>
      <c r="S913" t="s">
        <v>28</v>
      </c>
      <c r="T913" t="s">
        <v>2035</v>
      </c>
      <c r="U913" t="s">
        <v>2036</v>
      </c>
    </row>
    <row r="914" spans="1:2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9">
        <f t="shared" si="59"/>
        <v>41170.208333333336</v>
      </c>
      <c r="P914" s="9"/>
      <c r="Q914" t="b">
        <v>1</v>
      </c>
      <c r="R914" t="b">
        <v>0</v>
      </c>
      <c r="S914" t="s">
        <v>53</v>
      </c>
      <c r="T914" t="s">
        <v>2039</v>
      </c>
      <c r="U914" t="s">
        <v>2042</v>
      </c>
    </row>
    <row r="915" spans="1:2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9">
        <f t="shared" si="59"/>
        <v>43610.208333333328</v>
      </c>
      <c r="P915" s="9"/>
      <c r="Q915" t="b">
        <v>0</v>
      </c>
      <c r="R915" t="b">
        <v>0</v>
      </c>
      <c r="S915" t="s">
        <v>53</v>
      </c>
      <c r="T915" t="s">
        <v>2039</v>
      </c>
      <c r="U915" t="s">
        <v>2042</v>
      </c>
    </row>
    <row r="916" spans="1:2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9">
        <f t="shared" si="59"/>
        <v>41502.208333333336</v>
      </c>
      <c r="P916" s="9"/>
      <c r="Q916" t="b">
        <v>0</v>
      </c>
      <c r="R916" t="b">
        <v>0</v>
      </c>
      <c r="S916" t="s">
        <v>33</v>
      </c>
      <c r="T916" t="s">
        <v>2037</v>
      </c>
      <c r="U916" t="s">
        <v>2038</v>
      </c>
    </row>
    <row r="917" spans="1:21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9">
        <f t="shared" si="59"/>
        <v>42985.208333333328</v>
      </c>
      <c r="P917" s="9"/>
      <c r="Q917" t="b">
        <v>0</v>
      </c>
      <c r="R917" t="b">
        <v>0</v>
      </c>
      <c r="S917" t="s">
        <v>269</v>
      </c>
      <c r="T917" t="s">
        <v>2039</v>
      </c>
      <c r="U917" t="s">
        <v>2058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9">
        <f t="shared" si="59"/>
        <v>42000.25</v>
      </c>
      <c r="P918" s="9"/>
      <c r="Q918" t="b">
        <v>0</v>
      </c>
      <c r="R918" t="b">
        <v>0</v>
      </c>
      <c r="S918" t="s">
        <v>122</v>
      </c>
      <c r="T918" t="s">
        <v>2052</v>
      </c>
      <c r="U918" t="s">
        <v>2053</v>
      </c>
    </row>
    <row r="919" spans="1:2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9">
        <f t="shared" si="59"/>
        <v>40746.208333333336</v>
      </c>
      <c r="P919" s="9"/>
      <c r="Q919" t="b">
        <v>0</v>
      </c>
      <c r="R919" t="b">
        <v>1</v>
      </c>
      <c r="S919" t="s">
        <v>100</v>
      </c>
      <c r="T919" t="s">
        <v>2039</v>
      </c>
      <c r="U919" t="s">
        <v>2050</v>
      </c>
    </row>
    <row r="920" spans="1:2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9">
        <f t="shared" si="59"/>
        <v>41128.208333333336</v>
      </c>
      <c r="P920" s="9"/>
      <c r="Q920" t="b">
        <v>0</v>
      </c>
      <c r="R920" t="b">
        <v>0</v>
      </c>
      <c r="S920" t="s">
        <v>133</v>
      </c>
      <c r="T920" t="s">
        <v>2045</v>
      </c>
      <c r="U920" t="s">
        <v>2054</v>
      </c>
    </row>
    <row r="921" spans="1:2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9">
        <f t="shared" si="59"/>
        <v>43054.25</v>
      </c>
      <c r="P921" s="9"/>
      <c r="Q921" t="b">
        <v>0</v>
      </c>
      <c r="R921" t="b">
        <v>1</v>
      </c>
      <c r="S921" t="s">
        <v>33</v>
      </c>
      <c r="T921" t="s">
        <v>2037</v>
      </c>
      <c r="U921" t="s">
        <v>2038</v>
      </c>
    </row>
    <row r="922" spans="1:2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9">
        <f t="shared" si="59"/>
        <v>43523.25</v>
      </c>
      <c r="P922" s="9"/>
      <c r="Q922" t="b">
        <v>1</v>
      </c>
      <c r="R922" t="b">
        <v>0</v>
      </c>
      <c r="S922" t="s">
        <v>71</v>
      </c>
      <c r="T922" t="s">
        <v>2039</v>
      </c>
      <c r="U922" t="s">
        <v>2047</v>
      </c>
    </row>
    <row r="923" spans="1:2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9">
        <f t="shared" si="59"/>
        <v>40965.25</v>
      </c>
      <c r="P923" s="9"/>
      <c r="Q923" t="b">
        <v>0</v>
      </c>
      <c r="R923" t="b">
        <v>0</v>
      </c>
      <c r="S923" t="s">
        <v>28</v>
      </c>
      <c r="T923" t="s">
        <v>2035</v>
      </c>
      <c r="U923" t="s">
        <v>2036</v>
      </c>
    </row>
    <row r="924" spans="1:2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9">
        <f t="shared" si="59"/>
        <v>43452.25</v>
      </c>
      <c r="P924" s="9"/>
      <c r="Q924" t="b">
        <v>0</v>
      </c>
      <c r="R924" t="b">
        <v>1</v>
      </c>
      <c r="S924" t="s">
        <v>319</v>
      </c>
      <c r="T924" t="s">
        <v>2033</v>
      </c>
      <c r="U924" t="s">
        <v>2060</v>
      </c>
    </row>
    <row r="925" spans="1:2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9">
        <f t="shared" si="59"/>
        <v>40374.208333333336</v>
      </c>
      <c r="P925" s="9"/>
      <c r="Q925" t="b">
        <v>0</v>
      </c>
      <c r="R925" t="b">
        <v>0</v>
      </c>
      <c r="S925" t="s">
        <v>33</v>
      </c>
      <c r="T925" t="s">
        <v>2037</v>
      </c>
      <c r="U925" t="s">
        <v>2038</v>
      </c>
    </row>
    <row r="926" spans="1:2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9">
        <f t="shared" si="59"/>
        <v>43780.25</v>
      </c>
      <c r="P926" s="9"/>
      <c r="Q926" t="b">
        <v>0</v>
      </c>
      <c r="R926" t="b">
        <v>0</v>
      </c>
      <c r="S926" t="s">
        <v>33</v>
      </c>
      <c r="T926" t="s">
        <v>2037</v>
      </c>
      <c r="U926" t="s">
        <v>2038</v>
      </c>
    </row>
    <row r="927" spans="1:21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9">
        <f t="shared" si="59"/>
        <v>43012.208333333328</v>
      </c>
      <c r="P927" s="9"/>
      <c r="Q927" t="b">
        <v>0</v>
      </c>
      <c r="R927" t="b">
        <v>0</v>
      </c>
      <c r="S927" t="s">
        <v>33</v>
      </c>
      <c r="T927" t="s">
        <v>2037</v>
      </c>
      <c r="U927" t="s">
        <v>2038</v>
      </c>
    </row>
    <row r="928" spans="1:2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9">
        <f t="shared" si="59"/>
        <v>42506.208333333328</v>
      </c>
      <c r="P928" s="9"/>
      <c r="Q928" t="b">
        <v>0</v>
      </c>
      <c r="R928" t="b">
        <v>0</v>
      </c>
      <c r="S928" t="s">
        <v>17</v>
      </c>
      <c r="T928" t="s">
        <v>2031</v>
      </c>
      <c r="U928" t="s">
        <v>2032</v>
      </c>
    </row>
    <row r="929" spans="1:2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9">
        <f t="shared" si="59"/>
        <v>41131.208333333336</v>
      </c>
      <c r="P929" s="9"/>
      <c r="Q929" t="b">
        <v>0</v>
      </c>
      <c r="R929" t="b">
        <v>0</v>
      </c>
      <c r="S929" t="s">
        <v>33</v>
      </c>
      <c r="T929" t="s">
        <v>2037</v>
      </c>
      <c r="U929" t="s">
        <v>2038</v>
      </c>
    </row>
    <row r="930" spans="1:2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9">
        <f t="shared" si="59"/>
        <v>41646.25</v>
      </c>
      <c r="P930" s="9"/>
      <c r="Q930" t="b">
        <v>0</v>
      </c>
      <c r="R930" t="b">
        <v>0</v>
      </c>
      <c r="S930" t="s">
        <v>28</v>
      </c>
      <c r="T930" t="s">
        <v>2035</v>
      </c>
      <c r="U930" t="s">
        <v>2036</v>
      </c>
    </row>
    <row r="931" spans="1:2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9">
        <f t="shared" si="59"/>
        <v>42872.208333333328</v>
      </c>
      <c r="P931" s="9"/>
      <c r="Q931" t="b">
        <v>0</v>
      </c>
      <c r="R931" t="b">
        <v>0</v>
      </c>
      <c r="S931" t="s">
        <v>33</v>
      </c>
      <c r="T931" t="s">
        <v>2037</v>
      </c>
      <c r="U931" t="s">
        <v>2038</v>
      </c>
    </row>
    <row r="932" spans="1:2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9">
        <f t="shared" si="59"/>
        <v>42067.25</v>
      </c>
      <c r="P932" s="9"/>
      <c r="Q932" t="b">
        <v>0</v>
      </c>
      <c r="R932" t="b">
        <v>1</v>
      </c>
      <c r="S932" t="s">
        <v>33</v>
      </c>
      <c r="T932" t="s">
        <v>2037</v>
      </c>
      <c r="U932" t="s">
        <v>2038</v>
      </c>
    </row>
    <row r="933" spans="1:2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9">
        <f t="shared" si="59"/>
        <v>41820.208333333336</v>
      </c>
      <c r="P933" s="9"/>
      <c r="Q933" t="b">
        <v>0</v>
      </c>
      <c r="R933" t="b">
        <v>1</v>
      </c>
      <c r="S933" t="s">
        <v>33</v>
      </c>
      <c r="T933" t="s">
        <v>2037</v>
      </c>
      <c r="U933" t="s">
        <v>2038</v>
      </c>
    </row>
    <row r="934" spans="1:2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9">
        <f t="shared" si="59"/>
        <v>41712.208333333336</v>
      </c>
      <c r="P934" s="9"/>
      <c r="Q934" t="b">
        <v>0</v>
      </c>
      <c r="R934" t="b">
        <v>0</v>
      </c>
      <c r="S934" t="s">
        <v>23</v>
      </c>
      <c r="T934" t="s">
        <v>2033</v>
      </c>
      <c r="U934" t="s">
        <v>2034</v>
      </c>
    </row>
    <row r="935" spans="1:2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9">
        <f t="shared" si="59"/>
        <v>41385.208333333336</v>
      </c>
      <c r="P935" s="9"/>
      <c r="Q935" t="b">
        <v>0</v>
      </c>
      <c r="R935" t="b">
        <v>0</v>
      </c>
      <c r="S935" t="s">
        <v>33</v>
      </c>
      <c r="T935" t="s">
        <v>2037</v>
      </c>
      <c r="U935" t="s">
        <v>2038</v>
      </c>
    </row>
    <row r="936" spans="1:2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9">
        <f t="shared" si="59"/>
        <v>42428.25</v>
      </c>
      <c r="P936" s="9"/>
      <c r="Q936" t="b">
        <v>0</v>
      </c>
      <c r="R936" t="b">
        <v>0</v>
      </c>
      <c r="S936" t="s">
        <v>33</v>
      </c>
      <c r="T936" t="s">
        <v>2037</v>
      </c>
      <c r="U936" t="s">
        <v>2038</v>
      </c>
    </row>
    <row r="937" spans="1:21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9">
        <f t="shared" si="59"/>
        <v>42216.208333333328</v>
      </c>
      <c r="P937" s="9"/>
      <c r="Q937" t="b">
        <v>0</v>
      </c>
      <c r="R937" t="b">
        <v>0</v>
      </c>
      <c r="S937" t="s">
        <v>33</v>
      </c>
      <c r="T937" t="s">
        <v>2037</v>
      </c>
      <c r="U937" t="s">
        <v>2038</v>
      </c>
    </row>
    <row r="938" spans="1:2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9">
        <f t="shared" si="59"/>
        <v>43671.208333333328</v>
      </c>
      <c r="P938" s="9"/>
      <c r="Q938" t="b">
        <v>1</v>
      </c>
      <c r="R938" t="b">
        <v>0</v>
      </c>
      <c r="S938" t="s">
        <v>33</v>
      </c>
      <c r="T938" t="s">
        <v>2037</v>
      </c>
      <c r="U938" t="s">
        <v>2038</v>
      </c>
    </row>
    <row r="939" spans="1:2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9">
        <f t="shared" si="59"/>
        <v>42343.25</v>
      </c>
      <c r="P939" s="9"/>
      <c r="Q939" t="b">
        <v>0</v>
      </c>
      <c r="R939" t="b">
        <v>0</v>
      </c>
      <c r="S939" t="s">
        <v>42</v>
      </c>
      <c r="T939" t="s">
        <v>2039</v>
      </c>
      <c r="U939" t="s">
        <v>2040</v>
      </c>
    </row>
    <row r="940" spans="1:2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9">
        <f t="shared" si="59"/>
        <v>43299.208333333328</v>
      </c>
      <c r="P940" s="9"/>
      <c r="Q940" t="b">
        <v>0</v>
      </c>
      <c r="R940" t="b">
        <v>1</v>
      </c>
      <c r="S940" t="s">
        <v>119</v>
      </c>
      <c r="T940" t="s">
        <v>2045</v>
      </c>
      <c r="U940" t="s">
        <v>2051</v>
      </c>
    </row>
    <row r="941" spans="1:21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9">
        <f t="shared" si="59"/>
        <v>40687.208333333336</v>
      </c>
      <c r="P941" s="9"/>
      <c r="Q941" t="b">
        <v>0</v>
      </c>
      <c r="R941" t="b">
        <v>1</v>
      </c>
      <c r="S941" t="s">
        <v>89</v>
      </c>
      <c r="T941" t="s">
        <v>2048</v>
      </c>
      <c r="U941" t="s">
        <v>2049</v>
      </c>
    </row>
    <row r="942" spans="1:2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9">
        <f t="shared" si="59"/>
        <v>41266.25</v>
      </c>
      <c r="P942" s="9"/>
      <c r="Q942" t="b">
        <v>0</v>
      </c>
      <c r="R942" t="b">
        <v>0</v>
      </c>
      <c r="S942" t="s">
        <v>28</v>
      </c>
      <c r="T942" t="s">
        <v>2035</v>
      </c>
      <c r="U942" t="s">
        <v>2036</v>
      </c>
    </row>
    <row r="943" spans="1:2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9">
        <f t="shared" si="59"/>
        <v>40587.25</v>
      </c>
      <c r="P943" s="9"/>
      <c r="Q943" t="b">
        <v>1</v>
      </c>
      <c r="R943" t="b">
        <v>0</v>
      </c>
      <c r="S943" t="s">
        <v>33</v>
      </c>
      <c r="T943" t="s">
        <v>2037</v>
      </c>
      <c r="U943" t="s">
        <v>2038</v>
      </c>
    </row>
    <row r="944" spans="1:2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9">
        <f t="shared" si="59"/>
        <v>40571.25</v>
      </c>
      <c r="P944" s="9"/>
      <c r="Q944" t="b">
        <v>0</v>
      </c>
      <c r="R944" t="b">
        <v>0</v>
      </c>
      <c r="S944" t="s">
        <v>33</v>
      </c>
      <c r="T944" t="s">
        <v>2037</v>
      </c>
      <c r="U944" t="s">
        <v>2038</v>
      </c>
    </row>
    <row r="945" spans="1:2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9">
        <f t="shared" si="59"/>
        <v>41941.208333333336</v>
      </c>
      <c r="P945" s="9"/>
      <c r="Q945" t="b">
        <v>0</v>
      </c>
      <c r="R945" t="b">
        <v>0</v>
      </c>
      <c r="S945" t="s">
        <v>17</v>
      </c>
      <c r="T945" t="s">
        <v>2031</v>
      </c>
      <c r="U945" t="s">
        <v>2032</v>
      </c>
    </row>
    <row r="946" spans="1:2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9">
        <f t="shared" si="59"/>
        <v>42795.25</v>
      </c>
      <c r="P946" s="9"/>
      <c r="Q946" t="b">
        <v>0</v>
      </c>
      <c r="R946" t="b">
        <v>0</v>
      </c>
      <c r="S946" t="s">
        <v>122</v>
      </c>
      <c r="T946" t="s">
        <v>2052</v>
      </c>
      <c r="U946" t="s">
        <v>2053</v>
      </c>
    </row>
    <row r="947" spans="1:2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9">
        <f t="shared" si="59"/>
        <v>41019.208333333336</v>
      </c>
      <c r="P947" s="9"/>
      <c r="Q947" t="b">
        <v>1</v>
      </c>
      <c r="R947" t="b">
        <v>0</v>
      </c>
      <c r="S947" t="s">
        <v>122</v>
      </c>
      <c r="T947" t="s">
        <v>2052</v>
      </c>
      <c r="U947" t="s">
        <v>2053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9">
        <f t="shared" si="59"/>
        <v>40712.208333333336</v>
      </c>
      <c r="P948" s="9"/>
      <c r="Q948" t="b">
        <v>0</v>
      </c>
      <c r="R948" t="b">
        <v>0</v>
      </c>
      <c r="S948" t="s">
        <v>33</v>
      </c>
      <c r="T948" t="s">
        <v>2037</v>
      </c>
      <c r="U948" t="s">
        <v>2038</v>
      </c>
    </row>
    <row r="949" spans="1:2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9">
        <f t="shared" si="59"/>
        <v>41915.208333333336</v>
      </c>
      <c r="P949" s="9"/>
      <c r="Q949" t="b">
        <v>0</v>
      </c>
      <c r="R949" t="b">
        <v>0</v>
      </c>
      <c r="S949" t="s">
        <v>33</v>
      </c>
      <c r="T949" t="s">
        <v>2037</v>
      </c>
      <c r="U949" t="s">
        <v>2038</v>
      </c>
    </row>
    <row r="950" spans="1:2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9">
        <f t="shared" si="59"/>
        <v>41995.25</v>
      </c>
      <c r="P950" s="9"/>
      <c r="Q950" t="b">
        <v>1</v>
      </c>
      <c r="R950" t="b">
        <v>1</v>
      </c>
      <c r="S950" t="s">
        <v>42</v>
      </c>
      <c r="T950" t="s">
        <v>2039</v>
      </c>
      <c r="U950" t="s">
        <v>2040</v>
      </c>
    </row>
    <row r="951" spans="1:21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9">
        <f t="shared" si="59"/>
        <v>42131.208333333328</v>
      </c>
      <c r="P951" s="9"/>
      <c r="Q951" t="b">
        <v>0</v>
      </c>
      <c r="R951" t="b">
        <v>0</v>
      </c>
      <c r="S951" t="s">
        <v>28</v>
      </c>
      <c r="T951" t="s">
        <v>2035</v>
      </c>
      <c r="U951" t="s">
        <v>2036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9">
        <f t="shared" si="59"/>
        <v>43576.208333333328</v>
      </c>
      <c r="P952" s="9"/>
      <c r="Q952" t="b">
        <v>0</v>
      </c>
      <c r="R952" t="b">
        <v>1</v>
      </c>
      <c r="S952" t="s">
        <v>33</v>
      </c>
      <c r="T952" t="s">
        <v>2037</v>
      </c>
      <c r="U952" t="s">
        <v>2038</v>
      </c>
    </row>
    <row r="953" spans="1:2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9">
        <f t="shared" si="59"/>
        <v>42731.25</v>
      </c>
      <c r="P953" s="9"/>
      <c r="Q953" t="b">
        <v>0</v>
      </c>
      <c r="R953" t="b">
        <v>1</v>
      </c>
      <c r="S953" t="s">
        <v>23</v>
      </c>
      <c r="T953" t="s">
        <v>2033</v>
      </c>
      <c r="U953" t="s">
        <v>2034</v>
      </c>
    </row>
    <row r="954" spans="1:2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9">
        <f t="shared" si="59"/>
        <v>42605.208333333328</v>
      </c>
      <c r="P954" s="9"/>
      <c r="Q954" t="b">
        <v>0</v>
      </c>
      <c r="R954" t="b">
        <v>0</v>
      </c>
      <c r="S954" t="s">
        <v>42</v>
      </c>
      <c r="T954" t="s">
        <v>2039</v>
      </c>
      <c r="U954" t="s">
        <v>2040</v>
      </c>
    </row>
    <row r="955" spans="1:21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9">
        <f t="shared" si="59"/>
        <v>42394.25</v>
      </c>
      <c r="P955" s="9"/>
      <c r="Q955" t="b">
        <v>0</v>
      </c>
      <c r="R955" t="b">
        <v>1</v>
      </c>
      <c r="S955" t="s">
        <v>474</v>
      </c>
      <c r="T955" t="s">
        <v>2039</v>
      </c>
      <c r="U955" t="s">
        <v>2061</v>
      </c>
    </row>
    <row r="956" spans="1:2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9">
        <f t="shared" si="59"/>
        <v>41198.208333333336</v>
      </c>
      <c r="P956" s="9"/>
      <c r="Q956" t="b">
        <v>0</v>
      </c>
      <c r="R956" t="b">
        <v>0</v>
      </c>
      <c r="S956" t="s">
        <v>28</v>
      </c>
      <c r="T956" t="s">
        <v>2035</v>
      </c>
      <c r="U956" t="s">
        <v>2036</v>
      </c>
    </row>
    <row r="957" spans="1:21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9">
        <f t="shared" si="59"/>
        <v>41240.25</v>
      </c>
      <c r="P957" s="9"/>
      <c r="Q957" t="b">
        <v>0</v>
      </c>
      <c r="R957" t="b">
        <v>0</v>
      </c>
      <c r="S957" t="s">
        <v>33</v>
      </c>
      <c r="T957" t="s">
        <v>2037</v>
      </c>
      <c r="U957" t="s">
        <v>2038</v>
      </c>
    </row>
    <row r="958" spans="1:2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9">
        <f t="shared" si="59"/>
        <v>42364.25</v>
      </c>
      <c r="P958" s="9"/>
      <c r="Q958" t="b">
        <v>0</v>
      </c>
      <c r="R958" t="b">
        <v>0</v>
      </c>
      <c r="S958" t="s">
        <v>474</v>
      </c>
      <c r="T958" t="s">
        <v>2039</v>
      </c>
      <c r="U958" t="s">
        <v>2061</v>
      </c>
    </row>
    <row r="959" spans="1:2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9">
        <f t="shared" si="59"/>
        <v>40958.25</v>
      </c>
      <c r="P959" s="9"/>
      <c r="Q959" t="b">
        <v>0</v>
      </c>
      <c r="R959" t="b">
        <v>0</v>
      </c>
      <c r="S959" t="s">
        <v>33</v>
      </c>
      <c r="T959" t="s">
        <v>2037</v>
      </c>
      <c r="U959" t="s">
        <v>2038</v>
      </c>
    </row>
    <row r="960" spans="1:21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9">
        <f t="shared" si="59"/>
        <v>40372.208333333336</v>
      </c>
      <c r="P960" s="9"/>
      <c r="Q960" t="b">
        <v>0</v>
      </c>
      <c r="R960" t="b">
        <v>0</v>
      </c>
      <c r="S960" t="s">
        <v>71</v>
      </c>
      <c r="T960" t="s">
        <v>2039</v>
      </c>
      <c r="U960" t="s">
        <v>2047</v>
      </c>
    </row>
    <row r="961" spans="1:2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9">
        <f t="shared" si="59"/>
        <v>40385.208333333336</v>
      </c>
      <c r="P961" s="9"/>
      <c r="Q961" t="b">
        <v>0</v>
      </c>
      <c r="R961" t="b">
        <v>0</v>
      </c>
      <c r="S961" t="s">
        <v>206</v>
      </c>
      <c r="T961" t="s">
        <v>2045</v>
      </c>
      <c r="U961" t="s">
        <v>2057</v>
      </c>
    </row>
    <row r="962" spans="1:2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9">
        <f t="shared" si="59"/>
        <v>42445.208333333328</v>
      </c>
      <c r="P962" s="9"/>
      <c r="Q962" t="b">
        <v>0</v>
      </c>
      <c r="R962" t="b">
        <v>0</v>
      </c>
      <c r="S962" t="s">
        <v>28</v>
      </c>
      <c r="T962" t="s">
        <v>2035</v>
      </c>
      <c r="U962" t="s">
        <v>2036</v>
      </c>
    </row>
    <row r="963" spans="1:21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s="9"/>
      <c r="Q963" t="b">
        <v>0</v>
      </c>
      <c r="R963" t="b">
        <v>0</v>
      </c>
      <c r="S963" t="s">
        <v>206</v>
      </c>
      <c r="T963" t="s">
        <v>2045</v>
      </c>
      <c r="U963" t="s">
        <v>2057</v>
      </c>
    </row>
    <row r="964" spans="1:2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9">
        <f t="shared" si="63"/>
        <v>41613.25</v>
      </c>
      <c r="P964" s="9"/>
      <c r="Q964" t="b">
        <v>0</v>
      </c>
      <c r="R964" t="b">
        <v>0</v>
      </c>
      <c r="S964" t="s">
        <v>17</v>
      </c>
      <c r="T964" t="s">
        <v>2031</v>
      </c>
      <c r="U964" t="s">
        <v>2032</v>
      </c>
    </row>
    <row r="965" spans="1:2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9">
        <f t="shared" si="63"/>
        <v>40613.25</v>
      </c>
      <c r="P965" s="9"/>
      <c r="Q965" t="b">
        <v>0</v>
      </c>
      <c r="R965" t="b">
        <v>1</v>
      </c>
      <c r="S965" t="s">
        <v>122</v>
      </c>
      <c r="T965" t="s">
        <v>2052</v>
      </c>
      <c r="U965" t="s">
        <v>2053</v>
      </c>
    </row>
    <row r="966" spans="1:2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9">
        <f t="shared" si="63"/>
        <v>42140.208333333328</v>
      </c>
      <c r="P966" s="9"/>
      <c r="Q966" t="b">
        <v>0</v>
      </c>
      <c r="R966" t="b">
        <v>0</v>
      </c>
      <c r="S966" t="s">
        <v>33</v>
      </c>
      <c r="T966" t="s">
        <v>2037</v>
      </c>
      <c r="U966" t="s">
        <v>2038</v>
      </c>
    </row>
    <row r="967" spans="1:2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9">
        <f t="shared" si="63"/>
        <v>40243.25</v>
      </c>
      <c r="P967" s="9"/>
      <c r="Q967" t="b">
        <v>0</v>
      </c>
      <c r="R967" t="b">
        <v>0</v>
      </c>
      <c r="S967" t="s">
        <v>23</v>
      </c>
      <c r="T967" t="s">
        <v>2033</v>
      </c>
      <c r="U967" t="s">
        <v>2034</v>
      </c>
    </row>
    <row r="968" spans="1:2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9">
        <f t="shared" si="63"/>
        <v>42903.208333333328</v>
      </c>
      <c r="P968" s="9"/>
      <c r="Q968" t="b">
        <v>0</v>
      </c>
      <c r="R968" t="b">
        <v>0</v>
      </c>
      <c r="S968" t="s">
        <v>33</v>
      </c>
      <c r="T968" t="s">
        <v>2037</v>
      </c>
      <c r="U968" t="s">
        <v>2038</v>
      </c>
    </row>
    <row r="969" spans="1:2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9">
        <f t="shared" si="63"/>
        <v>41042.208333333336</v>
      </c>
      <c r="P969" s="9"/>
      <c r="Q969" t="b">
        <v>0</v>
      </c>
      <c r="R969" t="b">
        <v>0</v>
      </c>
      <c r="S969" t="s">
        <v>319</v>
      </c>
      <c r="T969" t="s">
        <v>2033</v>
      </c>
      <c r="U969" t="s">
        <v>2060</v>
      </c>
    </row>
    <row r="970" spans="1:21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9">
        <f t="shared" si="63"/>
        <v>40559.25</v>
      </c>
      <c r="P970" s="9"/>
      <c r="Q970" t="b">
        <v>0</v>
      </c>
      <c r="R970" t="b">
        <v>0</v>
      </c>
      <c r="S970" t="s">
        <v>17</v>
      </c>
      <c r="T970" t="s">
        <v>2031</v>
      </c>
      <c r="U970" t="s">
        <v>2032</v>
      </c>
    </row>
    <row r="971" spans="1:2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9">
        <f t="shared" si="63"/>
        <v>43828.25</v>
      </c>
      <c r="P971" s="9"/>
      <c r="Q971" t="b">
        <v>0</v>
      </c>
      <c r="R971" t="b">
        <v>0</v>
      </c>
      <c r="S971" t="s">
        <v>33</v>
      </c>
      <c r="T971" t="s">
        <v>2037</v>
      </c>
      <c r="U971" t="s">
        <v>2038</v>
      </c>
    </row>
    <row r="972" spans="1:21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9">
        <f t="shared" si="63"/>
        <v>40673.208333333336</v>
      </c>
      <c r="P972" s="9"/>
      <c r="Q972" t="b">
        <v>0</v>
      </c>
      <c r="R972" t="b">
        <v>0</v>
      </c>
      <c r="S972" t="s">
        <v>33</v>
      </c>
      <c r="T972" t="s">
        <v>2037</v>
      </c>
      <c r="U972" t="s">
        <v>2038</v>
      </c>
    </row>
    <row r="973" spans="1:2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9">
        <f t="shared" si="63"/>
        <v>41561.208333333336</v>
      </c>
      <c r="P973" s="9"/>
      <c r="Q973" t="b">
        <v>0</v>
      </c>
      <c r="R973" t="b">
        <v>0</v>
      </c>
      <c r="S973" t="s">
        <v>269</v>
      </c>
      <c r="T973" t="s">
        <v>2039</v>
      </c>
      <c r="U973" t="s">
        <v>2058</v>
      </c>
    </row>
    <row r="974" spans="1:21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9">
        <f t="shared" si="63"/>
        <v>41801.208333333336</v>
      </c>
      <c r="P974" s="9"/>
      <c r="Q974" t="b">
        <v>0</v>
      </c>
      <c r="R974" t="b">
        <v>1</v>
      </c>
      <c r="S974" t="s">
        <v>28</v>
      </c>
      <c r="T974" t="s">
        <v>2035</v>
      </c>
      <c r="U974" t="s">
        <v>2036</v>
      </c>
    </row>
    <row r="975" spans="1:2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9">
        <f t="shared" si="63"/>
        <v>40524.25</v>
      </c>
      <c r="P975" s="9"/>
      <c r="Q975" t="b">
        <v>0</v>
      </c>
      <c r="R975" t="b">
        <v>1</v>
      </c>
      <c r="S975" t="s">
        <v>33</v>
      </c>
      <c r="T975" t="s">
        <v>2037</v>
      </c>
      <c r="U975" t="s">
        <v>2038</v>
      </c>
    </row>
    <row r="976" spans="1:2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9">
        <f t="shared" si="63"/>
        <v>41413.208333333336</v>
      </c>
      <c r="P976" s="9"/>
      <c r="Q976" t="b">
        <v>0</v>
      </c>
      <c r="R976" t="b">
        <v>0</v>
      </c>
      <c r="S976" t="s">
        <v>60</v>
      </c>
      <c r="T976" t="s">
        <v>2033</v>
      </c>
      <c r="U976" t="s">
        <v>2043</v>
      </c>
    </row>
    <row r="977" spans="1:2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9">
        <f t="shared" si="63"/>
        <v>42376.25</v>
      </c>
      <c r="P977" s="9"/>
      <c r="Q977" t="b">
        <v>0</v>
      </c>
      <c r="R977" t="b">
        <v>1</v>
      </c>
      <c r="S977" t="s">
        <v>33</v>
      </c>
      <c r="T977" t="s">
        <v>2037</v>
      </c>
      <c r="U977" t="s">
        <v>2038</v>
      </c>
    </row>
    <row r="978" spans="1:21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9">
        <f t="shared" si="63"/>
        <v>40577.25</v>
      </c>
      <c r="P978" s="9"/>
      <c r="Q978" t="b">
        <v>0</v>
      </c>
      <c r="R978" t="b">
        <v>1</v>
      </c>
      <c r="S978" t="s">
        <v>33</v>
      </c>
      <c r="T978" t="s">
        <v>2037</v>
      </c>
      <c r="U978" t="s">
        <v>2038</v>
      </c>
    </row>
    <row r="979" spans="1:2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9">
        <f t="shared" si="63"/>
        <v>43170.25</v>
      </c>
      <c r="P979" s="9"/>
      <c r="Q979" t="b">
        <v>0</v>
      </c>
      <c r="R979" t="b">
        <v>0</v>
      </c>
      <c r="S979" t="s">
        <v>17</v>
      </c>
      <c r="T979" t="s">
        <v>2031</v>
      </c>
      <c r="U979" t="s">
        <v>2032</v>
      </c>
    </row>
    <row r="980" spans="1:2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9">
        <f t="shared" si="63"/>
        <v>42708.25</v>
      </c>
      <c r="P980" s="9"/>
      <c r="Q980" t="b">
        <v>0</v>
      </c>
      <c r="R980" t="b">
        <v>0</v>
      </c>
      <c r="S980" t="s">
        <v>89</v>
      </c>
      <c r="T980" t="s">
        <v>2048</v>
      </c>
      <c r="U980" t="s">
        <v>2049</v>
      </c>
    </row>
    <row r="981" spans="1:2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9">
        <f t="shared" si="63"/>
        <v>42084.208333333328</v>
      </c>
      <c r="P981" s="9"/>
      <c r="Q981" t="b">
        <v>0</v>
      </c>
      <c r="R981" t="b">
        <v>0</v>
      </c>
      <c r="S981" t="s">
        <v>33</v>
      </c>
      <c r="T981" t="s">
        <v>2037</v>
      </c>
      <c r="U981" t="s">
        <v>2038</v>
      </c>
    </row>
    <row r="982" spans="1:2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9">
        <f t="shared" si="63"/>
        <v>42312.25</v>
      </c>
      <c r="P982" s="9"/>
      <c r="Q982" t="b">
        <v>1</v>
      </c>
      <c r="R982" t="b">
        <v>0</v>
      </c>
      <c r="S982" t="s">
        <v>68</v>
      </c>
      <c r="T982" t="s">
        <v>2045</v>
      </c>
      <c r="U982" t="s">
        <v>2046</v>
      </c>
    </row>
    <row r="983" spans="1:2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9">
        <f t="shared" si="63"/>
        <v>43127.25</v>
      </c>
      <c r="P983" s="9"/>
      <c r="Q983" t="b">
        <v>0</v>
      </c>
      <c r="R983" t="b">
        <v>0</v>
      </c>
      <c r="S983" t="s">
        <v>28</v>
      </c>
      <c r="T983" t="s">
        <v>2035</v>
      </c>
      <c r="U983" t="s">
        <v>2036</v>
      </c>
    </row>
    <row r="984" spans="1:2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9">
        <f t="shared" si="63"/>
        <v>40745.208333333336</v>
      </c>
      <c r="P984" s="9"/>
      <c r="Q984" t="b">
        <v>0</v>
      </c>
      <c r="R984" t="b">
        <v>1</v>
      </c>
      <c r="S984" t="s">
        <v>42</v>
      </c>
      <c r="T984" t="s">
        <v>2039</v>
      </c>
      <c r="U984" t="s">
        <v>2040</v>
      </c>
    </row>
    <row r="985" spans="1:2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9">
        <f t="shared" si="63"/>
        <v>43696.208333333328</v>
      </c>
      <c r="P985" s="9"/>
      <c r="Q985" t="b">
        <v>0</v>
      </c>
      <c r="R985" t="b">
        <v>0</v>
      </c>
      <c r="S985" t="s">
        <v>42</v>
      </c>
      <c r="T985" t="s">
        <v>2039</v>
      </c>
      <c r="U985" t="s">
        <v>2040</v>
      </c>
    </row>
    <row r="986" spans="1:21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9">
        <f t="shared" si="63"/>
        <v>43742.208333333328</v>
      </c>
      <c r="P986" s="9"/>
      <c r="Q986" t="b">
        <v>0</v>
      </c>
      <c r="R986" t="b">
        <v>0</v>
      </c>
      <c r="S986" t="s">
        <v>33</v>
      </c>
      <c r="T986" t="s">
        <v>2037</v>
      </c>
      <c r="U986" t="s">
        <v>2038</v>
      </c>
    </row>
    <row r="987" spans="1:2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9">
        <f t="shared" si="63"/>
        <v>41640.25</v>
      </c>
      <c r="P987" s="9"/>
      <c r="Q987" t="b">
        <v>0</v>
      </c>
      <c r="R987" t="b">
        <v>1</v>
      </c>
      <c r="S987" t="s">
        <v>23</v>
      </c>
      <c r="T987" t="s">
        <v>2033</v>
      </c>
      <c r="U987" t="s">
        <v>2034</v>
      </c>
    </row>
    <row r="988" spans="1:21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9">
        <f t="shared" si="63"/>
        <v>40652.208333333336</v>
      </c>
      <c r="P988" s="9"/>
      <c r="Q988" t="b">
        <v>0</v>
      </c>
      <c r="R988" t="b">
        <v>0</v>
      </c>
      <c r="S988" t="s">
        <v>23</v>
      </c>
      <c r="T988" t="s">
        <v>2033</v>
      </c>
      <c r="U988" t="s">
        <v>2034</v>
      </c>
    </row>
    <row r="989" spans="1:2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9">
        <f t="shared" si="63"/>
        <v>42866.208333333328</v>
      </c>
      <c r="P989" s="9"/>
      <c r="Q989" t="b">
        <v>0</v>
      </c>
      <c r="R989" t="b">
        <v>0</v>
      </c>
      <c r="S989" t="s">
        <v>42</v>
      </c>
      <c r="T989" t="s">
        <v>2039</v>
      </c>
      <c r="U989" t="s">
        <v>2040</v>
      </c>
    </row>
    <row r="990" spans="1:2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9">
        <f t="shared" si="63"/>
        <v>42707.25</v>
      </c>
      <c r="P990" s="9"/>
      <c r="Q990" t="b">
        <v>0</v>
      </c>
      <c r="R990" t="b">
        <v>0</v>
      </c>
      <c r="S990" t="s">
        <v>133</v>
      </c>
      <c r="T990" t="s">
        <v>2045</v>
      </c>
      <c r="U990" t="s">
        <v>2054</v>
      </c>
    </row>
    <row r="991" spans="1:2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9">
        <f t="shared" si="63"/>
        <v>43576.208333333328</v>
      </c>
      <c r="P991" s="9"/>
      <c r="Q991" t="b">
        <v>0</v>
      </c>
      <c r="R991" t="b">
        <v>0</v>
      </c>
      <c r="S991" t="s">
        <v>206</v>
      </c>
      <c r="T991" t="s">
        <v>2045</v>
      </c>
      <c r="U991" t="s">
        <v>2057</v>
      </c>
    </row>
    <row r="992" spans="1:2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9">
        <f t="shared" si="63"/>
        <v>42454.208333333328</v>
      </c>
      <c r="P992" s="9"/>
      <c r="Q992" t="b">
        <v>0</v>
      </c>
      <c r="R992" t="b">
        <v>1</v>
      </c>
      <c r="S992" t="s">
        <v>53</v>
      </c>
      <c r="T992" t="s">
        <v>2039</v>
      </c>
      <c r="U992" t="s">
        <v>2042</v>
      </c>
    </row>
    <row r="993" spans="1:2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9">
        <f t="shared" si="63"/>
        <v>41911.208333333336</v>
      </c>
      <c r="P993" s="9"/>
      <c r="Q993" t="b">
        <v>0</v>
      </c>
      <c r="R993" t="b">
        <v>1</v>
      </c>
      <c r="S993" t="s">
        <v>23</v>
      </c>
      <c r="T993" t="s">
        <v>2033</v>
      </c>
      <c r="U993" t="s">
        <v>2034</v>
      </c>
    </row>
    <row r="994" spans="1:2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9">
        <f t="shared" si="63"/>
        <v>43241.208333333328</v>
      </c>
      <c r="P994" s="9"/>
      <c r="Q994" t="b">
        <v>0</v>
      </c>
      <c r="R994" t="b">
        <v>1</v>
      </c>
      <c r="S994" t="s">
        <v>53</v>
      </c>
      <c r="T994" t="s">
        <v>2039</v>
      </c>
      <c r="U994" t="s">
        <v>2042</v>
      </c>
    </row>
    <row r="995" spans="1:2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9">
        <f t="shared" si="63"/>
        <v>42379.25</v>
      </c>
      <c r="P995" s="9"/>
      <c r="Q995" t="b">
        <v>0</v>
      </c>
      <c r="R995" t="b">
        <v>1</v>
      </c>
      <c r="S995" t="s">
        <v>122</v>
      </c>
      <c r="T995" t="s">
        <v>2052</v>
      </c>
      <c r="U995" t="s">
        <v>2053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9">
        <f t="shared" si="63"/>
        <v>41935.208333333336</v>
      </c>
      <c r="P996" s="9"/>
      <c r="Q996" t="b">
        <v>0</v>
      </c>
      <c r="R996" t="b">
        <v>1</v>
      </c>
      <c r="S996" t="s">
        <v>206</v>
      </c>
      <c r="T996" t="s">
        <v>2045</v>
      </c>
      <c r="U996" t="s">
        <v>2057</v>
      </c>
    </row>
    <row r="997" spans="1:2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9">
        <f t="shared" si="63"/>
        <v>43437.25</v>
      </c>
      <c r="P997" s="9"/>
      <c r="Q997" t="b">
        <v>0</v>
      </c>
      <c r="R997" t="b">
        <v>1</v>
      </c>
      <c r="S997" t="s">
        <v>17</v>
      </c>
      <c r="T997" t="s">
        <v>2031</v>
      </c>
      <c r="U997" t="s">
        <v>2032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9">
        <f t="shared" si="63"/>
        <v>41306.25</v>
      </c>
      <c r="P998" s="9"/>
      <c r="Q998" t="b">
        <v>0</v>
      </c>
      <c r="R998" t="b">
        <v>0</v>
      </c>
      <c r="S998" t="s">
        <v>33</v>
      </c>
      <c r="T998" t="s">
        <v>2037</v>
      </c>
      <c r="U998" t="s">
        <v>2038</v>
      </c>
    </row>
    <row r="999" spans="1:2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9">
        <f t="shared" si="63"/>
        <v>41664.25</v>
      </c>
      <c r="P999" s="9"/>
      <c r="Q999" t="b">
        <v>0</v>
      </c>
      <c r="R999" t="b">
        <v>0</v>
      </c>
      <c r="S999" t="s">
        <v>33</v>
      </c>
      <c r="T999" t="s">
        <v>2037</v>
      </c>
      <c r="U999" t="s">
        <v>2038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9">
        <f t="shared" si="63"/>
        <v>40234.25</v>
      </c>
      <c r="P1000" s="9"/>
      <c r="Q1000" t="b">
        <v>0</v>
      </c>
      <c r="R1000" t="b">
        <v>1</v>
      </c>
      <c r="S1000" t="s">
        <v>60</v>
      </c>
      <c r="T1000" t="s">
        <v>2033</v>
      </c>
      <c r="U1000" t="s">
        <v>2043</v>
      </c>
    </row>
    <row r="1001" spans="1:2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9">
        <f t="shared" si="63"/>
        <v>42557.208333333328</v>
      </c>
      <c r="P1001" s="9"/>
      <c r="Q1001" t="b">
        <v>0</v>
      </c>
      <c r="R1001" t="b">
        <v>0</v>
      </c>
      <c r="S1001" t="s">
        <v>17</v>
      </c>
      <c r="T1001" t="s">
        <v>2031</v>
      </c>
      <c r="U1001" t="s">
        <v>2032</v>
      </c>
    </row>
    <row r="1005" spans="1:21" x14ac:dyDescent="0.3">
      <c r="C1005"/>
      <c r="F1005"/>
    </row>
    <row r="1019" spans="3:6" x14ac:dyDescent="0.3">
      <c r="C1019"/>
      <c r="F1019"/>
    </row>
    <row r="1020" spans="3:6" x14ac:dyDescent="0.3">
      <c r="C1020"/>
      <c r="F1020"/>
    </row>
  </sheetData>
  <conditionalFormatting sqref="F2:F1002">
    <cfRule type="colorScale" priority="1">
      <colorScale>
        <cfvo type="min"/>
        <cfvo type="percentile" val="50"/>
        <cfvo type="max"/>
        <color rgb="FFFF0000"/>
        <color rgb="FF92D050"/>
        <color rgb="FF00B0F0"/>
      </colorScale>
    </cfRule>
  </conditionalFormatting>
  <conditionalFormatting sqref="G2:G1002">
    <cfRule type="containsText" dxfId="13" priority="16" operator="containsText" text="live">
      <formula>NOT(ISERROR(SEARCH("live",G2)))</formula>
    </cfRule>
    <cfRule type="containsText" dxfId="12" priority="17" operator="containsText" text="canceled">
      <formula>NOT(ISERROR(SEARCH("canceled",G2)))</formula>
    </cfRule>
    <cfRule type="containsText" dxfId="11" priority="18" operator="containsText" text="successful">
      <formula>NOT(ISERROR(SEARCH("successful",G2)))</formula>
    </cfRule>
    <cfRule type="containsText" dxfId="10" priority="19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A1F5-D928-4A8D-B520-B9CA672DEBF4}">
  <dimension ref="A1:F14"/>
  <sheetViews>
    <sheetView tabSelected="1" workbookViewId="0">
      <selection activeCell="U25" sqref="U2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24" width="4.8984375" bestFit="1" customWidth="1"/>
    <col min="25" max="31" width="5.8984375" bestFit="1" customWidth="1"/>
    <col min="32" max="52" width="6.8984375" bestFit="1" customWidth="1"/>
    <col min="53" max="53" width="13.3984375" bestFit="1" customWidth="1"/>
    <col min="54" max="54" width="7.3984375" bestFit="1" customWidth="1"/>
    <col min="55" max="55" width="3.8984375" bestFit="1" customWidth="1"/>
    <col min="56" max="127" width="4.8984375" bestFit="1" customWidth="1"/>
    <col min="128" max="182" width="5.8984375" bestFit="1" customWidth="1"/>
    <col min="183" max="295" width="6.8984375" bestFit="1" customWidth="1"/>
    <col min="296" max="296" width="10.5" bestFit="1" customWidth="1"/>
    <col min="297" max="297" width="5.59765625" bestFit="1" customWidth="1"/>
    <col min="298" max="300" width="4.8984375" bestFit="1" customWidth="1"/>
    <col min="301" max="303" width="5.8984375" bestFit="1" customWidth="1"/>
    <col min="304" max="308" width="6.8984375" bestFit="1" customWidth="1"/>
    <col min="309" max="309" width="8.69921875" bestFit="1" customWidth="1"/>
    <col min="310" max="310" width="11" bestFit="1" customWidth="1"/>
    <col min="311" max="313" width="3.8984375" bestFit="1" customWidth="1"/>
    <col min="314" max="400" width="4.8984375" bestFit="1" customWidth="1"/>
    <col min="401" max="527" width="5.8984375" bestFit="1" customWidth="1"/>
    <col min="528" max="570" width="6.8984375" bestFit="1" customWidth="1"/>
    <col min="571" max="571" width="14.19921875" bestFit="1" customWidth="1"/>
    <col min="572" max="572" width="11" bestFit="1" customWidth="1"/>
  </cols>
  <sheetData>
    <row r="1" spans="1:6" x14ac:dyDescent="0.3">
      <c r="A1" s="6" t="s">
        <v>6</v>
      </c>
      <c r="B1" t="s">
        <v>2065</v>
      </c>
    </row>
    <row r="3" spans="1:6" x14ac:dyDescent="0.3">
      <c r="A3" s="6" t="s">
        <v>2069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2062</v>
      </c>
      <c r="E8">
        <v>4</v>
      </c>
      <c r="F8">
        <v>4</v>
      </c>
    </row>
    <row r="9" spans="1:6" x14ac:dyDescent="0.3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F73C-901B-450F-8343-93F7326B3FC4}">
  <dimension ref="A1:F30"/>
  <sheetViews>
    <sheetView topLeftCell="A21" workbookViewId="0">
      <selection activeCell="I30" sqref="I3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2065</v>
      </c>
    </row>
    <row r="2" spans="1:6" x14ac:dyDescent="0.3">
      <c r="A2" s="6" t="s">
        <v>2030</v>
      </c>
      <c r="B2" t="s">
        <v>2065</v>
      </c>
    </row>
    <row r="4" spans="1:6" x14ac:dyDescent="0.3">
      <c r="A4" s="6" t="s">
        <v>2069</v>
      </c>
      <c r="B4" s="6" t="s">
        <v>2068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2063</v>
      </c>
      <c r="E7">
        <v>4</v>
      </c>
      <c r="F7">
        <v>4</v>
      </c>
    </row>
    <row r="8" spans="1:6" x14ac:dyDescent="0.3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2041</v>
      </c>
      <c r="C10">
        <v>8</v>
      </c>
      <c r="E10">
        <v>10</v>
      </c>
      <c r="F10">
        <v>18</v>
      </c>
    </row>
    <row r="11" spans="1:6" x14ac:dyDescent="0.3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2055</v>
      </c>
      <c r="C15">
        <v>3</v>
      </c>
      <c r="E15">
        <v>4</v>
      </c>
      <c r="F15">
        <v>7</v>
      </c>
    </row>
    <row r="16" spans="1:6" x14ac:dyDescent="0.3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2054</v>
      </c>
      <c r="C20">
        <v>4</v>
      </c>
      <c r="E20">
        <v>4</v>
      </c>
      <c r="F20">
        <v>8</v>
      </c>
    </row>
    <row r="21" spans="1:6" x14ac:dyDescent="0.3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2061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2057</v>
      </c>
      <c r="C25">
        <v>7</v>
      </c>
      <c r="E25">
        <v>14</v>
      </c>
      <c r="F25">
        <v>21</v>
      </c>
    </row>
    <row r="26" spans="1:6" x14ac:dyDescent="0.3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2060</v>
      </c>
      <c r="E29">
        <v>3</v>
      </c>
      <c r="F29">
        <v>3</v>
      </c>
    </row>
    <row r="30" spans="1:6" x14ac:dyDescent="0.3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1B06-464E-4BF9-9642-C4652DAE0714}">
  <dimension ref="A2:E19"/>
  <sheetViews>
    <sheetView workbookViewId="0">
      <selection activeCell="A2" sqref="A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6.8984375" bestFit="1" customWidth="1"/>
    <col min="7" max="7" width="11" bestFit="1" customWidth="1"/>
  </cols>
  <sheetData>
    <row r="2" spans="1:5" x14ac:dyDescent="0.3">
      <c r="A2" s="6" t="s">
        <v>2030</v>
      </c>
      <c r="B2" t="s">
        <v>2065</v>
      </c>
    </row>
    <row r="3" spans="1:5" x14ac:dyDescent="0.3">
      <c r="A3" s="6" t="s">
        <v>2070</v>
      </c>
      <c r="B3" t="s">
        <v>2065</v>
      </c>
    </row>
    <row r="5" spans="1:5" x14ac:dyDescent="0.3">
      <c r="A5" s="6" t="s">
        <v>2069</v>
      </c>
      <c r="B5" s="6" t="s">
        <v>2068</v>
      </c>
    </row>
    <row r="6" spans="1:5" x14ac:dyDescent="0.3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">
      <c r="A7" s="7" t="s">
        <v>2071</v>
      </c>
      <c r="B7">
        <v>6</v>
      </c>
      <c r="C7">
        <v>36</v>
      </c>
      <c r="D7">
        <v>49</v>
      </c>
      <c r="E7">
        <v>91</v>
      </c>
    </row>
    <row r="8" spans="1:5" x14ac:dyDescent="0.3">
      <c r="A8" s="7" t="s">
        <v>2072</v>
      </c>
      <c r="B8">
        <v>7</v>
      </c>
      <c r="C8">
        <v>28</v>
      </c>
      <c r="D8">
        <v>44</v>
      </c>
      <c r="E8">
        <v>79</v>
      </c>
    </row>
    <row r="9" spans="1:5" x14ac:dyDescent="0.3">
      <c r="A9" s="7" t="s">
        <v>2073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7" t="s">
        <v>2074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7" t="s">
        <v>2075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7" t="s">
        <v>2076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7" t="s">
        <v>2077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7" t="s">
        <v>2078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7" t="s">
        <v>2079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7" t="s">
        <v>2080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7" t="s">
        <v>2081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7" t="s">
        <v>2082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7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92B3-7290-47C7-8C39-C4CA383976CD}">
  <dimension ref="A1:I29"/>
  <sheetViews>
    <sheetView workbookViewId="0">
      <selection activeCell="B29" sqref="B29"/>
    </sheetView>
  </sheetViews>
  <sheetFormatPr defaultRowHeight="15.6" x14ac:dyDescent="0.3"/>
  <cols>
    <col min="1" max="1" width="16.69921875" bestFit="1" customWidth="1"/>
    <col min="2" max="2" width="27.69921875" customWidth="1"/>
    <col min="3" max="3" width="28" customWidth="1"/>
    <col min="4" max="4" width="27.19921875" customWidth="1"/>
    <col min="5" max="5" width="13.69921875" customWidth="1"/>
    <col min="6" max="6" width="22.5" customWidth="1"/>
    <col min="7" max="7" width="19.8984375" customWidth="1"/>
    <col min="8" max="8" width="18.69921875" customWidth="1"/>
  </cols>
  <sheetData>
    <row r="1" spans="1:9" s="1" customFormat="1" x14ac:dyDescent="0.3">
      <c r="A1" s="1" t="s">
        <v>2083</v>
      </c>
      <c r="B1" s="1" t="s">
        <v>2084</v>
      </c>
      <c r="C1" s="1" t="s">
        <v>2085</v>
      </c>
      <c r="D1" s="1" t="s">
        <v>2086</v>
      </c>
      <c r="E1" s="1" t="s">
        <v>2087</v>
      </c>
      <c r="F1" s="1" t="s">
        <v>2088</v>
      </c>
      <c r="G1" s="1" t="s">
        <v>2089</v>
      </c>
      <c r="H1" s="1" t="s">
        <v>2090</v>
      </c>
      <c r="I1"/>
    </row>
    <row r="2" spans="1:9" x14ac:dyDescent="0.3">
      <c r="A2" t="s">
        <v>2091</v>
      </c>
      <c r="B2">
        <f>COUNTIFS(Crowdfunding!$D2:$D1002, "&lt;1000", Crowdfunding!$G2:$G1002, "successful")</f>
        <v>30</v>
      </c>
      <c r="C2">
        <f>COUNTIFS(Crowdfunding!$D2:$D1002, "&lt;1000", Crowdfunding!$G2:$G1002, "failed")</f>
        <v>20</v>
      </c>
      <c r="D2">
        <f>COUNTIFS(Crowdfunding!$D2:$D1002, "&lt;1000", Crowdfunding!$G2:$G1002, "canceled")</f>
        <v>1</v>
      </c>
      <c r="E2">
        <f t="shared" ref="E2:E13" si="0">SUM($B2, $C2, $D2)</f>
        <v>51</v>
      </c>
      <c r="F2" s="10">
        <f t="shared" ref="F2:F13" si="1">$B2/$E2</f>
        <v>0.58823529411764708</v>
      </c>
      <c r="G2" s="10">
        <f t="shared" ref="G2:G13" si="2">C2/E2</f>
        <v>0.39215686274509803</v>
      </c>
      <c r="H2" s="10">
        <f t="shared" ref="H2:H13" si="3">D2/E2</f>
        <v>1.9607843137254902E-2</v>
      </c>
    </row>
    <row r="3" spans="1:9" x14ac:dyDescent="0.3">
      <c r="A3" t="s">
        <v>2092</v>
      </c>
      <c r="B3">
        <f>COUNTIFS(Crowdfunding!$D2:$D1002, "&gt;1000",Crowdfunding!$D2:$D1002, "&lt;4999", Crowdfunding!$G2:$G1002, "successful")</f>
        <v>185</v>
      </c>
      <c r="C3">
        <f>COUNTIFS(Crowdfunding!$D2:$D1002, "&gt;1000", Crowdfunding!$D2:$D1002, "&lt;4999", Crowdfunding!$G2:$G1002, "failed")</f>
        <v>37</v>
      </c>
      <c r="D3">
        <f>COUNTIFS(Crowdfunding!$D2:$D1002, "&gt;1000", Crowdfunding!$D2:$D1002, "&lt;4999", Crowdfunding!$G2:$G1002, "canceled")</f>
        <v>2</v>
      </c>
      <c r="E3">
        <f t="shared" si="0"/>
        <v>224</v>
      </c>
      <c r="F3" s="10">
        <f t="shared" si="1"/>
        <v>0.8258928571428571</v>
      </c>
      <c r="G3" s="10">
        <f t="shared" si="2"/>
        <v>0.16517857142857142</v>
      </c>
      <c r="H3" s="10">
        <f t="shared" si="3"/>
        <v>8.9285714285714281E-3</v>
      </c>
    </row>
    <row r="4" spans="1:9" x14ac:dyDescent="0.3">
      <c r="A4" t="s">
        <v>2093</v>
      </c>
      <c r="B4">
        <f>COUNTIFS(Crowdfunding!$D2:$D1002, "&gt;5000", Crowdfunding!$D2:$D1002, "&lt;9999", Crowdfunding!$G2:$G1002, "successful")</f>
        <v>157</v>
      </c>
      <c r="C4">
        <f>COUNTIFS(Crowdfunding!$D2:$D1002, "&gt;5000", Crowdfunding!$D2:$D1002, "&lt;9999", Crowdfunding!$G2:$G1002, "failed")</f>
        <v>125</v>
      </c>
      <c r="D4">
        <f>COUNTIFS(Crowdfunding!$D2:$D1002, "&gt;5000", Crowdfunding!$D2:$D1002, "&lt;9999", Crowdfunding!$G2:$G1002, "canceled")</f>
        <v>25</v>
      </c>
      <c r="E4">
        <f t="shared" si="0"/>
        <v>307</v>
      </c>
      <c r="F4" s="10">
        <f t="shared" si="1"/>
        <v>0.51140065146579805</v>
      </c>
      <c r="G4" s="10">
        <f t="shared" si="2"/>
        <v>0.40716612377850164</v>
      </c>
      <c r="H4" s="10">
        <f t="shared" si="3"/>
        <v>8.143322475570032E-2</v>
      </c>
    </row>
    <row r="5" spans="1:9" x14ac:dyDescent="0.3">
      <c r="A5" t="s">
        <v>2094</v>
      </c>
      <c r="B5">
        <f>COUNTIFS(Crowdfunding!$D2:$D1002, "&lt;14999", Crowdfunding!$D2:$D1002, "&gt;10000", Crowdfunding!$G2:$G1002, "successful")</f>
        <v>2</v>
      </c>
      <c r="C5">
        <f>COUNTIFS(Crowdfunding!$D2:$D1002, "&lt;14999",Crowdfunding!$D2:$D1002, "&gt;10000", Crowdfunding!$G2:$G1002, "failed")</f>
        <v>0</v>
      </c>
      <c r="D5">
        <f>COUNTIFS(Crowdfunding!$D2:$D1002, "&gt;10000", Crowdfunding!$D2:$D1002, "&lt;14999", Crowdfunding!$G2:$G1002, "canceled")</f>
        <v>0</v>
      </c>
      <c r="E5">
        <f t="shared" si="0"/>
        <v>2</v>
      </c>
      <c r="F5" s="10">
        <f t="shared" si="1"/>
        <v>1</v>
      </c>
      <c r="G5" s="10">
        <f t="shared" si="2"/>
        <v>0</v>
      </c>
      <c r="H5" s="10">
        <f t="shared" si="3"/>
        <v>0</v>
      </c>
    </row>
    <row r="6" spans="1:9" x14ac:dyDescent="0.3">
      <c r="A6" t="s">
        <v>2095</v>
      </c>
      <c r="B6">
        <f>COUNTIFS(Crowdfunding!$D2:$D1002, "&gt;15000", Crowdfunding!$D2:$D1002, "&lt;19999", Crowdfunding!$G2:$G1002, "successful")</f>
        <v>10</v>
      </c>
      <c r="C6">
        <f>COUNTIFS(Crowdfunding!$D2:$D1002, "&gt;15000", Crowdfunding!$D2:$D1002, "&lt;19999", Crowdfunding!$G2:$G1002, "failed")</f>
        <v>0</v>
      </c>
      <c r="D6">
        <f>COUNTIFS(Crowdfunding!$D2:$D1002, "&gt;15000", Crowdfunding!$D2:$D1002, "&lt;19999", Crowdfunding!$G2:$G1002,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9" x14ac:dyDescent="0.3">
      <c r="A7" t="s">
        <v>2096</v>
      </c>
      <c r="B7">
        <f>COUNTIFS(Crowdfunding!$D2:$D1002, "&gt;20000", Crowdfunding!$D2:$D1002, "&lt;24999", Crowdfunding!$G2:$G1002, "successful")</f>
        <v>5</v>
      </c>
      <c r="C7">
        <f>COUNTIFS(Crowdfunding!$D2:$D1002, "&gt;20000", Crowdfunding!$D2:$D1002, "&lt;24999", Crowdfunding!$G2:$G1002, "failed")</f>
        <v>0</v>
      </c>
      <c r="D7">
        <f>COUNTIFS(Crowdfunding!$D2:$D1002, "&gt;20000", Crowdfunding!$D2:$D1002, "&lt;24999", Crowdfunding!$G2:$G1002, "canceled")</f>
        <v>0</v>
      </c>
      <c r="E7">
        <f t="shared" si="0"/>
        <v>5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9" x14ac:dyDescent="0.3">
      <c r="A8" t="s">
        <v>2097</v>
      </c>
      <c r="B8">
        <f>COUNTIFS(Crowdfunding!$D2:$D1002, "&gt;25000", Crowdfunding!$D2:$D1002, "&lt;29999", Crowdfunding!$G2:$G1002, "successful")</f>
        <v>10</v>
      </c>
      <c r="C8">
        <f>COUNTIFS(Crowdfunding!$D2:$D1002, "&gt;25000", Crowdfunding!$D2:$D1002, "&lt;29999", Crowdfunding!$G2:$G1002, "failed")</f>
        <v>3</v>
      </c>
      <c r="D8">
        <f>COUNTIFS(Crowdfunding!$D2:$D1002, "&gt;25000", Crowdfunding!$D2:$D1002, "&lt;29999", Crowdfunding!$G2:$G1002, "canceled")</f>
        <v>0</v>
      </c>
      <c r="E8">
        <f t="shared" si="0"/>
        <v>13</v>
      </c>
      <c r="F8" s="10">
        <f t="shared" si="1"/>
        <v>0.76923076923076927</v>
      </c>
      <c r="G8" s="10">
        <f t="shared" si="2"/>
        <v>0.23076923076923078</v>
      </c>
      <c r="H8" s="10">
        <f t="shared" si="3"/>
        <v>0</v>
      </c>
    </row>
    <row r="9" spans="1:9" x14ac:dyDescent="0.3">
      <c r="A9" t="s">
        <v>2098</v>
      </c>
      <c r="B9">
        <f>COUNTIFS(Crowdfunding!$D2:$D1002, "&gt;30000", Crowdfunding!$D2:$D1002, "&lt;34999", Crowdfunding!$G2:$G1002, "successful")</f>
        <v>7</v>
      </c>
      <c r="C9">
        <f>COUNTIFS(Crowdfunding!$D2:$D1002, "&gt;30000", Crowdfunding!$D2:$D1002, "&lt;34999", Crowdfunding!$G2:$G1002, "failed")</f>
        <v>0</v>
      </c>
      <c r="D9">
        <f>COUNTIFS(Crowdfunding!$D2:$D1002, "&gt;30000", Crowdfunding!$D2:$D1002, "&lt;34999", Crowdfunding!$G2:$G1002,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9" x14ac:dyDescent="0.3">
      <c r="A10" t="s">
        <v>2099</v>
      </c>
      <c r="B10">
        <f>COUNTIFS(Crowdfunding!$D2:$D1002, "&gt;35000", Crowdfunding!$D2:$D1002, "&lt;39999", Crowdfunding!$G2:$G1002, "successful")</f>
        <v>7</v>
      </c>
      <c r="C10">
        <f>COUNTIFS(Crowdfunding!$D2:$D1002, "&gt;3000", Crowdfunding!$D2:$D1002, "&lt;39999", Crowdfunding!$G2:$G1002, "failed")</f>
        <v>160</v>
      </c>
      <c r="D10">
        <f>COUNTIFS(Crowdfunding!$D2:$D1002, "&gt;35000", Crowdfunding!$D2:$D1002, "&lt;39999", Crowdfunding!$G2:$G1002, "canceled")</f>
        <v>1</v>
      </c>
      <c r="E10">
        <f t="shared" si="0"/>
        <v>168</v>
      </c>
      <c r="F10" s="10">
        <f t="shared" si="1"/>
        <v>4.1666666666666664E-2</v>
      </c>
      <c r="G10" s="10">
        <f t="shared" si="2"/>
        <v>0.95238095238095233</v>
      </c>
      <c r="H10" s="10">
        <f t="shared" si="3"/>
        <v>5.9523809523809521E-3</v>
      </c>
    </row>
    <row r="11" spans="1:9" x14ac:dyDescent="0.3">
      <c r="A11" t="s">
        <v>2100</v>
      </c>
      <c r="B11">
        <f>COUNTIFS(Crowdfunding!$D2:$D1002, "&gt;40000", Crowdfunding!$D2:$D1002, "&lt;44999", Crowdfunding!$G2:$G1002, "successful")</f>
        <v>11</v>
      </c>
      <c r="C11">
        <f>COUNTIFS(Crowdfunding!$D2:$D1002, "&gt;40000", Crowdfunding!D2:$D1002, "&lt;44999", Crowdfunding!$G2:$G1002, "failed")</f>
        <v>3</v>
      </c>
      <c r="D11">
        <f>COUNTIFS(Crowdfunding!$D2:$D1002, "&gt;40000", Crowdfunding!$D2:$D1002, "&lt;44999", Crowdfunding!$G2:$G1002,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9" x14ac:dyDescent="0.3">
      <c r="A12" t="s">
        <v>2101</v>
      </c>
      <c r="B12">
        <f>COUNTIFS(Crowdfunding!$D2:$D1002, "&gt;45000", Crowdfunding!$D2:$D1002, "&lt;49999", Crowdfunding!$G2:$G1002, "successful")</f>
        <v>8</v>
      </c>
      <c r="C12">
        <f>COUNTIFS(Crowdfunding!$D2:$D1002, "&gt;45000", Crowdfunding!$D2:$D1002, "&lt;49999", Crowdfunding!$G2:$G1002, "failed")</f>
        <v>3</v>
      </c>
      <c r="D12">
        <f>COUNTIFS(Crowdfunding!$D2:$D1002, "&gt;45000", Crowdfunding!$D2:$D1002, "&lt;49999", Crowdfunding!$G2:$G1002,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9" x14ac:dyDescent="0.3">
      <c r="A13" t="s">
        <v>2102</v>
      </c>
      <c r="B13">
        <f>COUNTIFS(Crowdfunding!$D2:$D1002, "&gt;50000", Crowdfunding!$G2:$G1002, "successful")</f>
        <v>114</v>
      </c>
      <c r="C13">
        <f>COUNTIFS(Crowdfunding!$D2:$D1002, "&gt;50000", Crowdfunding!$G2:$G1002, "failed")</f>
        <v>163</v>
      </c>
      <c r="D13">
        <f>COUNTIFS(Crowdfunding!$D2:$D1002, "&gt;50000", Crowdfunding!$G2:$G1002,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  <row r="15" spans="1:9" x14ac:dyDescent="0.3">
      <c r="B15" s="4"/>
    </row>
    <row r="16" spans="1:9" x14ac:dyDescent="0.3">
      <c r="A16" s="6" t="s">
        <v>2066</v>
      </c>
      <c r="B16" s="4" t="s">
        <v>2106</v>
      </c>
      <c r="C16" s="14" t="s">
        <v>2107</v>
      </c>
      <c r="D16" s="14" t="s">
        <v>2108</v>
      </c>
    </row>
    <row r="17" spans="1:4" x14ac:dyDescent="0.3">
      <c r="A17" s="7" t="s">
        <v>2092</v>
      </c>
      <c r="B17" s="4">
        <v>0.8258928571428571</v>
      </c>
      <c r="C17" s="14">
        <v>0.16517857142857142</v>
      </c>
      <c r="D17" s="14">
        <v>8.9285714285714281E-3</v>
      </c>
    </row>
    <row r="18" spans="1:4" x14ac:dyDescent="0.3">
      <c r="A18" s="7" t="s">
        <v>2094</v>
      </c>
      <c r="B18" s="4">
        <v>1</v>
      </c>
      <c r="C18" s="14">
        <v>0</v>
      </c>
      <c r="D18" s="14">
        <v>0</v>
      </c>
    </row>
    <row r="19" spans="1:4" x14ac:dyDescent="0.3">
      <c r="A19" s="7" t="s">
        <v>2095</v>
      </c>
      <c r="B19" s="4">
        <v>1</v>
      </c>
      <c r="C19" s="14">
        <v>0</v>
      </c>
      <c r="D19" s="14">
        <v>0</v>
      </c>
    </row>
    <row r="20" spans="1:4" x14ac:dyDescent="0.3">
      <c r="A20" s="7" t="s">
        <v>2096</v>
      </c>
      <c r="B20" s="4">
        <v>1</v>
      </c>
      <c r="C20" s="14">
        <v>0</v>
      </c>
      <c r="D20" s="14">
        <v>0</v>
      </c>
    </row>
    <row r="21" spans="1:4" x14ac:dyDescent="0.3">
      <c r="A21" s="7" t="s">
        <v>2097</v>
      </c>
      <c r="B21" s="4">
        <v>0.76923076923076927</v>
      </c>
      <c r="C21" s="14">
        <v>0.23076923076923078</v>
      </c>
      <c r="D21" s="14">
        <v>0</v>
      </c>
    </row>
    <row r="22" spans="1:4" x14ac:dyDescent="0.3">
      <c r="A22" s="7" t="s">
        <v>2098</v>
      </c>
      <c r="B22" s="4">
        <v>1</v>
      </c>
      <c r="C22" s="14">
        <v>0</v>
      </c>
      <c r="D22" s="14">
        <v>0</v>
      </c>
    </row>
    <row r="23" spans="1:4" x14ac:dyDescent="0.3">
      <c r="A23" s="7" t="s">
        <v>2099</v>
      </c>
      <c r="B23" s="4">
        <v>4.1666666666666664E-2</v>
      </c>
      <c r="C23" s="14">
        <v>0.95238095238095233</v>
      </c>
      <c r="D23" s="14">
        <v>5.9523809523809521E-3</v>
      </c>
    </row>
    <row r="24" spans="1:4" x14ac:dyDescent="0.3">
      <c r="A24" s="7" t="s">
        <v>2100</v>
      </c>
      <c r="B24" s="4">
        <v>0.7857142857142857</v>
      </c>
      <c r="C24" s="14">
        <v>0.21428571428571427</v>
      </c>
      <c r="D24" s="14">
        <v>0</v>
      </c>
    </row>
    <row r="25" spans="1:4" x14ac:dyDescent="0.3">
      <c r="A25" s="7" t="s">
        <v>2101</v>
      </c>
      <c r="B25" s="4">
        <v>0.72727272727272729</v>
      </c>
      <c r="C25" s="14">
        <v>0.27272727272727271</v>
      </c>
      <c r="D25" s="14">
        <v>0</v>
      </c>
    </row>
    <row r="26" spans="1:4" x14ac:dyDescent="0.3">
      <c r="A26" s="7" t="s">
        <v>2093</v>
      </c>
      <c r="B26" s="4">
        <v>0.51140065146579805</v>
      </c>
      <c r="C26" s="14">
        <v>0.40716612377850164</v>
      </c>
      <c r="D26" s="14">
        <v>8.143322475570032E-2</v>
      </c>
    </row>
    <row r="27" spans="1:4" x14ac:dyDescent="0.3">
      <c r="A27" s="7" t="s">
        <v>2102</v>
      </c>
      <c r="B27" s="4">
        <v>0.3737704918032787</v>
      </c>
      <c r="C27" s="14">
        <v>0.53442622950819674</v>
      </c>
      <c r="D27" s="14">
        <v>9.1803278688524587E-2</v>
      </c>
    </row>
    <row r="28" spans="1:4" x14ac:dyDescent="0.3">
      <c r="A28" s="7" t="s">
        <v>2091</v>
      </c>
      <c r="B28" s="4">
        <v>0.58823529411764708</v>
      </c>
      <c r="C28" s="14">
        <v>0.39215686274509803</v>
      </c>
      <c r="D28" s="14">
        <v>1.9607843137254902E-2</v>
      </c>
    </row>
    <row r="29" spans="1:4" x14ac:dyDescent="0.3">
      <c r="A29" s="7" t="s">
        <v>2067</v>
      </c>
      <c r="B29" s="4">
        <v>8.6231837434140299</v>
      </c>
      <c r="C29" s="14">
        <v>3.169090957623538</v>
      </c>
      <c r="D29" s="14">
        <v>0.20772529896243219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E71F-9A59-48DF-8FD2-EDC4D0BF130F}">
  <dimension ref="A1:L566"/>
  <sheetViews>
    <sheetView workbookViewId="0">
      <selection activeCell="H9" sqref="H9"/>
    </sheetView>
  </sheetViews>
  <sheetFormatPr defaultRowHeight="15.6" x14ac:dyDescent="0.3"/>
  <cols>
    <col min="1" max="1" width="14.09765625" customWidth="1"/>
    <col min="2" max="2" width="13.8984375" customWidth="1"/>
    <col min="5" max="5" width="12.8984375" customWidth="1"/>
    <col min="7" max="7" width="17" customWidth="1"/>
    <col min="9" max="9" width="10.09765625" customWidth="1"/>
    <col min="10" max="10" width="34.19921875" customWidth="1"/>
    <col min="12" max="12" width="15.3984375" customWidth="1"/>
  </cols>
  <sheetData>
    <row r="1" spans="1:12" x14ac:dyDescent="0.3">
      <c r="A1" s="15" t="s">
        <v>4</v>
      </c>
      <c r="B1" s="15" t="s">
        <v>5</v>
      </c>
      <c r="D1" t="s">
        <v>4</v>
      </c>
      <c r="E1" t="s">
        <v>5</v>
      </c>
      <c r="K1" t="s">
        <v>4</v>
      </c>
      <c r="L1" t="s">
        <v>5</v>
      </c>
    </row>
    <row r="2" spans="1:12" x14ac:dyDescent="0.3">
      <c r="A2" t="s">
        <v>14</v>
      </c>
      <c r="B2">
        <v>0</v>
      </c>
      <c r="D2" t="s">
        <v>20</v>
      </c>
      <c r="E2">
        <v>158</v>
      </c>
      <c r="G2" s="17"/>
      <c r="H2" s="18" t="s">
        <v>14</v>
      </c>
      <c r="I2" s="19" t="s">
        <v>20</v>
      </c>
      <c r="J2" s="17"/>
      <c r="K2" t="s">
        <v>74</v>
      </c>
      <c r="L2">
        <v>135</v>
      </c>
    </row>
    <row r="3" spans="1:12" x14ac:dyDescent="0.3">
      <c r="A3" t="s">
        <v>14</v>
      </c>
      <c r="B3">
        <v>24</v>
      </c>
      <c r="D3" t="s">
        <v>20</v>
      </c>
      <c r="E3">
        <v>1425</v>
      </c>
      <c r="G3" t="s">
        <v>2109</v>
      </c>
      <c r="H3" s="20">
        <f>AVERAGE($B2:$B365)</f>
        <v>585.61538461538464</v>
      </c>
      <c r="I3" s="20">
        <f>AVERAGE($E2:$E566)</f>
        <v>851.14690265486729</v>
      </c>
      <c r="K3" t="s">
        <v>74</v>
      </c>
      <c r="L3">
        <v>1480</v>
      </c>
    </row>
    <row r="4" spans="1:12" x14ac:dyDescent="0.3">
      <c r="A4" t="s">
        <v>14</v>
      </c>
      <c r="B4">
        <v>53</v>
      </c>
      <c r="D4" s="16" t="s">
        <v>20</v>
      </c>
      <c r="E4">
        <v>174</v>
      </c>
      <c r="G4" t="s">
        <v>2110</v>
      </c>
      <c r="H4">
        <f>MEDIAN($B2:$B365)</f>
        <v>114.5</v>
      </c>
      <c r="I4">
        <f>MEDIAN($E2:$E566)</f>
        <v>201</v>
      </c>
      <c r="K4" t="s">
        <v>74</v>
      </c>
      <c r="L4">
        <v>17</v>
      </c>
    </row>
    <row r="5" spans="1:12" x14ac:dyDescent="0.3">
      <c r="A5" t="s">
        <v>14</v>
      </c>
      <c r="B5">
        <v>18</v>
      </c>
      <c r="D5" t="s">
        <v>20</v>
      </c>
      <c r="E5">
        <v>227</v>
      </c>
      <c r="G5" t="s">
        <v>2111</v>
      </c>
      <c r="H5">
        <f>MIN($B2:$B365)</f>
        <v>0</v>
      </c>
      <c r="I5">
        <f>MIN($E2:$E566)</f>
        <v>16</v>
      </c>
      <c r="K5" t="s">
        <v>74</v>
      </c>
      <c r="L5">
        <v>610</v>
      </c>
    </row>
    <row r="6" spans="1:12" x14ac:dyDescent="0.3">
      <c r="A6" t="s">
        <v>14</v>
      </c>
      <c r="B6">
        <v>44</v>
      </c>
      <c r="D6" t="s">
        <v>20</v>
      </c>
      <c r="E6">
        <v>220</v>
      </c>
      <c r="G6" t="s">
        <v>2112</v>
      </c>
      <c r="H6">
        <f>MAX($B2:$B365)</f>
        <v>6080</v>
      </c>
      <c r="I6">
        <f>MAX($E2:$E566)</f>
        <v>7295</v>
      </c>
      <c r="K6" t="s">
        <v>74</v>
      </c>
      <c r="L6">
        <v>532</v>
      </c>
    </row>
    <row r="7" spans="1:12" x14ac:dyDescent="0.3">
      <c r="A7" t="s">
        <v>14</v>
      </c>
      <c r="B7">
        <v>27</v>
      </c>
      <c r="D7" t="s">
        <v>20</v>
      </c>
      <c r="E7">
        <v>98</v>
      </c>
      <c r="G7" t="s">
        <v>2113</v>
      </c>
      <c r="H7">
        <f>_xlfn.VAR.P(B2:B365)</f>
        <v>921574.68174133555</v>
      </c>
      <c r="I7">
        <f>_xlfn.VAR.P(E2:E566)</f>
        <v>1603373.7324019109</v>
      </c>
      <c r="K7" t="s">
        <v>74</v>
      </c>
      <c r="L7">
        <v>55</v>
      </c>
    </row>
    <row r="8" spans="1:12" x14ac:dyDescent="0.3">
      <c r="A8" t="s">
        <v>14</v>
      </c>
      <c r="B8">
        <v>55</v>
      </c>
      <c r="D8" t="s">
        <v>20</v>
      </c>
      <c r="E8">
        <v>100</v>
      </c>
      <c r="G8" t="s">
        <v>2114</v>
      </c>
      <c r="H8" s="20">
        <f>_xlfn.STDEV.S($B2:$B365, Crowdfunding!G:G)</f>
        <v>961.30819978260524</v>
      </c>
      <c r="I8" s="20">
        <f>_xlfn.STDEV.S($E2:$E566, Crowdfunding!G:G)</f>
        <v>1267.366006183523</v>
      </c>
      <c r="K8" t="s">
        <v>74</v>
      </c>
      <c r="L8">
        <v>58</v>
      </c>
    </row>
    <row r="9" spans="1:12" x14ac:dyDescent="0.3">
      <c r="A9" t="s">
        <v>14</v>
      </c>
      <c r="B9">
        <v>200</v>
      </c>
      <c r="D9" t="s">
        <v>20</v>
      </c>
      <c r="E9">
        <v>1249</v>
      </c>
      <c r="K9" t="s">
        <v>74</v>
      </c>
      <c r="L9">
        <v>51</v>
      </c>
    </row>
    <row r="10" spans="1:12" x14ac:dyDescent="0.3">
      <c r="A10" t="s">
        <v>14</v>
      </c>
      <c r="B10">
        <v>452</v>
      </c>
      <c r="D10" t="s">
        <v>20</v>
      </c>
      <c r="E10">
        <v>1396</v>
      </c>
      <c r="K10" t="s">
        <v>74</v>
      </c>
      <c r="L10">
        <v>379</v>
      </c>
    </row>
    <row r="11" spans="1:12" x14ac:dyDescent="0.3">
      <c r="A11" t="s">
        <v>14</v>
      </c>
      <c r="B11">
        <v>674</v>
      </c>
      <c r="D11" t="s">
        <v>20</v>
      </c>
      <c r="E11">
        <v>890</v>
      </c>
      <c r="K11" t="s">
        <v>74</v>
      </c>
      <c r="L11">
        <v>441</v>
      </c>
    </row>
    <row r="12" spans="1:12" x14ac:dyDescent="0.3">
      <c r="A12" t="s">
        <v>14</v>
      </c>
      <c r="B12">
        <v>558</v>
      </c>
      <c r="D12" t="s">
        <v>20</v>
      </c>
      <c r="E12">
        <v>142</v>
      </c>
      <c r="K12" t="s">
        <v>74</v>
      </c>
      <c r="L12">
        <v>82</v>
      </c>
    </row>
    <row r="13" spans="1:12" x14ac:dyDescent="0.3">
      <c r="A13" t="s">
        <v>14</v>
      </c>
      <c r="B13">
        <v>15</v>
      </c>
      <c r="D13" t="s">
        <v>20</v>
      </c>
      <c r="E13">
        <v>2673</v>
      </c>
      <c r="K13" t="s">
        <v>74</v>
      </c>
      <c r="L13">
        <v>57</v>
      </c>
    </row>
    <row r="14" spans="1:12" x14ac:dyDescent="0.3">
      <c r="A14" t="s">
        <v>14</v>
      </c>
      <c r="B14">
        <v>2307</v>
      </c>
      <c r="D14" t="s">
        <v>20</v>
      </c>
      <c r="E14">
        <v>163</v>
      </c>
      <c r="K14" t="s">
        <v>74</v>
      </c>
      <c r="L14">
        <v>67</v>
      </c>
    </row>
    <row r="15" spans="1:12" x14ac:dyDescent="0.3">
      <c r="A15" t="s">
        <v>14</v>
      </c>
      <c r="B15">
        <v>88</v>
      </c>
      <c r="D15" t="s">
        <v>20</v>
      </c>
      <c r="E15">
        <v>2220</v>
      </c>
      <c r="K15" t="s">
        <v>74</v>
      </c>
      <c r="L15">
        <v>1890</v>
      </c>
    </row>
    <row r="16" spans="1:12" x14ac:dyDescent="0.3">
      <c r="A16" t="s">
        <v>14</v>
      </c>
      <c r="B16">
        <v>48</v>
      </c>
      <c r="D16" t="s">
        <v>20</v>
      </c>
      <c r="E16">
        <v>1606</v>
      </c>
      <c r="K16" t="s">
        <v>74</v>
      </c>
      <c r="L16">
        <v>184</v>
      </c>
    </row>
    <row r="17" spans="1:12" x14ac:dyDescent="0.3">
      <c r="A17" t="s">
        <v>14</v>
      </c>
      <c r="B17">
        <v>1</v>
      </c>
      <c r="D17" t="s">
        <v>20</v>
      </c>
      <c r="E17">
        <v>129</v>
      </c>
      <c r="K17" t="s">
        <v>74</v>
      </c>
      <c r="L17">
        <v>32</v>
      </c>
    </row>
    <row r="18" spans="1:12" x14ac:dyDescent="0.3">
      <c r="A18" t="s">
        <v>14</v>
      </c>
      <c r="B18">
        <v>1467</v>
      </c>
      <c r="D18" t="s">
        <v>20</v>
      </c>
      <c r="E18">
        <v>226</v>
      </c>
      <c r="K18" t="s">
        <v>74</v>
      </c>
      <c r="L18">
        <v>75</v>
      </c>
    </row>
    <row r="19" spans="1:12" x14ac:dyDescent="0.3">
      <c r="A19" t="s">
        <v>14</v>
      </c>
      <c r="B19">
        <v>75</v>
      </c>
      <c r="D19" t="s">
        <v>20</v>
      </c>
      <c r="E19">
        <v>5419</v>
      </c>
      <c r="K19" t="s">
        <v>74</v>
      </c>
      <c r="L19">
        <v>64</v>
      </c>
    </row>
    <row r="20" spans="1:12" x14ac:dyDescent="0.3">
      <c r="A20" t="s">
        <v>14</v>
      </c>
      <c r="B20">
        <v>120</v>
      </c>
      <c r="D20" t="s">
        <v>20</v>
      </c>
      <c r="E20">
        <v>165</v>
      </c>
      <c r="K20" t="s">
        <v>74</v>
      </c>
      <c r="L20">
        <v>1297</v>
      </c>
    </row>
    <row r="21" spans="1:12" x14ac:dyDescent="0.3">
      <c r="A21" t="s">
        <v>14</v>
      </c>
      <c r="B21">
        <v>2253</v>
      </c>
      <c r="D21" t="s">
        <v>20</v>
      </c>
      <c r="E21">
        <v>1965</v>
      </c>
      <c r="K21" t="s">
        <v>74</v>
      </c>
      <c r="L21">
        <v>145</v>
      </c>
    </row>
    <row r="22" spans="1:12" x14ac:dyDescent="0.3">
      <c r="A22" t="s">
        <v>14</v>
      </c>
      <c r="B22">
        <v>5</v>
      </c>
      <c r="D22" t="s">
        <v>20</v>
      </c>
      <c r="E22">
        <v>16</v>
      </c>
      <c r="K22" t="s">
        <v>74</v>
      </c>
      <c r="L22">
        <v>2138</v>
      </c>
    </row>
    <row r="23" spans="1:12" x14ac:dyDescent="0.3">
      <c r="A23" t="s">
        <v>14</v>
      </c>
      <c r="B23">
        <v>38</v>
      </c>
      <c r="D23" t="s">
        <v>20</v>
      </c>
      <c r="E23">
        <v>107</v>
      </c>
      <c r="K23" t="s">
        <v>74</v>
      </c>
      <c r="L23">
        <v>10</v>
      </c>
    </row>
    <row r="24" spans="1:12" x14ac:dyDescent="0.3">
      <c r="A24" t="s">
        <v>14</v>
      </c>
      <c r="B24">
        <v>12</v>
      </c>
      <c r="D24" t="s">
        <v>20</v>
      </c>
      <c r="E24">
        <v>134</v>
      </c>
      <c r="K24" t="s">
        <v>74</v>
      </c>
      <c r="L24">
        <v>90</v>
      </c>
    </row>
    <row r="25" spans="1:12" x14ac:dyDescent="0.3">
      <c r="A25" t="s">
        <v>14</v>
      </c>
      <c r="B25">
        <v>1684</v>
      </c>
      <c r="D25" t="s">
        <v>20</v>
      </c>
      <c r="E25">
        <v>198</v>
      </c>
      <c r="K25" t="s">
        <v>74</v>
      </c>
      <c r="L25">
        <v>439</v>
      </c>
    </row>
    <row r="26" spans="1:12" x14ac:dyDescent="0.3">
      <c r="A26" t="s">
        <v>14</v>
      </c>
      <c r="B26">
        <v>56</v>
      </c>
      <c r="D26" t="s">
        <v>20</v>
      </c>
      <c r="E26">
        <v>111</v>
      </c>
      <c r="K26" t="s">
        <v>74</v>
      </c>
      <c r="L26">
        <v>595</v>
      </c>
    </row>
    <row r="27" spans="1:12" x14ac:dyDescent="0.3">
      <c r="A27" t="s">
        <v>14</v>
      </c>
      <c r="B27">
        <v>838</v>
      </c>
      <c r="D27" t="s">
        <v>20</v>
      </c>
      <c r="E27">
        <v>222</v>
      </c>
      <c r="K27" t="s">
        <v>74</v>
      </c>
      <c r="L27">
        <v>35</v>
      </c>
    </row>
    <row r="28" spans="1:12" x14ac:dyDescent="0.3">
      <c r="A28" t="s">
        <v>14</v>
      </c>
      <c r="B28">
        <v>1000</v>
      </c>
      <c r="D28" t="s">
        <v>20</v>
      </c>
      <c r="E28">
        <v>6212</v>
      </c>
      <c r="K28" t="s">
        <v>74</v>
      </c>
      <c r="L28">
        <v>528</v>
      </c>
    </row>
    <row r="29" spans="1:12" x14ac:dyDescent="0.3">
      <c r="A29" t="s">
        <v>14</v>
      </c>
      <c r="B29">
        <v>1482</v>
      </c>
      <c r="D29" t="s">
        <v>20</v>
      </c>
      <c r="E29">
        <v>98</v>
      </c>
      <c r="K29" t="s">
        <v>74</v>
      </c>
      <c r="L29">
        <v>1</v>
      </c>
    </row>
    <row r="30" spans="1:12" x14ac:dyDescent="0.3">
      <c r="A30" t="s">
        <v>14</v>
      </c>
      <c r="B30">
        <v>106</v>
      </c>
      <c r="D30" t="s">
        <v>20</v>
      </c>
      <c r="E30">
        <v>92</v>
      </c>
      <c r="K30" t="s">
        <v>74</v>
      </c>
      <c r="L30">
        <v>94</v>
      </c>
    </row>
    <row r="31" spans="1:12" x14ac:dyDescent="0.3">
      <c r="A31" t="s">
        <v>14</v>
      </c>
      <c r="B31">
        <v>679</v>
      </c>
      <c r="D31" t="s">
        <v>20</v>
      </c>
      <c r="E31">
        <v>149</v>
      </c>
      <c r="K31" t="s">
        <v>74</v>
      </c>
      <c r="L31">
        <v>37</v>
      </c>
    </row>
    <row r="32" spans="1:12" x14ac:dyDescent="0.3">
      <c r="A32" t="s">
        <v>14</v>
      </c>
      <c r="B32">
        <v>1220</v>
      </c>
      <c r="D32" t="s">
        <v>20</v>
      </c>
      <c r="E32">
        <v>2431</v>
      </c>
      <c r="K32" t="s">
        <v>74</v>
      </c>
      <c r="L32">
        <v>15</v>
      </c>
    </row>
    <row r="33" spans="1:12" x14ac:dyDescent="0.3">
      <c r="A33" t="s">
        <v>14</v>
      </c>
      <c r="B33">
        <v>1</v>
      </c>
      <c r="D33" t="s">
        <v>20</v>
      </c>
      <c r="E33">
        <v>303</v>
      </c>
      <c r="K33" t="s">
        <v>74</v>
      </c>
      <c r="L33">
        <v>87</v>
      </c>
    </row>
    <row r="34" spans="1:12" x14ac:dyDescent="0.3">
      <c r="A34" t="s">
        <v>14</v>
      </c>
      <c r="B34">
        <v>37</v>
      </c>
      <c r="D34" t="s">
        <v>20</v>
      </c>
      <c r="E34">
        <v>209</v>
      </c>
      <c r="K34" t="s">
        <v>74</v>
      </c>
      <c r="L34">
        <v>1658</v>
      </c>
    </row>
    <row r="35" spans="1:12" x14ac:dyDescent="0.3">
      <c r="A35" t="s">
        <v>14</v>
      </c>
      <c r="B35">
        <v>60</v>
      </c>
      <c r="D35" t="s">
        <v>20</v>
      </c>
      <c r="E35">
        <v>131</v>
      </c>
      <c r="K35" t="s">
        <v>74</v>
      </c>
      <c r="L35">
        <v>723</v>
      </c>
    </row>
    <row r="36" spans="1:12" x14ac:dyDescent="0.3">
      <c r="A36" t="s">
        <v>14</v>
      </c>
      <c r="B36">
        <v>296</v>
      </c>
      <c r="D36" t="s">
        <v>20</v>
      </c>
      <c r="E36">
        <v>164</v>
      </c>
      <c r="K36" t="s">
        <v>74</v>
      </c>
      <c r="L36">
        <v>390</v>
      </c>
    </row>
    <row r="37" spans="1:12" x14ac:dyDescent="0.3">
      <c r="A37" t="s">
        <v>14</v>
      </c>
      <c r="B37">
        <v>3304</v>
      </c>
      <c r="D37" t="s">
        <v>20</v>
      </c>
      <c r="E37">
        <v>201</v>
      </c>
      <c r="K37" t="s">
        <v>74</v>
      </c>
      <c r="L37">
        <v>25</v>
      </c>
    </row>
    <row r="38" spans="1:12" x14ac:dyDescent="0.3">
      <c r="A38" t="s">
        <v>14</v>
      </c>
      <c r="B38">
        <v>73</v>
      </c>
      <c r="D38" t="s">
        <v>20</v>
      </c>
      <c r="E38">
        <v>211</v>
      </c>
      <c r="K38" t="s">
        <v>74</v>
      </c>
      <c r="L38">
        <v>1218</v>
      </c>
    </row>
    <row r="39" spans="1:12" x14ac:dyDescent="0.3">
      <c r="A39" t="s">
        <v>14</v>
      </c>
      <c r="B39">
        <v>3387</v>
      </c>
      <c r="D39" t="s">
        <v>20</v>
      </c>
      <c r="E39">
        <v>128</v>
      </c>
      <c r="K39" t="s">
        <v>74</v>
      </c>
      <c r="L39">
        <v>215</v>
      </c>
    </row>
    <row r="40" spans="1:12" x14ac:dyDescent="0.3">
      <c r="A40" t="s">
        <v>14</v>
      </c>
      <c r="B40">
        <v>662</v>
      </c>
      <c r="D40" t="s">
        <v>20</v>
      </c>
      <c r="E40">
        <v>1600</v>
      </c>
      <c r="K40" t="s">
        <v>74</v>
      </c>
      <c r="L40">
        <v>38</v>
      </c>
    </row>
    <row r="41" spans="1:12" x14ac:dyDescent="0.3">
      <c r="A41" t="s">
        <v>14</v>
      </c>
      <c r="B41">
        <v>774</v>
      </c>
      <c r="D41" t="s">
        <v>20</v>
      </c>
      <c r="E41">
        <v>249</v>
      </c>
      <c r="K41" t="s">
        <v>74</v>
      </c>
      <c r="L41">
        <v>60</v>
      </c>
    </row>
    <row r="42" spans="1:12" x14ac:dyDescent="0.3">
      <c r="A42" t="s">
        <v>14</v>
      </c>
      <c r="B42">
        <v>672</v>
      </c>
      <c r="D42" t="s">
        <v>20</v>
      </c>
      <c r="E42">
        <v>236</v>
      </c>
      <c r="K42" t="s">
        <v>74</v>
      </c>
      <c r="L42">
        <v>524</v>
      </c>
    </row>
    <row r="43" spans="1:12" x14ac:dyDescent="0.3">
      <c r="A43" t="s">
        <v>14</v>
      </c>
      <c r="B43">
        <v>940</v>
      </c>
      <c r="D43" t="s">
        <v>20</v>
      </c>
      <c r="E43">
        <v>4065</v>
      </c>
      <c r="K43" t="s">
        <v>74</v>
      </c>
      <c r="L43">
        <v>219</v>
      </c>
    </row>
    <row r="44" spans="1:12" x14ac:dyDescent="0.3">
      <c r="A44" t="s">
        <v>14</v>
      </c>
      <c r="B44">
        <v>117</v>
      </c>
      <c r="D44" t="s">
        <v>20</v>
      </c>
      <c r="E44">
        <v>246</v>
      </c>
      <c r="K44" t="s">
        <v>74</v>
      </c>
      <c r="L44">
        <v>29</v>
      </c>
    </row>
    <row r="45" spans="1:12" x14ac:dyDescent="0.3">
      <c r="A45" t="s">
        <v>14</v>
      </c>
      <c r="B45">
        <v>115</v>
      </c>
      <c r="D45" t="s">
        <v>20</v>
      </c>
      <c r="E45">
        <v>2475</v>
      </c>
      <c r="K45" t="s">
        <v>74</v>
      </c>
      <c r="L45">
        <v>614</v>
      </c>
    </row>
    <row r="46" spans="1:12" x14ac:dyDescent="0.3">
      <c r="A46" t="s">
        <v>14</v>
      </c>
      <c r="B46">
        <v>326</v>
      </c>
      <c r="D46" t="s">
        <v>20</v>
      </c>
      <c r="E46">
        <v>76</v>
      </c>
      <c r="K46" t="s">
        <v>74</v>
      </c>
      <c r="L46">
        <v>114</v>
      </c>
    </row>
    <row r="47" spans="1:12" x14ac:dyDescent="0.3">
      <c r="A47" t="s">
        <v>14</v>
      </c>
      <c r="B47">
        <v>1</v>
      </c>
      <c r="D47" t="s">
        <v>20</v>
      </c>
      <c r="E47">
        <v>54</v>
      </c>
      <c r="K47" t="s">
        <v>74</v>
      </c>
      <c r="L47">
        <v>26</v>
      </c>
    </row>
    <row r="48" spans="1:12" x14ac:dyDescent="0.3">
      <c r="A48" t="s">
        <v>14</v>
      </c>
      <c r="B48">
        <v>1467</v>
      </c>
      <c r="D48" t="s">
        <v>20</v>
      </c>
      <c r="E48">
        <v>88</v>
      </c>
      <c r="K48" t="s">
        <v>74</v>
      </c>
      <c r="L48">
        <v>56</v>
      </c>
    </row>
    <row r="49" spans="1:12" x14ac:dyDescent="0.3">
      <c r="A49" t="s">
        <v>14</v>
      </c>
      <c r="B49">
        <v>5681</v>
      </c>
      <c r="D49" t="s">
        <v>20</v>
      </c>
      <c r="E49">
        <v>85</v>
      </c>
      <c r="K49" t="s">
        <v>74</v>
      </c>
      <c r="L49">
        <v>1113</v>
      </c>
    </row>
    <row r="50" spans="1:12" x14ac:dyDescent="0.3">
      <c r="A50" t="s">
        <v>14</v>
      </c>
      <c r="B50">
        <v>1059</v>
      </c>
      <c r="D50" t="s">
        <v>20</v>
      </c>
      <c r="E50">
        <v>170</v>
      </c>
      <c r="K50" t="s">
        <v>74</v>
      </c>
      <c r="L50">
        <v>94</v>
      </c>
    </row>
    <row r="51" spans="1:12" x14ac:dyDescent="0.3">
      <c r="A51" t="s">
        <v>14</v>
      </c>
      <c r="B51">
        <v>1194</v>
      </c>
      <c r="D51" t="s">
        <v>20</v>
      </c>
      <c r="E51">
        <v>330</v>
      </c>
      <c r="K51" t="s">
        <v>74</v>
      </c>
      <c r="L51">
        <v>898</v>
      </c>
    </row>
    <row r="52" spans="1:12" x14ac:dyDescent="0.3">
      <c r="A52" t="s">
        <v>14</v>
      </c>
      <c r="B52">
        <v>30</v>
      </c>
      <c r="D52" t="s">
        <v>20</v>
      </c>
      <c r="E52">
        <v>127</v>
      </c>
      <c r="K52" t="s">
        <v>74</v>
      </c>
      <c r="L52">
        <v>296</v>
      </c>
    </row>
    <row r="53" spans="1:12" x14ac:dyDescent="0.3">
      <c r="A53" t="s">
        <v>14</v>
      </c>
      <c r="B53">
        <v>75</v>
      </c>
      <c r="D53" t="s">
        <v>20</v>
      </c>
      <c r="E53">
        <v>411</v>
      </c>
      <c r="K53" t="s">
        <v>74</v>
      </c>
      <c r="L53">
        <v>976</v>
      </c>
    </row>
    <row r="54" spans="1:12" x14ac:dyDescent="0.3">
      <c r="A54" t="s">
        <v>14</v>
      </c>
      <c r="B54">
        <v>955</v>
      </c>
      <c r="D54" t="s">
        <v>20</v>
      </c>
      <c r="E54">
        <v>180</v>
      </c>
      <c r="K54" t="s">
        <v>74</v>
      </c>
      <c r="L54">
        <v>160</v>
      </c>
    </row>
    <row r="55" spans="1:12" x14ac:dyDescent="0.3">
      <c r="A55" t="s">
        <v>14</v>
      </c>
      <c r="B55">
        <v>67</v>
      </c>
      <c r="D55" t="s">
        <v>20</v>
      </c>
      <c r="E55">
        <v>374</v>
      </c>
      <c r="K55" t="s">
        <v>74</v>
      </c>
      <c r="L55">
        <v>2266</v>
      </c>
    </row>
    <row r="56" spans="1:12" x14ac:dyDescent="0.3">
      <c r="A56" t="s">
        <v>14</v>
      </c>
      <c r="B56">
        <v>5</v>
      </c>
      <c r="D56" t="s">
        <v>20</v>
      </c>
      <c r="E56">
        <v>71</v>
      </c>
      <c r="K56" t="s">
        <v>74</v>
      </c>
      <c r="L56">
        <v>75</v>
      </c>
    </row>
    <row r="57" spans="1:12" x14ac:dyDescent="0.3">
      <c r="A57" t="s">
        <v>14</v>
      </c>
      <c r="B57">
        <v>26</v>
      </c>
      <c r="D57" t="s">
        <v>20</v>
      </c>
      <c r="E57">
        <v>203</v>
      </c>
      <c r="K57" t="s">
        <v>74</v>
      </c>
      <c r="L57">
        <v>139</v>
      </c>
    </row>
    <row r="58" spans="1:12" x14ac:dyDescent="0.3">
      <c r="A58" t="s">
        <v>14</v>
      </c>
      <c r="B58">
        <v>1130</v>
      </c>
      <c r="D58" t="s">
        <v>20</v>
      </c>
      <c r="E58">
        <v>113</v>
      </c>
      <c r="K58" t="s">
        <v>74</v>
      </c>
      <c r="L58">
        <v>1122</v>
      </c>
    </row>
    <row r="59" spans="1:12" x14ac:dyDescent="0.3">
      <c r="A59" t="s">
        <v>14</v>
      </c>
      <c r="B59">
        <v>782</v>
      </c>
      <c r="D59" t="s">
        <v>20</v>
      </c>
      <c r="E59">
        <v>96</v>
      </c>
      <c r="K59" t="s">
        <v>47</v>
      </c>
      <c r="L59">
        <v>708</v>
      </c>
    </row>
    <row r="60" spans="1:12" x14ac:dyDescent="0.3">
      <c r="A60" t="s">
        <v>14</v>
      </c>
      <c r="B60">
        <v>210</v>
      </c>
      <c r="D60" t="s">
        <v>20</v>
      </c>
      <c r="E60">
        <v>498</v>
      </c>
      <c r="K60" t="s">
        <v>47</v>
      </c>
      <c r="L60">
        <v>808</v>
      </c>
    </row>
    <row r="61" spans="1:12" x14ac:dyDescent="0.3">
      <c r="A61" t="s">
        <v>14</v>
      </c>
      <c r="B61">
        <v>136</v>
      </c>
      <c r="D61" t="s">
        <v>20</v>
      </c>
      <c r="E61">
        <v>180</v>
      </c>
      <c r="K61" t="s">
        <v>47</v>
      </c>
      <c r="L61">
        <v>61</v>
      </c>
    </row>
    <row r="62" spans="1:12" x14ac:dyDescent="0.3">
      <c r="A62" t="s">
        <v>14</v>
      </c>
      <c r="B62">
        <v>86</v>
      </c>
      <c r="D62" t="s">
        <v>20</v>
      </c>
      <c r="E62">
        <v>27</v>
      </c>
      <c r="K62" t="s">
        <v>47</v>
      </c>
      <c r="L62">
        <v>211</v>
      </c>
    </row>
    <row r="63" spans="1:12" x14ac:dyDescent="0.3">
      <c r="A63" t="s">
        <v>14</v>
      </c>
      <c r="B63">
        <v>19</v>
      </c>
      <c r="D63" t="s">
        <v>20</v>
      </c>
      <c r="E63">
        <v>2331</v>
      </c>
      <c r="K63" t="s">
        <v>47</v>
      </c>
      <c r="L63">
        <v>86</v>
      </c>
    </row>
    <row r="64" spans="1:12" x14ac:dyDescent="0.3">
      <c r="A64" t="s">
        <v>14</v>
      </c>
      <c r="B64">
        <v>886</v>
      </c>
      <c r="D64" t="s">
        <v>20</v>
      </c>
      <c r="E64">
        <v>113</v>
      </c>
      <c r="K64" t="s">
        <v>47</v>
      </c>
      <c r="L64">
        <v>1111</v>
      </c>
    </row>
    <row r="65" spans="1:12" x14ac:dyDescent="0.3">
      <c r="A65" t="s">
        <v>14</v>
      </c>
      <c r="B65">
        <v>35</v>
      </c>
      <c r="D65" t="s">
        <v>20</v>
      </c>
      <c r="E65">
        <v>164</v>
      </c>
      <c r="K65" t="s">
        <v>47</v>
      </c>
      <c r="L65">
        <v>1089</v>
      </c>
    </row>
    <row r="66" spans="1:12" x14ac:dyDescent="0.3">
      <c r="A66" t="s">
        <v>14</v>
      </c>
      <c r="B66">
        <v>24</v>
      </c>
      <c r="D66" t="s">
        <v>20</v>
      </c>
      <c r="E66">
        <v>164</v>
      </c>
      <c r="K66" t="s">
        <v>47</v>
      </c>
      <c r="L66">
        <v>3640</v>
      </c>
    </row>
    <row r="67" spans="1:12" x14ac:dyDescent="0.3">
      <c r="A67" t="s">
        <v>14</v>
      </c>
      <c r="B67">
        <v>86</v>
      </c>
      <c r="D67" t="s">
        <v>20</v>
      </c>
      <c r="E67">
        <v>336</v>
      </c>
      <c r="K67" t="s">
        <v>47</v>
      </c>
      <c r="L67">
        <v>278</v>
      </c>
    </row>
    <row r="68" spans="1:12" x14ac:dyDescent="0.3">
      <c r="A68" t="s">
        <v>14</v>
      </c>
      <c r="B68">
        <v>243</v>
      </c>
      <c r="D68" t="s">
        <v>20</v>
      </c>
      <c r="E68">
        <v>1917</v>
      </c>
      <c r="K68" t="s">
        <v>47</v>
      </c>
      <c r="L68">
        <v>45</v>
      </c>
    </row>
    <row r="69" spans="1:12" x14ac:dyDescent="0.3">
      <c r="A69" t="s">
        <v>14</v>
      </c>
      <c r="B69">
        <v>65</v>
      </c>
      <c r="D69" t="s">
        <v>20</v>
      </c>
      <c r="E69">
        <v>95</v>
      </c>
      <c r="K69" t="s">
        <v>47</v>
      </c>
      <c r="L69">
        <v>31</v>
      </c>
    </row>
    <row r="70" spans="1:12" x14ac:dyDescent="0.3">
      <c r="A70" t="s">
        <v>14</v>
      </c>
      <c r="B70">
        <v>100</v>
      </c>
      <c r="D70" t="s">
        <v>20</v>
      </c>
      <c r="E70">
        <v>147</v>
      </c>
      <c r="K70" t="s">
        <v>47</v>
      </c>
      <c r="L70">
        <v>14</v>
      </c>
    </row>
    <row r="71" spans="1:12" x14ac:dyDescent="0.3">
      <c r="A71" t="s">
        <v>14</v>
      </c>
      <c r="B71">
        <v>168</v>
      </c>
      <c r="D71" t="s">
        <v>20</v>
      </c>
      <c r="E71">
        <v>86</v>
      </c>
      <c r="K71" t="s">
        <v>47</v>
      </c>
      <c r="L71">
        <v>27</v>
      </c>
    </row>
    <row r="72" spans="1:12" x14ac:dyDescent="0.3">
      <c r="A72" t="s">
        <v>14</v>
      </c>
      <c r="B72">
        <v>13</v>
      </c>
      <c r="D72" t="s">
        <v>20</v>
      </c>
      <c r="E72">
        <v>83</v>
      </c>
      <c r="K72" t="s">
        <v>47</v>
      </c>
      <c r="L72">
        <v>66</v>
      </c>
    </row>
    <row r="73" spans="1:12" x14ac:dyDescent="0.3">
      <c r="A73" t="s">
        <v>14</v>
      </c>
      <c r="B73">
        <v>1</v>
      </c>
      <c r="D73" t="s">
        <v>20</v>
      </c>
      <c r="E73">
        <v>676</v>
      </c>
    </row>
    <row r="74" spans="1:12" x14ac:dyDescent="0.3">
      <c r="A74" t="s">
        <v>14</v>
      </c>
      <c r="B74">
        <v>40</v>
      </c>
      <c r="D74" t="s">
        <v>20</v>
      </c>
      <c r="E74">
        <v>361</v>
      </c>
    </row>
    <row r="75" spans="1:12" x14ac:dyDescent="0.3">
      <c r="A75" t="s">
        <v>14</v>
      </c>
      <c r="B75">
        <v>226</v>
      </c>
      <c r="D75" t="s">
        <v>20</v>
      </c>
      <c r="E75">
        <v>131</v>
      </c>
    </row>
    <row r="76" spans="1:12" x14ac:dyDescent="0.3">
      <c r="A76" t="s">
        <v>14</v>
      </c>
      <c r="B76">
        <v>1625</v>
      </c>
      <c r="D76" t="s">
        <v>20</v>
      </c>
      <c r="E76">
        <v>126</v>
      </c>
    </row>
    <row r="77" spans="1:12" x14ac:dyDescent="0.3">
      <c r="A77" t="s">
        <v>14</v>
      </c>
      <c r="B77">
        <v>143</v>
      </c>
      <c r="D77" t="s">
        <v>20</v>
      </c>
      <c r="E77">
        <v>275</v>
      </c>
    </row>
    <row r="78" spans="1:12" x14ac:dyDescent="0.3">
      <c r="A78" t="s">
        <v>14</v>
      </c>
      <c r="B78">
        <v>934</v>
      </c>
      <c r="D78" t="s">
        <v>20</v>
      </c>
      <c r="E78">
        <v>67</v>
      </c>
    </row>
    <row r="79" spans="1:12" x14ac:dyDescent="0.3">
      <c r="A79" t="s">
        <v>14</v>
      </c>
      <c r="B79">
        <v>17</v>
      </c>
      <c r="D79" t="s">
        <v>20</v>
      </c>
      <c r="E79">
        <v>154</v>
      </c>
    </row>
    <row r="80" spans="1:12" x14ac:dyDescent="0.3">
      <c r="A80" t="s">
        <v>14</v>
      </c>
      <c r="B80">
        <v>2179</v>
      </c>
      <c r="D80" t="s">
        <v>20</v>
      </c>
      <c r="E80">
        <v>1782</v>
      </c>
    </row>
    <row r="81" spans="1:5" x14ac:dyDescent="0.3">
      <c r="A81" t="s">
        <v>14</v>
      </c>
      <c r="B81">
        <v>931</v>
      </c>
      <c r="D81" t="s">
        <v>20</v>
      </c>
      <c r="E81">
        <v>903</v>
      </c>
    </row>
    <row r="82" spans="1:5" x14ac:dyDescent="0.3">
      <c r="A82" t="s">
        <v>14</v>
      </c>
      <c r="B82">
        <v>92</v>
      </c>
      <c r="D82" t="s">
        <v>20</v>
      </c>
      <c r="E82">
        <v>94</v>
      </c>
    </row>
    <row r="83" spans="1:5" x14ac:dyDescent="0.3">
      <c r="A83" t="s">
        <v>14</v>
      </c>
      <c r="B83">
        <v>57</v>
      </c>
      <c r="D83" t="s">
        <v>20</v>
      </c>
      <c r="E83">
        <v>180</v>
      </c>
    </row>
    <row r="84" spans="1:5" x14ac:dyDescent="0.3">
      <c r="A84" t="s">
        <v>14</v>
      </c>
      <c r="B84">
        <v>41</v>
      </c>
      <c r="D84" t="s">
        <v>20</v>
      </c>
      <c r="E84">
        <v>533</v>
      </c>
    </row>
    <row r="85" spans="1:5" x14ac:dyDescent="0.3">
      <c r="A85" t="s">
        <v>14</v>
      </c>
      <c r="B85">
        <v>1</v>
      </c>
      <c r="D85" t="s">
        <v>20</v>
      </c>
      <c r="E85">
        <v>2443</v>
      </c>
    </row>
    <row r="86" spans="1:5" x14ac:dyDescent="0.3">
      <c r="A86" t="s">
        <v>14</v>
      </c>
      <c r="B86">
        <v>101</v>
      </c>
      <c r="D86" t="s">
        <v>20</v>
      </c>
      <c r="E86">
        <v>89</v>
      </c>
    </row>
    <row r="87" spans="1:5" x14ac:dyDescent="0.3">
      <c r="A87" t="s">
        <v>14</v>
      </c>
      <c r="B87">
        <v>1335</v>
      </c>
      <c r="D87" t="s">
        <v>20</v>
      </c>
      <c r="E87">
        <v>159</v>
      </c>
    </row>
    <row r="88" spans="1:5" x14ac:dyDescent="0.3">
      <c r="A88" t="s">
        <v>14</v>
      </c>
      <c r="B88">
        <v>15</v>
      </c>
      <c r="D88" t="s">
        <v>20</v>
      </c>
      <c r="E88">
        <v>50</v>
      </c>
    </row>
    <row r="89" spans="1:5" x14ac:dyDescent="0.3">
      <c r="A89" t="s">
        <v>14</v>
      </c>
      <c r="B89">
        <v>454</v>
      </c>
      <c r="D89" t="s">
        <v>20</v>
      </c>
      <c r="E89">
        <v>186</v>
      </c>
    </row>
    <row r="90" spans="1:5" x14ac:dyDescent="0.3">
      <c r="A90" t="s">
        <v>14</v>
      </c>
      <c r="B90">
        <v>3182</v>
      </c>
      <c r="D90" t="s">
        <v>20</v>
      </c>
      <c r="E90">
        <v>1071</v>
      </c>
    </row>
    <row r="91" spans="1:5" x14ac:dyDescent="0.3">
      <c r="A91" t="s">
        <v>14</v>
      </c>
      <c r="B91">
        <v>15</v>
      </c>
      <c r="D91" t="s">
        <v>20</v>
      </c>
      <c r="E91">
        <v>117</v>
      </c>
    </row>
    <row r="92" spans="1:5" x14ac:dyDescent="0.3">
      <c r="A92" t="s">
        <v>14</v>
      </c>
      <c r="B92">
        <v>133</v>
      </c>
      <c r="D92" t="s">
        <v>20</v>
      </c>
      <c r="E92">
        <v>70</v>
      </c>
    </row>
    <row r="93" spans="1:5" x14ac:dyDescent="0.3">
      <c r="A93" t="s">
        <v>14</v>
      </c>
      <c r="B93">
        <v>2062</v>
      </c>
      <c r="D93" t="s">
        <v>20</v>
      </c>
      <c r="E93">
        <v>135</v>
      </c>
    </row>
    <row r="94" spans="1:5" x14ac:dyDescent="0.3">
      <c r="A94" t="s">
        <v>14</v>
      </c>
      <c r="B94">
        <v>29</v>
      </c>
      <c r="D94" t="s">
        <v>20</v>
      </c>
      <c r="E94">
        <v>768</v>
      </c>
    </row>
    <row r="95" spans="1:5" x14ac:dyDescent="0.3">
      <c r="A95" t="s">
        <v>14</v>
      </c>
      <c r="B95">
        <v>132</v>
      </c>
      <c r="D95" t="s">
        <v>20</v>
      </c>
      <c r="E95">
        <v>199</v>
      </c>
    </row>
    <row r="96" spans="1:5" x14ac:dyDescent="0.3">
      <c r="A96" t="s">
        <v>14</v>
      </c>
      <c r="B96">
        <v>137</v>
      </c>
      <c r="D96" t="s">
        <v>20</v>
      </c>
      <c r="E96">
        <v>107</v>
      </c>
    </row>
    <row r="97" spans="1:5" x14ac:dyDescent="0.3">
      <c r="A97" t="s">
        <v>14</v>
      </c>
      <c r="B97">
        <v>908</v>
      </c>
      <c r="D97" t="s">
        <v>20</v>
      </c>
      <c r="E97">
        <v>195</v>
      </c>
    </row>
    <row r="98" spans="1:5" x14ac:dyDescent="0.3">
      <c r="A98" t="s">
        <v>14</v>
      </c>
      <c r="B98">
        <v>10</v>
      </c>
      <c r="D98" t="s">
        <v>20</v>
      </c>
      <c r="E98">
        <v>3376</v>
      </c>
    </row>
    <row r="99" spans="1:5" x14ac:dyDescent="0.3">
      <c r="A99" t="s">
        <v>14</v>
      </c>
      <c r="B99">
        <v>1910</v>
      </c>
      <c r="D99" t="s">
        <v>20</v>
      </c>
      <c r="E99">
        <v>41</v>
      </c>
    </row>
    <row r="100" spans="1:5" x14ac:dyDescent="0.3">
      <c r="A100" t="s">
        <v>14</v>
      </c>
      <c r="B100">
        <v>38</v>
      </c>
      <c r="D100" t="s">
        <v>20</v>
      </c>
      <c r="E100">
        <v>1821</v>
      </c>
    </row>
    <row r="101" spans="1:5" x14ac:dyDescent="0.3">
      <c r="A101" t="s">
        <v>14</v>
      </c>
      <c r="B101">
        <v>104</v>
      </c>
      <c r="D101" t="s">
        <v>20</v>
      </c>
      <c r="E101">
        <v>164</v>
      </c>
    </row>
    <row r="102" spans="1:5" x14ac:dyDescent="0.3">
      <c r="A102" t="s">
        <v>14</v>
      </c>
      <c r="B102">
        <v>49</v>
      </c>
      <c r="D102" t="s">
        <v>20</v>
      </c>
      <c r="E102">
        <v>157</v>
      </c>
    </row>
    <row r="103" spans="1:5" x14ac:dyDescent="0.3">
      <c r="A103" t="s">
        <v>14</v>
      </c>
      <c r="B103">
        <v>1</v>
      </c>
      <c r="D103" t="s">
        <v>20</v>
      </c>
      <c r="E103">
        <v>246</v>
      </c>
    </row>
    <row r="104" spans="1:5" x14ac:dyDescent="0.3">
      <c r="A104" t="s">
        <v>14</v>
      </c>
      <c r="B104">
        <v>245</v>
      </c>
      <c r="D104" t="s">
        <v>20</v>
      </c>
      <c r="E104">
        <v>1396</v>
      </c>
    </row>
    <row r="105" spans="1:5" x14ac:dyDescent="0.3">
      <c r="A105" t="s">
        <v>14</v>
      </c>
      <c r="B105">
        <v>32</v>
      </c>
      <c r="D105" t="s">
        <v>20</v>
      </c>
      <c r="E105">
        <v>2506</v>
      </c>
    </row>
    <row r="106" spans="1:5" x14ac:dyDescent="0.3">
      <c r="A106" t="s">
        <v>14</v>
      </c>
      <c r="B106">
        <v>7</v>
      </c>
      <c r="D106" t="s">
        <v>20</v>
      </c>
      <c r="E106">
        <v>244</v>
      </c>
    </row>
    <row r="107" spans="1:5" x14ac:dyDescent="0.3">
      <c r="A107" t="s">
        <v>14</v>
      </c>
      <c r="B107">
        <v>803</v>
      </c>
      <c r="D107" t="s">
        <v>20</v>
      </c>
      <c r="E107">
        <v>146</v>
      </c>
    </row>
    <row r="108" spans="1:5" x14ac:dyDescent="0.3">
      <c r="A108" t="s">
        <v>14</v>
      </c>
      <c r="B108">
        <v>16</v>
      </c>
      <c r="D108" t="s">
        <v>20</v>
      </c>
      <c r="E108">
        <v>1267</v>
      </c>
    </row>
    <row r="109" spans="1:5" x14ac:dyDescent="0.3">
      <c r="A109" t="s">
        <v>14</v>
      </c>
      <c r="B109">
        <v>31</v>
      </c>
      <c r="D109" t="s">
        <v>20</v>
      </c>
      <c r="E109">
        <v>1561</v>
      </c>
    </row>
    <row r="110" spans="1:5" x14ac:dyDescent="0.3">
      <c r="A110" t="s">
        <v>14</v>
      </c>
      <c r="B110">
        <v>108</v>
      </c>
      <c r="D110" t="s">
        <v>20</v>
      </c>
      <c r="E110">
        <v>48</v>
      </c>
    </row>
    <row r="111" spans="1:5" x14ac:dyDescent="0.3">
      <c r="A111" t="s">
        <v>14</v>
      </c>
      <c r="B111">
        <v>30</v>
      </c>
      <c r="D111" t="s">
        <v>20</v>
      </c>
      <c r="E111">
        <v>2739</v>
      </c>
    </row>
    <row r="112" spans="1:5" x14ac:dyDescent="0.3">
      <c r="A112" t="s">
        <v>14</v>
      </c>
      <c r="B112">
        <v>17</v>
      </c>
      <c r="D112" t="s">
        <v>20</v>
      </c>
      <c r="E112">
        <v>3537</v>
      </c>
    </row>
    <row r="113" spans="1:5" x14ac:dyDescent="0.3">
      <c r="A113" t="s">
        <v>14</v>
      </c>
      <c r="B113">
        <v>80</v>
      </c>
      <c r="D113" t="s">
        <v>20</v>
      </c>
      <c r="E113">
        <v>2107</v>
      </c>
    </row>
    <row r="114" spans="1:5" x14ac:dyDescent="0.3">
      <c r="A114" t="s">
        <v>14</v>
      </c>
      <c r="B114">
        <v>2468</v>
      </c>
      <c r="D114" t="s">
        <v>20</v>
      </c>
      <c r="E114">
        <v>3318</v>
      </c>
    </row>
    <row r="115" spans="1:5" x14ac:dyDescent="0.3">
      <c r="A115" t="s">
        <v>14</v>
      </c>
      <c r="B115">
        <v>26</v>
      </c>
      <c r="D115" t="s">
        <v>20</v>
      </c>
      <c r="E115">
        <v>340</v>
      </c>
    </row>
    <row r="116" spans="1:5" x14ac:dyDescent="0.3">
      <c r="A116" t="s">
        <v>14</v>
      </c>
      <c r="B116">
        <v>73</v>
      </c>
      <c r="D116" t="s">
        <v>20</v>
      </c>
      <c r="E116">
        <v>1442</v>
      </c>
    </row>
    <row r="117" spans="1:5" x14ac:dyDescent="0.3">
      <c r="A117" t="s">
        <v>14</v>
      </c>
      <c r="B117">
        <v>128</v>
      </c>
      <c r="D117" t="s">
        <v>20</v>
      </c>
      <c r="E117">
        <v>126</v>
      </c>
    </row>
    <row r="118" spans="1:5" x14ac:dyDescent="0.3">
      <c r="A118" t="s">
        <v>14</v>
      </c>
      <c r="B118">
        <v>33</v>
      </c>
      <c r="D118" t="s">
        <v>20</v>
      </c>
      <c r="E118">
        <v>524</v>
      </c>
    </row>
    <row r="119" spans="1:5" x14ac:dyDescent="0.3">
      <c r="A119" t="s">
        <v>14</v>
      </c>
      <c r="B119">
        <v>1072</v>
      </c>
      <c r="D119" t="s">
        <v>20</v>
      </c>
      <c r="E119">
        <v>1989</v>
      </c>
    </row>
    <row r="120" spans="1:5" x14ac:dyDescent="0.3">
      <c r="A120" t="s">
        <v>14</v>
      </c>
      <c r="B120">
        <v>393</v>
      </c>
      <c r="D120" t="s">
        <v>20</v>
      </c>
      <c r="E120">
        <v>157</v>
      </c>
    </row>
    <row r="121" spans="1:5" x14ac:dyDescent="0.3">
      <c r="A121" t="s">
        <v>14</v>
      </c>
      <c r="B121">
        <v>1257</v>
      </c>
      <c r="D121" t="s">
        <v>20</v>
      </c>
      <c r="E121">
        <v>4498</v>
      </c>
    </row>
    <row r="122" spans="1:5" x14ac:dyDescent="0.3">
      <c r="A122" t="s">
        <v>14</v>
      </c>
      <c r="B122">
        <v>328</v>
      </c>
      <c r="D122" t="s">
        <v>20</v>
      </c>
      <c r="E122">
        <v>80</v>
      </c>
    </row>
    <row r="123" spans="1:5" x14ac:dyDescent="0.3">
      <c r="A123" t="s">
        <v>14</v>
      </c>
      <c r="B123">
        <v>147</v>
      </c>
      <c r="D123" t="s">
        <v>20</v>
      </c>
      <c r="E123">
        <v>43</v>
      </c>
    </row>
    <row r="124" spans="1:5" x14ac:dyDescent="0.3">
      <c r="A124" t="s">
        <v>14</v>
      </c>
      <c r="B124">
        <v>830</v>
      </c>
      <c r="D124" t="s">
        <v>20</v>
      </c>
      <c r="E124">
        <v>2053</v>
      </c>
    </row>
    <row r="125" spans="1:5" x14ac:dyDescent="0.3">
      <c r="A125" t="s">
        <v>14</v>
      </c>
      <c r="B125">
        <v>331</v>
      </c>
      <c r="D125" t="s">
        <v>20</v>
      </c>
      <c r="E125">
        <v>168</v>
      </c>
    </row>
    <row r="126" spans="1:5" x14ac:dyDescent="0.3">
      <c r="A126" t="s">
        <v>14</v>
      </c>
      <c r="B126">
        <v>25</v>
      </c>
      <c r="D126" t="s">
        <v>20</v>
      </c>
      <c r="E126">
        <v>4289</v>
      </c>
    </row>
    <row r="127" spans="1:5" x14ac:dyDescent="0.3">
      <c r="A127" t="s">
        <v>14</v>
      </c>
      <c r="B127">
        <v>3483</v>
      </c>
      <c r="D127" t="s">
        <v>20</v>
      </c>
      <c r="E127">
        <v>165</v>
      </c>
    </row>
    <row r="128" spans="1:5" x14ac:dyDescent="0.3">
      <c r="A128" t="s">
        <v>14</v>
      </c>
      <c r="B128">
        <v>923</v>
      </c>
      <c r="D128" t="s">
        <v>20</v>
      </c>
      <c r="E128">
        <v>1815</v>
      </c>
    </row>
    <row r="129" spans="1:5" x14ac:dyDescent="0.3">
      <c r="A129" t="s">
        <v>14</v>
      </c>
      <c r="B129">
        <v>1</v>
      </c>
      <c r="D129" t="s">
        <v>20</v>
      </c>
      <c r="E129">
        <v>397</v>
      </c>
    </row>
    <row r="130" spans="1:5" x14ac:dyDescent="0.3">
      <c r="A130" t="s">
        <v>14</v>
      </c>
      <c r="B130">
        <v>33</v>
      </c>
      <c r="D130" t="s">
        <v>20</v>
      </c>
      <c r="E130">
        <v>1539</v>
      </c>
    </row>
    <row r="131" spans="1:5" x14ac:dyDescent="0.3">
      <c r="A131" t="s">
        <v>14</v>
      </c>
      <c r="B131">
        <v>40</v>
      </c>
      <c r="D131" t="s">
        <v>20</v>
      </c>
      <c r="E131">
        <v>138</v>
      </c>
    </row>
    <row r="132" spans="1:5" x14ac:dyDescent="0.3">
      <c r="A132" t="s">
        <v>14</v>
      </c>
      <c r="B132">
        <v>23</v>
      </c>
      <c r="D132" t="s">
        <v>20</v>
      </c>
      <c r="E132">
        <v>3594</v>
      </c>
    </row>
    <row r="133" spans="1:5" x14ac:dyDescent="0.3">
      <c r="A133" t="s">
        <v>14</v>
      </c>
      <c r="B133">
        <v>75</v>
      </c>
      <c r="D133" t="s">
        <v>20</v>
      </c>
      <c r="E133">
        <v>5880</v>
      </c>
    </row>
    <row r="134" spans="1:5" x14ac:dyDescent="0.3">
      <c r="A134" t="s">
        <v>14</v>
      </c>
      <c r="B134">
        <v>2176</v>
      </c>
      <c r="D134" t="s">
        <v>20</v>
      </c>
      <c r="E134">
        <v>112</v>
      </c>
    </row>
    <row r="135" spans="1:5" x14ac:dyDescent="0.3">
      <c r="A135" t="s">
        <v>14</v>
      </c>
      <c r="B135">
        <v>441</v>
      </c>
      <c r="D135" t="s">
        <v>20</v>
      </c>
      <c r="E135">
        <v>943</v>
      </c>
    </row>
    <row r="136" spans="1:5" x14ac:dyDescent="0.3">
      <c r="A136" t="s">
        <v>14</v>
      </c>
      <c r="B136">
        <v>25</v>
      </c>
      <c r="D136" t="s">
        <v>20</v>
      </c>
      <c r="E136">
        <v>2468</v>
      </c>
    </row>
    <row r="137" spans="1:5" x14ac:dyDescent="0.3">
      <c r="A137" t="s">
        <v>14</v>
      </c>
      <c r="B137">
        <v>127</v>
      </c>
      <c r="D137" t="s">
        <v>20</v>
      </c>
      <c r="E137">
        <v>2551</v>
      </c>
    </row>
    <row r="138" spans="1:5" x14ac:dyDescent="0.3">
      <c r="A138" t="s">
        <v>14</v>
      </c>
      <c r="B138">
        <v>355</v>
      </c>
      <c r="D138" t="s">
        <v>20</v>
      </c>
      <c r="E138">
        <v>101</v>
      </c>
    </row>
    <row r="139" spans="1:5" x14ac:dyDescent="0.3">
      <c r="A139" t="s">
        <v>14</v>
      </c>
      <c r="B139">
        <v>44</v>
      </c>
      <c r="D139" t="s">
        <v>20</v>
      </c>
      <c r="E139">
        <v>92</v>
      </c>
    </row>
    <row r="140" spans="1:5" x14ac:dyDescent="0.3">
      <c r="A140" t="s">
        <v>14</v>
      </c>
      <c r="B140">
        <v>67</v>
      </c>
      <c r="D140" t="s">
        <v>20</v>
      </c>
      <c r="E140">
        <v>62</v>
      </c>
    </row>
    <row r="141" spans="1:5" x14ac:dyDescent="0.3">
      <c r="A141" t="s">
        <v>14</v>
      </c>
      <c r="B141">
        <v>1068</v>
      </c>
      <c r="D141" t="s">
        <v>20</v>
      </c>
      <c r="E141">
        <v>149</v>
      </c>
    </row>
    <row r="142" spans="1:5" x14ac:dyDescent="0.3">
      <c r="A142" t="s">
        <v>14</v>
      </c>
      <c r="B142">
        <v>424</v>
      </c>
      <c r="D142" t="s">
        <v>20</v>
      </c>
      <c r="E142">
        <v>329</v>
      </c>
    </row>
    <row r="143" spans="1:5" x14ac:dyDescent="0.3">
      <c r="A143" t="s">
        <v>14</v>
      </c>
      <c r="B143">
        <v>151</v>
      </c>
      <c r="D143" t="s">
        <v>20</v>
      </c>
      <c r="E143">
        <v>97</v>
      </c>
    </row>
    <row r="144" spans="1:5" x14ac:dyDescent="0.3">
      <c r="A144" t="s">
        <v>14</v>
      </c>
      <c r="B144">
        <v>1608</v>
      </c>
      <c r="D144" t="s">
        <v>20</v>
      </c>
      <c r="E144">
        <v>1784</v>
      </c>
    </row>
    <row r="145" spans="1:5" x14ac:dyDescent="0.3">
      <c r="A145" t="s">
        <v>14</v>
      </c>
      <c r="B145">
        <v>941</v>
      </c>
      <c r="D145" t="s">
        <v>20</v>
      </c>
      <c r="E145">
        <v>1684</v>
      </c>
    </row>
    <row r="146" spans="1:5" x14ac:dyDescent="0.3">
      <c r="A146" t="s">
        <v>14</v>
      </c>
      <c r="B146">
        <v>1</v>
      </c>
      <c r="D146" t="s">
        <v>20</v>
      </c>
      <c r="E146">
        <v>250</v>
      </c>
    </row>
    <row r="147" spans="1:5" x14ac:dyDescent="0.3">
      <c r="A147" t="s">
        <v>14</v>
      </c>
      <c r="B147">
        <v>40</v>
      </c>
      <c r="D147" t="s">
        <v>20</v>
      </c>
      <c r="E147">
        <v>238</v>
      </c>
    </row>
    <row r="148" spans="1:5" x14ac:dyDescent="0.3">
      <c r="A148" t="s">
        <v>14</v>
      </c>
      <c r="B148">
        <v>3015</v>
      </c>
      <c r="D148" t="s">
        <v>20</v>
      </c>
      <c r="E148">
        <v>53</v>
      </c>
    </row>
    <row r="149" spans="1:5" x14ac:dyDescent="0.3">
      <c r="A149" t="s">
        <v>14</v>
      </c>
      <c r="B149">
        <v>435</v>
      </c>
      <c r="D149" t="s">
        <v>20</v>
      </c>
      <c r="E149">
        <v>214</v>
      </c>
    </row>
    <row r="150" spans="1:5" x14ac:dyDescent="0.3">
      <c r="A150" t="s">
        <v>14</v>
      </c>
      <c r="B150">
        <v>714</v>
      </c>
      <c r="D150" t="s">
        <v>20</v>
      </c>
      <c r="E150">
        <v>222</v>
      </c>
    </row>
    <row r="151" spans="1:5" x14ac:dyDescent="0.3">
      <c r="A151" t="s">
        <v>14</v>
      </c>
      <c r="B151">
        <v>5497</v>
      </c>
      <c r="D151" t="s">
        <v>20</v>
      </c>
      <c r="E151">
        <v>1884</v>
      </c>
    </row>
    <row r="152" spans="1:5" x14ac:dyDescent="0.3">
      <c r="A152" t="s">
        <v>14</v>
      </c>
      <c r="B152">
        <v>418</v>
      </c>
      <c r="D152" t="s">
        <v>20</v>
      </c>
      <c r="E152">
        <v>218</v>
      </c>
    </row>
    <row r="153" spans="1:5" x14ac:dyDescent="0.3">
      <c r="A153" t="s">
        <v>14</v>
      </c>
      <c r="B153">
        <v>1439</v>
      </c>
      <c r="D153" t="s">
        <v>20</v>
      </c>
      <c r="E153">
        <v>6465</v>
      </c>
    </row>
    <row r="154" spans="1:5" x14ac:dyDescent="0.3">
      <c r="A154" t="s">
        <v>14</v>
      </c>
      <c r="B154">
        <v>15</v>
      </c>
      <c r="D154" t="s">
        <v>20</v>
      </c>
      <c r="E154">
        <v>59</v>
      </c>
    </row>
    <row r="155" spans="1:5" x14ac:dyDescent="0.3">
      <c r="A155" t="s">
        <v>14</v>
      </c>
      <c r="B155">
        <v>1999</v>
      </c>
      <c r="D155" t="s">
        <v>20</v>
      </c>
      <c r="E155">
        <v>88</v>
      </c>
    </row>
    <row r="156" spans="1:5" x14ac:dyDescent="0.3">
      <c r="A156" t="s">
        <v>14</v>
      </c>
      <c r="B156">
        <v>118</v>
      </c>
      <c r="D156" t="s">
        <v>20</v>
      </c>
      <c r="E156">
        <v>1697</v>
      </c>
    </row>
    <row r="157" spans="1:5" x14ac:dyDescent="0.3">
      <c r="A157" t="s">
        <v>14</v>
      </c>
      <c r="B157">
        <v>162</v>
      </c>
      <c r="D157" t="s">
        <v>20</v>
      </c>
      <c r="E157">
        <v>92</v>
      </c>
    </row>
    <row r="158" spans="1:5" x14ac:dyDescent="0.3">
      <c r="A158" t="s">
        <v>14</v>
      </c>
      <c r="B158">
        <v>83</v>
      </c>
      <c r="D158" t="s">
        <v>20</v>
      </c>
      <c r="E158">
        <v>186</v>
      </c>
    </row>
    <row r="159" spans="1:5" x14ac:dyDescent="0.3">
      <c r="A159" t="s">
        <v>14</v>
      </c>
      <c r="B159">
        <v>747</v>
      </c>
      <c r="D159" t="s">
        <v>20</v>
      </c>
      <c r="E159">
        <v>138</v>
      </c>
    </row>
    <row r="160" spans="1:5" x14ac:dyDescent="0.3">
      <c r="A160" t="s">
        <v>14</v>
      </c>
      <c r="B160">
        <v>84</v>
      </c>
      <c r="D160" t="s">
        <v>20</v>
      </c>
      <c r="E160">
        <v>261</v>
      </c>
    </row>
    <row r="161" spans="1:5" x14ac:dyDescent="0.3">
      <c r="A161" t="s">
        <v>14</v>
      </c>
      <c r="B161">
        <v>91</v>
      </c>
      <c r="D161" t="s">
        <v>20</v>
      </c>
      <c r="E161">
        <v>107</v>
      </c>
    </row>
    <row r="162" spans="1:5" x14ac:dyDescent="0.3">
      <c r="A162" t="s">
        <v>14</v>
      </c>
      <c r="B162">
        <v>792</v>
      </c>
      <c r="D162" t="s">
        <v>20</v>
      </c>
      <c r="E162">
        <v>199</v>
      </c>
    </row>
    <row r="163" spans="1:5" x14ac:dyDescent="0.3">
      <c r="A163" t="s">
        <v>14</v>
      </c>
      <c r="B163">
        <v>32</v>
      </c>
      <c r="D163" t="s">
        <v>20</v>
      </c>
      <c r="E163">
        <v>5512</v>
      </c>
    </row>
    <row r="164" spans="1:5" x14ac:dyDescent="0.3">
      <c r="A164" t="s">
        <v>14</v>
      </c>
      <c r="B164">
        <v>186</v>
      </c>
      <c r="D164" t="s">
        <v>20</v>
      </c>
      <c r="E164">
        <v>86</v>
      </c>
    </row>
    <row r="165" spans="1:5" x14ac:dyDescent="0.3">
      <c r="A165" t="s">
        <v>14</v>
      </c>
      <c r="B165">
        <v>605</v>
      </c>
      <c r="D165" t="s">
        <v>20</v>
      </c>
      <c r="E165">
        <v>2768</v>
      </c>
    </row>
    <row r="166" spans="1:5" x14ac:dyDescent="0.3">
      <c r="A166" t="s">
        <v>14</v>
      </c>
      <c r="B166">
        <v>1</v>
      </c>
      <c r="D166" t="s">
        <v>20</v>
      </c>
      <c r="E166">
        <v>48</v>
      </c>
    </row>
    <row r="167" spans="1:5" x14ac:dyDescent="0.3">
      <c r="A167" t="s">
        <v>14</v>
      </c>
      <c r="B167">
        <v>31</v>
      </c>
      <c r="D167" t="s">
        <v>20</v>
      </c>
      <c r="E167">
        <v>87</v>
      </c>
    </row>
    <row r="168" spans="1:5" x14ac:dyDescent="0.3">
      <c r="A168" t="s">
        <v>14</v>
      </c>
      <c r="B168">
        <v>1181</v>
      </c>
      <c r="D168" t="s">
        <v>20</v>
      </c>
      <c r="E168">
        <v>1894</v>
      </c>
    </row>
    <row r="169" spans="1:5" x14ac:dyDescent="0.3">
      <c r="A169" t="s">
        <v>14</v>
      </c>
      <c r="B169">
        <v>39</v>
      </c>
      <c r="D169" t="s">
        <v>20</v>
      </c>
      <c r="E169">
        <v>282</v>
      </c>
    </row>
    <row r="170" spans="1:5" x14ac:dyDescent="0.3">
      <c r="A170" t="s">
        <v>14</v>
      </c>
      <c r="B170">
        <v>46</v>
      </c>
      <c r="D170" t="s">
        <v>20</v>
      </c>
      <c r="E170">
        <v>116</v>
      </c>
    </row>
    <row r="171" spans="1:5" x14ac:dyDescent="0.3">
      <c r="A171" t="s">
        <v>14</v>
      </c>
      <c r="B171">
        <v>105</v>
      </c>
      <c r="D171" t="s">
        <v>20</v>
      </c>
      <c r="E171">
        <v>83</v>
      </c>
    </row>
    <row r="172" spans="1:5" x14ac:dyDescent="0.3">
      <c r="A172" t="s">
        <v>14</v>
      </c>
      <c r="B172">
        <v>535</v>
      </c>
      <c r="D172" t="s">
        <v>20</v>
      </c>
      <c r="E172">
        <v>91</v>
      </c>
    </row>
    <row r="173" spans="1:5" x14ac:dyDescent="0.3">
      <c r="A173" t="s">
        <v>14</v>
      </c>
      <c r="B173">
        <v>16</v>
      </c>
      <c r="D173" t="s">
        <v>20</v>
      </c>
      <c r="E173">
        <v>546</v>
      </c>
    </row>
    <row r="174" spans="1:5" x14ac:dyDescent="0.3">
      <c r="A174" t="s">
        <v>14</v>
      </c>
      <c r="B174">
        <v>575</v>
      </c>
      <c r="D174" t="s">
        <v>20</v>
      </c>
      <c r="E174">
        <v>393</v>
      </c>
    </row>
    <row r="175" spans="1:5" x14ac:dyDescent="0.3">
      <c r="A175" t="s">
        <v>14</v>
      </c>
      <c r="B175">
        <v>1120</v>
      </c>
      <c r="D175" t="s">
        <v>20</v>
      </c>
      <c r="E175">
        <v>133</v>
      </c>
    </row>
    <row r="176" spans="1:5" x14ac:dyDescent="0.3">
      <c r="A176" t="s">
        <v>14</v>
      </c>
      <c r="B176">
        <v>113</v>
      </c>
      <c r="D176" t="s">
        <v>20</v>
      </c>
      <c r="E176">
        <v>254</v>
      </c>
    </row>
    <row r="177" spans="1:5" x14ac:dyDescent="0.3">
      <c r="A177" t="s">
        <v>14</v>
      </c>
      <c r="B177">
        <v>1538</v>
      </c>
      <c r="D177" t="s">
        <v>20</v>
      </c>
      <c r="E177">
        <v>176</v>
      </c>
    </row>
    <row r="178" spans="1:5" x14ac:dyDescent="0.3">
      <c r="A178" t="s">
        <v>14</v>
      </c>
      <c r="B178">
        <v>9</v>
      </c>
      <c r="D178" t="s">
        <v>20</v>
      </c>
      <c r="E178">
        <v>337</v>
      </c>
    </row>
    <row r="179" spans="1:5" x14ac:dyDescent="0.3">
      <c r="A179" t="s">
        <v>14</v>
      </c>
      <c r="B179">
        <v>554</v>
      </c>
      <c r="D179" t="s">
        <v>20</v>
      </c>
      <c r="E179">
        <v>107</v>
      </c>
    </row>
    <row r="180" spans="1:5" x14ac:dyDescent="0.3">
      <c r="A180" t="s">
        <v>14</v>
      </c>
      <c r="B180">
        <v>648</v>
      </c>
      <c r="D180" t="s">
        <v>20</v>
      </c>
      <c r="E180">
        <v>183</v>
      </c>
    </row>
    <row r="181" spans="1:5" x14ac:dyDescent="0.3">
      <c r="A181" t="s">
        <v>14</v>
      </c>
      <c r="B181">
        <v>21</v>
      </c>
      <c r="D181" t="s">
        <v>20</v>
      </c>
      <c r="E181">
        <v>72</v>
      </c>
    </row>
    <row r="182" spans="1:5" x14ac:dyDescent="0.3">
      <c r="A182" t="s">
        <v>14</v>
      </c>
      <c r="B182">
        <v>54</v>
      </c>
      <c r="D182" t="s">
        <v>20</v>
      </c>
      <c r="E182">
        <v>295</v>
      </c>
    </row>
    <row r="183" spans="1:5" x14ac:dyDescent="0.3">
      <c r="A183" t="s">
        <v>14</v>
      </c>
      <c r="B183">
        <v>120</v>
      </c>
      <c r="D183" t="s">
        <v>20</v>
      </c>
      <c r="E183">
        <v>142</v>
      </c>
    </row>
    <row r="184" spans="1:5" x14ac:dyDescent="0.3">
      <c r="A184" t="s">
        <v>14</v>
      </c>
      <c r="B184">
        <v>579</v>
      </c>
      <c r="D184" t="s">
        <v>20</v>
      </c>
      <c r="E184">
        <v>85</v>
      </c>
    </row>
    <row r="185" spans="1:5" x14ac:dyDescent="0.3">
      <c r="A185" t="s">
        <v>14</v>
      </c>
      <c r="B185">
        <v>2072</v>
      </c>
      <c r="D185" t="s">
        <v>20</v>
      </c>
      <c r="E185">
        <v>659</v>
      </c>
    </row>
    <row r="186" spans="1:5" x14ac:dyDescent="0.3">
      <c r="A186" t="s">
        <v>14</v>
      </c>
      <c r="B186">
        <v>0</v>
      </c>
      <c r="D186" t="s">
        <v>20</v>
      </c>
      <c r="E186">
        <v>121</v>
      </c>
    </row>
    <row r="187" spans="1:5" x14ac:dyDescent="0.3">
      <c r="A187" t="s">
        <v>14</v>
      </c>
      <c r="B187">
        <v>1796</v>
      </c>
      <c r="D187" t="s">
        <v>20</v>
      </c>
      <c r="E187">
        <v>3742</v>
      </c>
    </row>
    <row r="188" spans="1:5" x14ac:dyDescent="0.3">
      <c r="A188" t="s">
        <v>14</v>
      </c>
      <c r="B188">
        <v>62</v>
      </c>
      <c r="D188" t="s">
        <v>20</v>
      </c>
      <c r="E188">
        <v>223</v>
      </c>
    </row>
    <row r="189" spans="1:5" x14ac:dyDescent="0.3">
      <c r="A189" t="s">
        <v>14</v>
      </c>
      <c r="B189">
        <v>347</v>
      </c>
      <c r="D189" t="s">
        <v>20</v>
      </c>
      <c r="E189">
        <v>133</v>
      </c>
    </row>
    <row r="190" spans="1:5" x14ac:dyDescent="0.3">
      <c r="A190" t="s">
        <v>14</v>
      </c>
      <c r="B190">
        <v>19</v>
      </c>
      <c r="D190" t="s">
        <v>20</v>
      </c>
      <c r="E190">
        <v>5168</v>
      </c>
    </row>
    <row r="191" spans="1:5" x14ac:dyDescent="0.3">
      <c r="A191" t="s">
        <v>14</v>
      </c>
      <c r="B191">
        <v>1258</v>
      </c>
      <c r="D191" t="s">
        <v>20</v>
      </c>
      <c r="E191">
        <v>307</v>
      </c>
    </row>
    <row r="192" spans="1:5" x14ac:dyDescent="0.3">
      <c r="A192" t="s">
        <v>14</v>
      </c>
      <c r="B192">
        <v>362</v>
      </c>
      <c r="D192" t="s">
        <v>20</v>
      </c>
      <c r="E192">
        <v>2441</v>
      </c>
    </row>
    <row r="193" spans="1:5" x14ac:dyDescent="0.3">
      <c r="A193" t="s">
        <v>14</v>
      </c>
      <c r="B193">
        <v>133</v>
      </c>
      <c r="D193" t="s">
        <v>20</v>
      </c>
      <c r="E193">
        <v>1385</v>
      </c>
    </row>
    <row r="194" spans="1:5" x14ac:dyDescent="0.3">
      <c r="A194" t="s">
        <v>14</v>
      </c>
      <c r="B194">
        <v>846</v>
      </c>
      <c r="D194" t="s">
        <v>20</v>
      </c>
      <c r="E194">
        <v>190</v>
      </c>
    </row>
    <row r="195" spans="1:5" x14ac:dyDescent="0.3">
      <c r="A195" t="s">
        <v>14</v>
      </c>
      <c r="B195">
        <v>10</v>
      </c>
      <c r="D195" t="s">
        <v>20</v>
      </c>
      <c r="E195">
        <v>470</v>
      </c>
    </row>
    <row r="196" spans="1:5" x14ac:dyDescent="0.3">
      <c r="A196" t="s">
        <v>14</v>
      </c>
      <c r="B196">
        <v>191</v>
      </c>
      <c r="D196" t="s">
        <v>20</v>
      </c>
      <c r="E196">
        <v>253</v>
      </c>
    </row>
    <row r="197" spans="1:5" x14ac:dyDescent="0.3">
      <c r="A197" t="s">
        <v>14</v>
      </c>
      <c r="B197">
        <v>1979</v>
      </c>
      <c r="D197" t="s">
        <v>20</v>
      </c>
      <c r="E197">
        <v>1113</v>
      </c>
    </row>
    <row r="198" spans="1:5" x14ac:dyDescent="0.3">
      <c r="A198" t="s">
        <v>14</v>
      </c>
      <c r="B198">
        <v>63</v>
      </c>
      <c r="D198" t="s">
        <v>20</v>
      </c>
      <c r="E198">
        <v>2283</v>
      </c>
    </row>
    <row r="199" spans="1:5" x14ac:dyDescent="0.3">
      <c r="A199" t="s">
        <v>14</v>
      </c>
      <c r="B199">
        <v>6080</v>
      </c>
      <c r="D199" t="s">
        <v>20</v>
      </c>
      <c r="E199">
        <v>1095</v>
      </c>
    </row>
    <row r="200" spans="1:5" x14ac:dyDescent="0.3">
      <c r="A200" t="s">
        <v>14</v>
      </c>
      <c r="B200">
        <v>80</v>
      </c>
      <c r="D200" t="s">
        <v>20</v>
      </c>
      <c r="E200">
        <v>1690</v>
      </c>
    </row>
    <row r="201" spans="1:5" x14ac:dyDescent="0.3">
      <c r="A201" t="s">
        <v>14</v>
      </c>
      <c r="B201">
        <v>9</v>
      </c>
      <c r="D201" t="s">
        <v>20</v>
      </c>
      <c r="E201">
        <v>191</v>
      </c>
    </row>
    <row r="202" spans="1:5" x14ac:dyDescent="0.3">
      <c r="A202" t="s">
        <v>14</v>
      </c>
      <c r="B202">
        <v>1784</v>
      </c>
      <c r="D202" t="s">
        <v>20</v>
      </c>
      <c r="E202">
        <v>2013</v>
      </c>
    </row>
    <row r="203" spans="1:5" x14ac:dyDescent="0.3">
      <c r="A203" t="s">
        <v>14</v>
      </c>
      <c r="B203">
        <v>243</v>
      </c>
      <c r="D203" t="s">
        <v>20</v>
      </c>
      <c r="E203">
        <v>1703</v>
      </c>
    </row>
    <row r="204" spans="1:5" x14ac:dyDescent="0.3">
      <c r="A204" t="s">
        <v>14</v>
      </c>
      <c r="B204">
        <v>1296</v>
      </c>
      <c r="D204" t="s">
        <v>20</v>
      </c>
      <c r="E204">
        <v>80</v>
      </c>
    </row>
    <row r="205" spans="1:5" x14ac:dyDescent="0.3">
      <c r="A205" t="s">
        <v>14</v>
      </c>
      <c r="B205">
        <v>77</v>
      </c>
      <c r="D205" t="s">
        <v>20</v>
      </c>
      <c r="E205">
        <v>41</v>
      </c>
    </row>
    <row r="206" spans="1:5" x14ac:dyDescent="0.3">
      <c r="A206" t="s">
        <v>14</v>
      </c>
      <c r="B206">
        <v>395</v>
      </c>
      <c r="D206" t="s">
        <v>20</v>
      </c>
      <c r="E206">
        <v>187</v>
      </c>
    </row>
    <row r="207" spans="1:5" x14ac:dyDescent="0.3">
      <c r="A207" t="s">
        <v>14</v>
      </c>
      <c r="B207">
        <v>49</v>
      </c>
      <c r="D207" t="s">
        <v>20</v>
      </c>
      <c r="E207">
        <v>2875</v>
      </c>
    </row>
    <row r="208" spans="1:5" x14ac:dyDescent="0.3">
      <c r="A208" t="s">
        <v>14</v>
      </c>
      <c r="B208">
        <v>180</v>
      </c>
      <c r="D208" t="s">
        <v>20</v>
      </c>
      <c r="E208">
        <v>88</v>
      </c>
    </row>
    <row r="209" spans="1:5" x14ac:dyDescent="0.3">
      <c r="A209" t="s">
        <v>14</v>
      </c>
      <c r="B209">
        <v>2690</v>
      </c>
      <c r="D209" t="s">
        <v>20</v>
      </c>
      <c r="E209">
        <v>191</v>
      </c>
    </row>
    <row r="210" spans="1:5" x14ac:dyDescent="0.3">
      <c r="A210" t="s">
        <v>14</v>
      </c>
      <c r="B210">
        <v>2779</v>
      </c>
      <c r="D210" t="s">
        <v>20</v>
      </c>
      <c r="E210">
        <v>139</v>
      </c>
    </row>
    <row r="211" spans="1:5" x14ac:dyDescent="0.3">
      <c r="A211" t="s">
        <v>14</v>
      </c>
      <c r="B211">
        <v>92</v>
      </c>
      <c r="D211" t="s">
        <v>20</v>
      </c>
      <c r="E211">
        <v>186</v>
      </c>
    </row>
    <row r="212" spans="1:5" x14ac:dyDescent="0.3">
      <c r="A212" t="s">
        <v>14</v>
      </c>
      <c r="B212">
        <v>1028</v>
      </c>
      <c r="D212" t="s">
        <v>20</v>
      </c>
      <c r="E212">
        <v>112</v>
      </c>
    </row>
    <row r="213" spans="1:5" x14ac:dyDescent="0.3">
      <c r="A213" t="s">
        <v>14</v>
      </c>
      <c r="B213">
        <v>26</v>
      </c>
      <c r="D213" t="s">
        <v>20</v>
      </c>
      <c r="E213">
        <v>101</v>
      </c>
    </row>
    <row r="214" spans="1:5" x14ac:dyDescent="0.3">
      <c r="A214" t="s">
        <v>14</v>
      </c>
      <c r="B214">
        <v>1790</v>
      </c>
      <c r="D214" t="s">
        <v>20</v>
      </c>
      <c r="E214">
        <v>206</v>
      </c>
    </row>
    <row r="215" spans="1:5" x14ac:dyDescent="0.3">
      <c r="A215" t="s">
        <v>14</v>
      </c>
      <c r="B215">
        <v>37</v>
      </c>
      <c r="D215" t="s">
        <v>20</v>
      </c>
      <c r="E215">
        <v>154</v>
      </c>
    </row>
    <row r="216" spans="1:5" x14ac:dyDescent="0.3">
      <c r="A216" t="s">
        <v>14</v>
      </c>
      <c r="B216">
        <v>35</v>
      </c>
      <c r="D216" t="s">
        <v>20</v>
      </c>
      <c r="E216">
        <v>5966</v>
      </c>
    </row>
    <row r="217" spans="1:5" x14ac:dyDescent="0.3">
      <c r="A217" t="s">
        <v>14</v>
      </c>
      <c r="B217">
        <v>558</v>
      </c>
      <c r="D217" t="s">
        <v>20</v>
      </c>
      <c r="E217">
        <v>169</v>
      </c>
    </row>
    <row r="218" spans="1:5" x14ac:dyDescent="0.3">
      <c r="A218" t="s">
        <v>14</v>
      </c>
      <c r="B218">
        <v>64</v>
      </c>
      <c r="D218" t="s">
        <v>20</v>
      </c>
      <c r="E218">
        <v>2106</v>
      </c>
    </row>
    <row r="219" spans="1:5" x14ac:dyDescent="0.3">
      <c r="A219" t="s">
        <v>14</v>
      </c>
      <c r="B219">
        <v>245</v>
      </c>
      <c r="D219" t="s">
        <v>20</v>
      </c>
      <c r="E219">
        <v>131</v>
      </c>
    </row>
    <row r="220" spans="1:5" x14ac:dyDescent="0.3">
      <c r="A220" t="s">
        <v>14</v>
      </c>
      <c r="B220">
        <v>71</v>
      </c>
      <c r="D220" t="s">
        <v>20</v>
      </c>
      <c r="E220">
        <v>84</v>
      </c>
    </row>
    <row r="221" spans="1:5" x14ac:dyDescent="0.3">
      <c r="A221" t="s">
        <v>14</v>
      </c>
      <c r="B221">
        <v>42</v>
      </c>
      <c r="D221" t="s">
        <v>20</v>
      </c>
      <c r="E221">
        <v>155</v>
      </c>
    </row>
    <row r="222" spans="1:5" x14ac:dyDescent="0.3">
      <c r="A222" t="s">
        <v>14</v>
      </c>
      <c r="B222">
        <v>156</v>
      </c>
      <c r="D222" t="s">
        <v>20</v>
      </c>
      <c r="E222">
        <v>189</v>
      </c>
    </row>
    <row r="223" spans="1:5" x14ac:dyDescent="0.3">
      <c r="A223" t="s">
        <v>14</v>
      </c>
      <c r="B223">
        <v>1368</v>
      </c>
      <c r="D223" t="s">
        <v>20</v>
      </c>
      <c r="E223">
        <v>4799</v>
      </c>
    </row>
    <row r="224" spans="1:5" x14ac:dyDescent="0.3">
      <c r="A224" t="s">
        <v>14</v>
      </c>
      <c r="B224">
        <v>102</v>
      </c>
      <c r="D224" t="s">
        <v>20</v>
      </c>
      <c r="E224">
        <v>1137</v>
      </c>
    </row>
    <row r="225" spans="1:5" x14ac:dyDescent="0.3">
      <c r="A225" t="s">
        <v>14</v>
      </c>
      <c r="B225">
        <v>86</v>
      </c>
      <c r="D225" t="s">
        <v>20</v>
      </c>
      <c r="E225">
        <v>1152</v>
      </c>
    </row>
    <row r="226" spans="1:5" x14ac:dyDescent="0.3">
      <c r="A226" t="s">
        <v>14</v>
      </c>
      <c r="B226">
        <v>253</v>
      </c>
      <c r="D226" t="s">
        <v>20</v>
      </c>
      <c r="E226">
        <v>50</v>
      </c>
    </row>
    <row r="227" spans="1:5" x14ac:dyDescent="0.3">
      <c r="A227" t="s">
        <v>14</v>
      </c>
      <c r="B227">
        <v>157</v>
      </c>
      <c r="D227" t="s">
        <v>20</v>
      </c>
      <c r="E227">
        <v>3059</v>
      </c>
    </row>
    <row r="228" spans="1:5" x14ac:dyDescent="0.3">
      <c r="A228" t="s">
        <v>14</v>
      </c>
      <c r="B228">
        <v>183</v>
      </c>
      <c r="D228" t="s">
        <v>20</v>
      </c>
      <c r="E228">
        <v>34</v>
      </c>
    </row>
    <row r="229" spans="1:5" x14ac:dyDescent="0.3">
      <c r="A229" t="s">
        <v>14</v>
      </c>
      <c r="B229">
        <v>82</v>
      </c>
      <c r="D229" t="s">
        <v>20</v>
      </c>
      <c r="E229">
        <v>220</v>
      </c>
    </row>
    <row r="230" spans="1:5" x14ac:dyDescent="0.3">
      <c r="A230" t="s">
        <v>14</v>
      </c>
      <c r="B230">
        <v>1</v>
      </c>
      <c r="D230" t="s">
        <v>20</v>
      </c>
      <c r="E230">
        <v>1604</v>
      </c>
    </row>
    <row r="231" spans="1:5" x14ac:dyDescent="0.3">
      <c r="A231" t="s">
        <v>14</v>
      </c>
      <c r="B231">
        <v>1198</v>
      </c>
      <c r="D231" t="s">
        <v>20</v>
      </c>
      <c r="E231">
        <v>454</v>
      </c>
    </row>
    <row r="232" spans="1:5" x14ac:dyDescent="0.3">
      <c r="A232" t="s">
        <v>14</v>
      </c>
      <c r="B232">
        <v>648</v>
      </c>
      <c r="D232" t="s">
        <v>20</v>
      </c>
      <c r="E232">
        <v>123</v>
      </c>
    </row>
    <row r="233" spans="1:5" x14ac:dyDescent="0.3">
      <c r="A233" t="s">
        <v>14</v>
      </c>
      <c r="B233">
        <v>64</v>
      </c>
      <c r="D233" t="s">
        <v>20</v>
      </c>
      <c r="E233">
        <v>299</v>
      </c>
    </row>
    <row r="234" spans="1:5" x14ac:dyDescent="0.3">
      <c r="A234" t="s">
        <v>14</v>
      </c>
      <c r="B234">
        <v>62</v>
      </c>
      <c r="D234" t="s">
        <v>20</v>
      </c>
      <c r="E234">
        <v>2237</v>
      </c>
    </row>
    <row r="235" spans="1:5" x14ac:dyDescent="0.3">
      <c r="A235" t="s">
        <v>14</v>
      </c>
      <c r="B235">
        <v>750</v>
      </c>
      <c r="D235" t="s">
        <v>20</v>
      </c>
      <c r="E235">
        <v>645</v>
      </c>
    </row>
    <row r="236" spans="1:5" x14ac:dyDescent="0.3">
      <c r="A236" t="s">
        <v>14</v>
      </c>
      <c r="B236">
        <v>105</v>
      </c>
      <c r="D236" t="s">
        <v>20</v>
      </c>
      <c r="E236">
        <v>484</v>
      </c>
    </row>
    <row r="237" spans="1:5" x14ac:dyDescent="0.3">
      <c r="A237" t="s">
        <v>14</v>
      </c>
      <c r="B237">
        <v>2604</v>
      </c>
      <c r="D237" t="s">
        <v>20</v>
      </c>
      <c r="E237">
        <v>154</v>
      </c>
    </row>
    <row r="238" spans="1:5" x14ac:dyDescent="0.3">
      <c r="A238" t="s">
        <v>14</v>
      </c>
      <c r="B238">
        <v>65</v>
      </c>
      <c r="D238" t="s">
        <v>20</v>
      </c>
      <c r="E238">
        <v>82</v>
      </c>
    </row>
    <row r="239" spans="1:5" x14ac:dyDescent="0.3">
      <c r="A239" t="s">
        <v>14</v>
      </c>
      <c r="B239">
        <v>94</v>
      </c>
      <c r="D239" t="s">
        <v>20</v>
      </c>
      <c r="E239">
        <v>134</v>
      </c>
    </row>
    <row r="240" spans="1:5" x14ac:dyDescent="0.3">
      <c r="A240" t="s">
        <v>14</v>
      </c>
      <c r="B240">
        <v>257</v>
      </c>
      <c r="D240" t="s">
        <v>20</v>
      </c>
      <c r="E240">
        <v>5203</v>
      </c>
    </row>
    <row r="241" spans="1:5" x14ac:dyDescent="0.3">
      <c r="A241" t="s">
        <v>14</v>
      </c>
      <c r="B241">
        <v>2928</v>
      </c>
      <c r="D241" t="s">
        <v>20</v>
      </c>
      <c r="E241">
        <v>94</v>
      </c>
    </row>
    <row r="242" spans="1:5" x14ac:dyDescent="0.3">
      <c r="A242" t="s">
        <v>14</v>
      </c>
      <c r="B242">
        <v>4697</v>
      </c>
      <c r="D242" t="s">
        <v>20</v>
      </c>
      <c r="E242">
        <v>205</v>
      </c>
    </row>
    <row r="243" spans="1:5" x14ac:dyDescent="0.3">
      <c r="A243" t="s">
        <v>14</v>
      </c>
      <c r="B243">
        <v>2915</v>
      </c>
      <c r="D243" t="s">
        <v>20</v>
      </c>
      <c r="E243">
        <v>92</v>
      </c>
    </row>
    <row r="244" spans="1:5" x14ac:dyDescent="0.3">
      <c r="A244" t="s">
        <v>14</v>
      </c>
      <c r="B244">
        <v>18</v>
      </c>
      <c r="D244" t="s">
        <v>20</v>
      </c>
      <c r="E244">
        <v>219</v>
      </c>
    </row>
    <row r="245" spans="1:5" x14ac:dyDescent="0.3">
      <c r="A245" t="s">
        <v>14</v>
      </c>
      <c r="B245">
        <v>602</v>
      </c>
      <c r="D245" t="s">
        <v>20</v>
      </c>
      <c r="E245">
        <v>2526</v>
      </c>
    </row>
    <row r="246" spans="1:5" x14ac:dyDescent="0.3">
      <c r="A246" t="s">
        <v>14</v>
      </c>
      <c r="B246">
        <v>1</v>
      </c>
      <c r="D246" t="s">
        <v>20</v>
      </c>
      <c r="E246">
        <v>94</v>
      </c>
    </row>
    <row r="247" spans="1:5" x14ac:dyDescent="0.3">
      <c r="A247" t="s">
        <v>14</v>
      </c>
      <c r="B247">
        <v>3868</v>
      </c>
      <c r="D247" t="s">
        <v>20</v>
      </c>
      <c r="E247">
        <v>1713</v>
      </c>
    </row>
    <row r="248" spans="1:5" x14ac:dyDescent="0.3">
      <c r="A248" t="s">
        <v>14</v>
      </c>
      <c r="B248">
        <v>504</v>
      </c>
      <c r="D248" t="s">
        <v>20</v>
      </c>
      <c r="E248">
        <v>249</v>
      </c>
    </row>
    <row r="249" spans="1:5" x14ac:dyDescent="0.3">
      <c r="A249" t="s">
        <v>14</v>
      </c>
      <c r="B249">
        <v>14</v>
      </c>
      <c r="D249" t="s">
        <v>20</v>
      </c>
      <c r="E249">
        <v>192</v>
      </c>
    </row>
    <row r="250" spans="1:5" x14ac:dyDescent="0.3">
      <c r="A250" t="s">
        <v>14</v>
      </c>
      <c r="B250">
        <v>750</v>
      </c>
      <c r="D250" t="s">
        <v>20</v>
      </c>
      <c r="E250">
        <v>247</v>
      </c>
    </row>
    <row r="251" spans="1:5" x14ac:dyDescent="0.3">
      <c r="A251" t="s">
        <v>14</v>
      </c>
      <c r="B251">
        <v>77</v>
      </c>
      <c r="D251" t="s">
        <v>20</v>
      </c>
      <c r="E251">
        <v>2293</v>
      </c>
    </row>
    <row r="252" spans="1:5" x14ac:dyDescent="0.3">
      <c r="A252" t="s">
        <v>14</v>
      </c>
      <c r="B252">
        <v>752</v>
      </c>
      <c r="D252" t="s">
        <v>20</v>
      </c>
      <c r="E252">
        <v>3131</v>
      </c>
    </row>
    <row r="253" spans="1:5" x14ac:dyDescent="0.3">
      <c r="A253" t="s">
        <v>14</v>
      </c>
      <c r="B253">
        <v>131</v>
      </c>
      <c r="D253" t="s">
        <v>20</v>
      </c>
      <c r="E253">
        <v>143</v>
      </c>
    </row>
    <row r="254" spans="1:5" x14ac:dyDescent="0.3">
      <c r="A254" t="s">
        <v>14</v>
      </c>
      <c r="B254">
        <v>87</v>
      </c>
      <c r="D254" t="s">
        <v>20</v>
      </c>
      <c r="E254">
        <v>296</v>
      </c>
    </row>
    <row r="255" spans="1:5" x14ac:dyDescent="0.3">
      <c r="A255" t="s">
        <v>14</v>
      </c>
      <c r="B255">
        <v>1063</v>
      </c>
      <c r="D255" t="s">
        <v>20</v>
      </c>
      <c r="E255">
        <v>170</v>
      </c>
    </row>
    <row r="256" spans="1:5" x14ac:dyDescent="0.3">
      <c r="A256" t="s">
        <v>14</v>
      </c>
      <c r="B256">
        <v>76</v>
      </c>
      <c r="D256" t="s">
        <v>20</v>
      </c>
      <c r="E256">
        <v>86</v>
      </c>
    </row>
    <row r="257" spans="1:5" x14ac:dyDescent="0.3">
      <c r="A257" t="s">
        <v>14</v>
      </c>
      <c r="B257">
        <v>4428</v>
      </c>
      <c r="D257" t="s">
        <v>20</v>
      </c>
      <c r="E257">
        <v>6286</v>
      </c>
    </row>
    <row r="258" spans="1:5" x14ac:dyDescent="0.3">
      <c r="A258" t="s">
        <v>14</v>
      </c>
      <c r="B258">
        <v>58</v>
      </c>
      <c r="D258" t="s">
        <v>20</v>
      </c>
      <c r="E258">
        <v>3727</v>
      </c>
    </row>
    <row r="259" spans="1:5" x14ac:dyDescent="0.3">
      <c r="A259" t="s">
        <v>14</v>
      </c>
      <c r="B259">
        <v>111</v>
      </c>
      <c r="D259" t="s">
        <v>20</v>
      </c>
      <c r="E259">
        <v>1605</v>
      </c>
    </row>
    <row r="260" spans="1:5" x14ac:dyDescent="0.3">
      <c r="A260" t="s">
        <v>14</v>
      </c>
      <c r="B260">
        <v>2955</v>
      </c>
      <c r="D260" t="s">
        <v>20</v>
      </c>
      <c r="E260">
        <v>2120</v>
      </c>
    </row>
    <row r="261" spans="1:5" x14ac:dyDescent="0.3">
      <c r="A261" t="s">
        <v>14</v>
      </c>
      <c r="B261">
        <v>1657</v>
      </c>
      <c r="D261" t="s">
        <v>20</v>
      </c>
      <c r="E261">
        <v>50</v>
      </c>
    </row>
    <row r="262" spans="1:5" x14ac:dyDescent="0.3">
      <c r="A262" t="s">
        <v>14</v>
      </c>
      <c r="B262">
        <v>926</v>
      </c>
      <c r="D262" t="s">
        <v>20</v>
      </c>
      <c r="E262">
        <v>2080</v>
      </c>
    </row>
    <row r="263" spans="1:5" x14ac:dyDescent="0.3">
      <c r="A263" t="s">
        <v>14</v>
      </c>
      <c r="B263">
        <v>77</v>
      </c>
      <c r="D263" t="s">
        <v>20</v>
      </c>
      <c r="E263">
        <v>2105</v>
      </c>
    </row>
    <row r="264" spans="1:5" x14ac:dyDescent="0.3">
      <c r="A264" t="s">
        <v>14</v>
      </c>
      <c r="B264">
        <v>1748</v>
      </c>
      <c r="D264" t="s">
        <v>20</v>
      </c>
      <c r="E264">
        <v>2436</v>
      </c>
    </row>
    <row r="265" spans="1:5" x14ac:dyDescent="0.3">
      <c r="A265" t="s">
        <v>14</v>
      </c>
      <c r="B265">
        <v>79</v>
      </c>
      <c r="D265" t="s">
        <v>20</v>
      </c>
      <c r="E265">
        <v>80</v>
      </c>
    </row>
    <row r="266" spans="1:5" x14ac:dyDescent="0.3">
      <c r="A266" t="s">
        <v>14</v>
      </c>
      <c r="B266">
        <v>889</v>
      </c>
      <c r="D266" t="s">
        <v>20</v>
      </c>
      <c r="E266">
        <v>42</v>
      </c>
    </row>
    <row r="267" spans="1:5" x14ac:dyDescent="0.3">
      <c r="A267" t="s">
        <v>14</v>
      </c>
      <c r="B267">
        <v>56</v>
      </c>
      <c r="D267" t="s">
        <v>20</v>
      </c>
      <c r="E267">
        <v>139</v>
      </c>
    </row>
    <row r="268" spans="1:5" x14ac:dyDescent="0.3">
      <c r="A268" t="s">
        <v>14</v>
      </c>
      <c r="B268">
        <v>1</v>
      </c>
      <c r="D268" t="s">
        <v>20</v>
      </c>
      <c r="E268">
        <v>159</v>
      </c>
    </row>
    <row r="269" spans="1:5" x14ac:dyDescent="0.3">
      <c r="A269" t="s">
        <v>14</v>
      </c>
      <c r="B269">
        <v>83</v>
      </c>
      <c r="D269" t="s">
        <v>20</v>
      </c>
      <c r="E269">
        <v>381</v>
      </c>
    </row>
    <row r="270" spans="1:5" x14ac:dyDescent="0.3">
      <c r="A270" t="s">
        <v>14</v>
      </c>
      <c r="B270">
        <v>2025</v>
      </c>
      <c r="D270" t="s">
        <v>20</v>
      </c>
      <c r="E270">
        <v>194</v>
      </c>
    </row>
    <row r="271" spans="1:5" x14ac:dyDescent="0.3">
      <c r="A271" t="s">
        <v>14</v>
      </c>
      <c r="B271">
        <v>14</v>
      </c>
      <c r="D271" t="s">
        <v>20</v>
      </c>
      <c r="E271">
        <v>106</v>
      </c>
    </row>
    <row r="272" spans="1:5" x14ac:dyDescent="0.3">
      <c r="A272" t="s">
        <v>14</v>
      </c>
      <c r="B272">
        <v>656</v>
      </c>
      <c r="D272" t="s">
        <v>20</v>
      </c>
      <c r="E272">
        <v>142</v>
      </c>
    </row>
    <row r="273" spans="1:5" x14ac:dyDescent="0.3">
      <c r="A273" t="s">
        <v>14</v>
      </c>
      <c r="B273">
        <v>1596</v>
      </c>
      <c r="D273" t="s">
        <v>20</v>
      </c>
      <c r="E273">
        <v>211</v>
      </c>
    </row>
    <row r="274" spans="1:5" x14ac:dyDescent="0.3">
      <c r="A274" t="s">
        <v>14</v>
      </c>
      <c r="B274">
        <v>10</v>
      </c>
      <c r="D274" t="s">
        <v>20</v>
      </c>
      <c r="E274">
        <v>2756</v>
      </c>
    </row>
    <row r="275" spans="1:5" x14ac:dyDescent="0.3">
      <c r="A275" t="s">
        <v>14</v>
      </c>
      <c r="B275">
        <v>1121</v>
      </c>
      <c r="D275" t="s">
        <v>20</v>
      </c>
      <c r="E275">
        <v>173</v>
      </c>
    </row>
    <row r="276" spans="1:5" x14ac:dyDescent="0.3">
      <c r="A276" t="s">
        <v>14</v>
      </c>
      <c r="B276">
        <v>15</v>
      </c>
      <c r="D276" t="s">
        <v>20</v>
      </c>
      <c r="E276">
        <v>87</v>
      </c>
    </row>
    <row r="277" spans="1:5" x14ac:dyDescent="0.3">
      <c r="A277" t="s">
        <v>14</v>
      </c>
      <c r="B277">
        <v>191</v>
      </c>
      <c r="D277" t="s">
        <v>20</v>
      </c>
      <c r="E277">
        <v>1572</v>
      </c>
    </row>
    <row r="278" spans="1:5" x14ac:dyDescent="0.3">
      <c r="A278" t="s">
        <v>14</v>
      </c>
      <c r="B278">
        <v>16</v>
      </c>
      <c r="D278" t="s">
        <v>20</v>
      </c>
      <c r="E278">
        <v>2346</v>
      </c>
    </row>
    <row r="279" spans="1:5" x14ac:dyDescent="0.3">
      <c r="A279" t="s">
        <v>14</v>
      </c>
      <c r="B279">
        <v>17</v>
      </c>
      <c r="D279" t="s">
        <v>20</v>
      </c>
      <c r="E279">
        <v>115</v>
      </c>
    </row>
    <row r="280" spans="1:5" x14ac:dyDescent="0.3">
      <c r="A280" t="s">
        <v>14</v>
      </c>
      <c r="B280">
        <v>34</v>
      </c>
      <c r="D280" t="s">
        <v>20</v>
      </c>
      <c r="E280">
        <v>85</v>
      </c>
    </row>
    <row r="281" spans="1:5" x14ac:dyDescent="0.3">
      <c r="A281" t="s">
        <v>14</v>
      </c>
      <c r="B281">
        <v>1</v>
      </c>
      <c r="D281" t="s">
        <v>20</v>
      </c>
      <c r="E281">
        <v>144</v>
      </c>
    </row>
    <row r="282" spans="1:5" x14ac:dyDescent="0.3">
      <c r="A282" t="s">
        <v>14</v>
      </c>
      <c r="B282">
        <v>1274</v>
      </c>
      <c r="D282" t="s">
        <v>20</v>
      </c>
      <c r="E282">
        <v>2443</v>
      </c>
    </row>
    <row r="283" spans="1:5" x14ac:dyDescent="0.3">
      <c r="A283" t="s">
        <v>14</v>
      </c>
      <c r="B283">
        <v>210</v>
      </c>
      <c r="D283" t="s">
        <v>20</v>
      </c>
      <c r="E283">
        <v>64</v>
      </c>
    </row>
    <row r="284" spans="1:5" x14ac:dyDescent="0.3">
      <c r="A284" t="s">
        <v>14</v>
      </c>
      <c r="B284">
        <v>248</v>
      </c>
      <c r="D284" t="s">
        <v>20</v>
      </c>
      <c r="E284">
        <v>268</v>
      </c>
    </row>
    <row r="285" spans="1:5" x14ac:dyDescent="0.3">
      <c r="A285" t="s">
        <v>14</v>
      </c>
      <c r="B285">
        <v>513</v>
      </c>
      <c r="D285" t="s">
        <v>20</v>
      </c>
      <c r="E285">
        <v>195</v>
      </c>
    </row>
    <row r="286" spans="1:5" x14ac:dyDescent="0.3">
      <c r="A286" t="s">
        <v>14</v>
      </c>
      <c r="B286">
        <v>3410</v>
      </c>
      <c r="D286" t="s">
        <v>20</v>
      </c>
      <c r="E286">
        <v>186</v>
      </c>
    </row>
    <row r="287" spans="1:5" x14ac:dyDescent="0.3">
      <c r="A287" t="s">
        <v>14</v>
      </c>
      <c r="B287">
        <v>10</v>
      </c>
      <c r="D287" t="s">
        <v>20</v>
      </c>
      <c r="E287">
        <v>460</v>
      </c>
    </row>
    <row r="288" spans="1:5" x14ac:dyDescent="0.3">
      <c r="A288" t="s">
        <v>14</v>
      </c>
      <c r="B288">
        <v>2201</v>
      </c>
      <c r="D288" t="s">
        <v>20</v>
      </c>
      <c r="E288">
        <v>2528</v>
      </c>
    </row>
    <row r="289" spans="1:5" x14ac:dyDescent="0.3">
      <c r="A289" t="s">
        <v>14</v>
      </c>
      <c r="B289">
        <v>676</v>
      </c>
      <c r="D289" t="s">
        <v>20</v>
      </c>
      <c r="E289">
        <v>3657</v>
      </c>
    </row>
    <row r="290" spans="1:5" x14ac:dyDescent="0.3">
      <c r="A290" t="s">
        <v>14</v>
      </c>
      <c r="B290">
        <v>831</v>
      </c>
      <c r="D290" t="s">
        <v>20</v>
      </c>
      <c r="E290">
        <v>131</v>
      </c>
    </row>
    <row r="291" spans="1:5" x14ac:dyDescent="0.3">
      <c r="A291" t="s">
        <v>14</v>
      </c>
      <c r="B291">
        <v>859</v>
      </c>
      <c r="D291" t="s">
        <v>20</v>
      </c>
      <c r="E291">
        <v>239</v>
      </c>
    </row>
    <row r="292" spans="1:5" x14ac:dyDescent="0.3">
      <c r="A292" t="s">
        <v>14</v>
      </c>
      <c r="B292">
        <v>45</v>
      </c>
      <c r="D292" t="s">
        <v>20</v>
      </c>
      <c r="E292">
        <v>78</v>
      </c>
    </row>
    <row r="293" spans="1:5" x14ac:dyDescent="0.3">
      <c r="A293" t="s">
        <v>14</v>
      </c>
      <c r="B293">
        <v>6</v>
      </c>
      <c r="D293" t="s">
        <v>20</v>
      </c>
      <c r="E293">
        <v>1773</v>
      </c>
    </row>
    <row r="294" spans="1:5" x14ac:dyDescent="0.3">
      <c r="A294" t="s">
        <v>14</v>
      </c>
      <c r="B294">
        <v>7</v>
      </c>
      <c r="D294" t="s">
        <v>20</v>
      </c>
      <c r="E294">
        <v>32</v>
      </c>
    </row>
    <row r="295" spans="1:5" x14ac:dyDescent="0.3">
      <c r="A295" t="s">
        <v>14</v>
      </c>
      <c r="B295">
        <v>31</v>
      </c>
      <c r="D295" t="s">
        <v>20</v>
      </c>
      <c r="E295">
        <v>369</v>
      </c>
    </row>
    <row r="296" spans="1:5" x14ac:dyDescent="0.3">
      <c r="A296" t="s">
        <v>14</v>
      </c>
      <c r="B296">
        <v>78</v>
      </c>
      <c r="D296" t="s">
        <v>20</v>
      </c>
      <c r="E296">
        <v>89</v>
      </c>
    </row>
    <row r="297" spans="1:5" x14ac:dyDescent="0.3">
      <c r="A297" t="s">
        <v>14</v>
      </c>
      <c r="B297">
        <v>1225</v>
      </c>
      <c r="D297" t="s">
        <v>20</v>
      </c>
      <c r="E297">
        <v>147</v>
      </c>
    </row>
    <row r="298" spans="1:5" x14ac:dyDescent="0.3">
      <c r="A298" t="s">
        <v>14</v>
      </c>
      <c r="B298">
        <v>1</v>
      </c>
      <c r="D298" t="s">
        <v>20</v>
      </c>
      <c r="E298">
        <v>126</v>
      </c>
    </row>
    <row r="299" spans="1:5" x14ac:dyDescent="0.3">
      <c r="A299" t="s">
        <v>14</v>
      </c>
      <c r="B299">
        <v>67</v>
      </c>
      <c r="D299" t="s">
        <v>20</v>
      </c>
      <c r="E299">
        <v>2218</v>
      </c>
    </row>
    <row r="300" spans="1:5" x14ac:dyDescent="0.3">
      <c r="A300" t="s">
        <v>14</v>
      </c>
      <c r="B300">
        <v>19</v>
      </c>
      <c r="D300" t="s">
        <v>20</v>
      </c>
      <c r="E300">
        <v>202</v>
      </c>
    </row>
    <row r="301" spans="1:5" x14ac:dyDescent="0.3">
      <c r="A301" t="s">
        <v>14</v>
      </c>
      <c r="B301">
        <v>2108</v>
      </c>
      <c r="D301" t="s">
        <v>20</v>
      </c>
      <c r="E301">
        <v>140</v>
      </c>
    </row>
    <row r="302" spans="1:5" x14ac:dyDescent="0.3">
      <c r="A302" t="s">
        <v>14</v>
      </c>
      <c r="B302">
        <v>679</v>
      </c>
      <c r="D302" t="s">
        <v>20</v>
      </c>
      <c r="E302">
        <v>1052</v>
      </c>
    </row>
    <row r="303" spans="1:5" x14ac:dyDescent="0.3">
      <c r="A303" t="s">
        <v>14</v>
      </c>
      <c r="B303">
        <v>36</v>
      </c>
      <c r="D303" t="s">
        <v>20</v>
      </c>
      <c r="E303">
        <v>247</v>
      </c>
    </row>
    <row r="304" spans="1:5" x14ac:dyDescent="0.3">
      <c r="A304" t="s">
        <v>14</v>
      </c>
      <c r="B304">
        <v>47</v>
      </c>
      <c r="D304" t="s">
        <v>20</v>
      </c>
      <c r="E304">
        <v>84</v>
      </c>
    </row>
    <row r="305" spans="1:5" x14ac:dyDescent="0.3">
      <c r="A305" t="s">
        <v>14</v>
      </c>
      <c r="B305">
        <v>70</v>
      </c>
      <c r="D305" t="s">
        <v>20</v>
      </c>
      <c r="E305">
        <v>88</v>
      </c>
    </row>
    <row r="306" spans="1:5" x14ac:dyDescent="0.3">
      <c r="A306" t="s">
        <v>14</v>
      </c>
      <c r="B306">
        <v>154</v>
      </c>
      <c r="D306" t="s">
        <v>20</v>
      </c>
      <c r="E306">
        <v>156</v>
      </c>
    </row>
    <row r="307" spans="1:5" x14ac:dyDescent="0.3">
      <c r="A307" t="s">
        <v>14</v>
      </c>
      <c r="B307">
        <v>22</v>
      </c>
      <c r="D307" t="s">
        <v>20</v>
      </c>
      <c r="E307">
        <v>2985</v>
      </c>
    </row>
    <row r="308" spans="1:5" x14ac:dyDescent="0.3">
      <c r="A308" t="s">
        <v>14</v>
      </c>
      <c r="B308">
        <v>1758</v>
      </c>
      <c r="D308" t="s">
        <v>20</v>
      </c>
      <c r="E308">
        <v>762</v>
      </c>
    </row>
    <row r="309" spans="1:5" x14ac:dyDescent="0.3">
      <c r="A309" t="s">
        <v>14</v>
      </c>
      <c r="B309">
        <v>94</v>
      </c>
      <c r="D309" t="s">
        <v>20</v>
      </c>
      <c r="E309">
        <v>554</v>
      </c>
    </row>
    <row r="310" spans="1:5" x14ac:dyDescent="0.3">
      <c r="A310" t="s">
        <v>14</v>
      </c>
      <c r="B310">
        <v>33</v>
      </c>
      <c r="D310" t="s">
        <v>20</v>
      </c>
      <c r="E310">
        <v>135</v>
      </c>
    </row>
    <row r="311" spans="1:5" x14ac:dyDescent="0.3">
      <c r="A311" t="s">
        <v>14</v>
      </c>
      <c r="B311">
        <v>1</v>
      </c>
      <c r="D311" t="s">
        <v>20</v>
      </c>
      <c r="E311">
        <v>122</v>
      </c>
    </row>
    <row r="312" spans="1:5" x14ac:dyDescent="0.3">
      <c r="A312" t="s">
        <v>14</v>
      </c>
      <c r="B312">
        <v>31</v>
      </c>
      <c r="D312" t="s">
        <v>20</v>
      </c>
      <c r="E312">
        <v>221</v>
      </c>
    </row>
    <row r="313" spans="1:5" x14ac:dyDescent="0.3">
      <c r="A313" t="s">
        <v>14</v>
      </c>
      <c r="B313">
        <v>35</v>
      </c>
      <c r="D313" t="s">
        <v>20</v>
      </c>
      <c r="E313">
        <v>126</v>
      </c>
    </row>
    <row r="314" spans="1:5" x14ac:dyDescent="0.3">
      <c r="A314" t="s">
        <v>14</v>
      </c>
      <c r="B314">
        <v>63</v>
      </c>
      <c r="D314" t="s">
        <v>20</v>
      </c>
      <c r="E314">
        <v>1022</v>
      </c>
    </row>
    <row r="315" spans="1:5" x14ac:dyDescent="0.3">
      <c r="A315" t="s">
        <v>14</v>
      </c>
      <c r="B315">
        <v>526</v>
      </c>
      <c r="D315" t="s">
        <v>20</v>
      </c>
      <c r="E315">
        <v>3177</v>
      </c>
    </row>
    <row r="316" spans="1:5" x14ac:dyDescent="0.3">
      <c r="A316" t="s">
        <v>14</v>
      </c>
      <c r="B316">
        <v>121</v>
      </c>
      <c r="D316" t="s">
        <v>20</v>
      </c>
      <c r="E316">
        <v>198</v>
      </c>
    </row>
    <row r="317" spans="1:5" x14ac:dyDescent="0.3">
      <c r="A317" t="s">
        <v>14</v>
      </c>
      <c r="B317">
        <v>67</v>
      </c>
      <c r="D317" t="s">
        <v>20</v>
      </c>
      <c r="E317">
        <v>85</v>
      </c>
    </row>
    <row r="318" spans="1:5" x14ac:dyDescent="0.3">
      <c r="A318" t="s">
        <v>14</v>
      </c>
      <c r="B318">
        <v>57</v>
      </c>
      <c r="D318" t="s">
        <v>20</v>
      </c>
      <c r="E318">
        <v>3596</v>
      </c>
    </row>
    <row r="319" spans="1:5" x14ac:dyDescent="0.3">
      <c r="A319" t="s">
        <v>14</v>
      </c>
      <c r="B319">
        <v>1229</v>
      </c>
      <c r="D319" t="s">
        <v>20</v>
      </c>
      <c r="E319">
        <v>244</v>
      </c>
    </row>
    <row r="320" spans="1:5" x14ac:dyDescent="0.3">
      <c r="A320" t="s">
        <v>14</v>
      </c>
      <c r="B320">
        <v>12</v>
      </c>
      <c r="D320" t="s">
        <v>20</v>
      </c>
      <c r="E320">
        <v>5180</v>
      </c>
    </row>
    <row r="321" spans="1:5" x14ac:dyDescent="0.3">
      <c r="A321" t="s">
        <v>14</v>
      </c>
      <c r="B321">
        <v>452</v>
      </c>
      <c r="D321" t="s">
        <v>20</v>
      </c>
      <c r="E321">
        <v>589</v>
      </c>
    </row>
    <row r="322" spans="1:5" x14ac:dyDescent="0.3">
      <c r="A322" t="s">
        <v>14</v>
      </c>
      <c r="B322">
        <v>1886</v>
      </c>
      <c r="D322" t="s">
        <v>20</v>
      </c>
      <c r="E322">
        <v>2725</v>
      </c>
    </row>
    <row r="323" spans="1:5" x14ac:dyDescent="0.3">
      <c r="A323" t="s">
        <v>14</v>
      </c>
      <c r="B323">
        <v>1825</v>
      </c>
      <c r="D323" t="s">
        <v>20</v>
      </c>
      <c r="E323">
        <v>300</v>
      </c>
    </row>
    <row r="324" spans="1:5" x14ac:dyDescent="0.3">
      <c r="A324" t="s">
        <v>14</v>
      </c>
      <c r="B324">
        <v>31</v>
      </c>
      <c r="D324" t="s">
        <v>20</v>
      </c>
      <c r="E324">
        <v>144</v>
      </c>
    </row>
    <row r="325" spans="1:5" x14ac:dyDescent="0.3">
      <c r="A325" t="s">
        <v>14</v>
      </c>
      <c r="B325">
        <v>107</v>
      </c>
      <c r="D325" t="s">
        <v>20</v>
      </c>
      <c r="E325">
        <v>87</v>
      </c>
    </row>
    <row r="326" spans="1:5" x14ac:dyDescent="0.3">
      <c r="A326" t="s">
        <v>14</v>
      </c>
      <c r="B326">
        <v>27</v>
      </c>
      <c r="D326" t="s">
        <v>20</v>
      </c>
      <c r="E326">
        <v>3116</v>
      </c>
    </row>
    <row r="327" spans="1:5" x14ac:dyDescent="0.3">
      <c r="A327" t="s">
        <v>14</v>
      </c>
      <c r="B327">
        <v>1221</v>
      </c>
      <c r="D327" t="s">
        <v>20</v>
      </c>
      <c r="E327">
        <v>909</v>
      </c>
    </row>
    <row r="328" spans="1:5" x14ac:dyDescent="0.3">
      <c r="A328" t="s">
        <v>14</v>
      </c>
      <c r="B328">
        <v>1</v>
      </c>
      <c r="D328" t="s">
        <v>20</v>
      </c>
      <c r="E328">
        <v>1613</v>
      </c>
    </row>
    <row r="329" spans="1:5" x14ac:dyDescent="0.3">
      <c r="A329" t="s">
        <v>14</v>
      </c>
      <c r="B329">
        <v>16</v>
      </c>
      <c r="D329" t="s">
        <v>20</v>
      </c>
      <c r="E329">
        <v>136</v>
      </c>
    </row>
    <row r="330" spans="1:5" x14ac:dyDescent="0.3">
      <c r="A330" t="s">
        <v>14</v>
      </c>
      <c r="B330">
        <v>41</v>
      </c>
      <c r="D330" t="s">
        <v>20</v>
      </c>
      <c r="E330">
        <v>130</v>
      </c>
    </row>
    <row r="331" spans="1:5" x14ac:dyDescent="0.3">
      <c r="A331" t="s">
        <v>14</v>
      </c>
      <c r="B331">
        <v>523</v>
      </c>
      <c r="D331" t="s">
        <v>20</v>
      </c>
      <c r="E331">
        <v>102</v>
      </c>
    </row>
    <row r="332" spans="1:5" x14ac:dyDescent="0.3">
      <c r="A332" t="s">
        <v>14</v>
      </c>
      <c r="B332">
        <v>141</v>
      </c>
      <c r="D332" t="s">
        <v>20</v>
      </c>
      <c r="E332">
        <v>4006</v>
      </c>
    </row>
    <row r="333" spans="1:5" x14ac:dyDescent="0.3">
      <c r="A333" t="s">
        <v>14</v>
      </c>
      <c r="B333">
        <v>52</v>
      </c>
      <c r="D333" t="s">
        <v>20</v>
      </c>
      <c r="E333">
        <v>1629</v>
      </c>
    </row>
    <row r="334" spans="1:5" x14ac:dyDescent="0.3">
      <c r="A334" t="s">
        <v>14</v>
      </c>
      <c r="B334">
        <v>225</v>
      </c>
      <c r="D334" t="s">
        <v>20</v>
      </c>
      <c r="E334">
        <v>2188</v>
      </c>
    </row>
    <row r="335" spans="1:5" x14ac:dyDescent="0.3">
      <c r="A335" t="s">
        <v>14</v>
      </c>
      <c r="B335">
        <v>38</v>
      </c>
      <c r="D335" t="s">
        <v>20</v>
      </c>
      <c r="E335">
        <v>2409</v>
      </c>
    </row>
    <row r="336" spans="1:5" x14ac:dyDescent="0.3">
      <c r="A336" t="s">
        <v>14</v>
      </c>
      <c r="B336">
        <v>15</v>
      </c>
      <c r="D336" t="s">
        <v>20</v>
      </c>
      <c r="E336">
        <v>194</v>
      </c>
    </row>
    <row r="337" spans="1:5" x14ac:dyDescent="0.3">
      <c r="A337" t="s">
        <v>14</v>
      </c>
      <c r="B337">
        <v>37</v>
      </c>
      <c r="D337" t="s">
        <v>20</v>
      </c>
      <c r="E337">
        <v>1140</v>
      </c>
    </row>
    <row r="338" spans="1:5" x14ac:dyDescent="0.3">
      <c r="A338" t="s">
        <v>14</v>
      </c>
      <c r="B338">
        <v>112</v>
      </c>
      <c r="D338" t="s">
        <v>20</v>
      </c>
      <c r="E338">
        <v>102</v>
      </c>
    </row>
    <row r="339" spans="1:5" x14ac:dyDescent="0.3">
      <c r="A339" t="s">
        <v>14</v>
      </c>
      <c r="B339">
        <v>21</v>
      </c>
      <c r="D339" t="s">
        <v>20</v>
      </c>
      <c r="E339">
        <v>2857</v>
      </c>
    </row>
    <row r="340" spans="1:5" x14ac:dyDescent="0.3">
      <c r="A340" t="s">
        <v>14</v>
      </c>
      <c r="B340">
        <v>67</v>
      </c>
      <c r="D340" t="s">
        <v>20</v>
      </c>
      <c r="E340">
        <v>107</v>
      </c>
    </row>
    <row r="341" spans="1:5" x14ac:dyDescent="0.3">
      <c r="A341" t="s">
        <v>14</v>
      </c>
      <c r="B341">
        <v>78</v>
      </c>
      <c r="D341" t="s">
        <v>20</v>
      </c>
      <c r="E341">
        <v>160</v>
      </c>
    </row>
    <row r="342" spans="1:5" x14ac:dyDescent="0.3">
      <c r="A342" t="s">
        <v>14</v>
      </c>
      <c r="B342">
        <v>67</v>
      </c>
      <c r="D342" t="s">
        <v>20</v>
      </c>
      <c r="E342">
        <v>2230</v>
      </c>
    </row>
    <row r="343" spans="1:5" x14ac:dyDescent="0.3">
      <c r="A343" t="s">
        <v>14</v>
      </c>
      <c r="B343">
        <v>263</v>
      </c>
      <c r="D343" t="s">
        <v>20</v>
      </c>
      <c r="E343">
        <v>316</v>
      </c>
    </row>
    <row r="344" spans="1:5" x14ac:dyDescent="0.3">
      <c r="A344" t="s">
        <v>14</v>
      </c>
      <c r="B344">
        <v>1691</v>
      </c>
      <c r="D344" t="s">
        <v>20</v>
      </c>
      <c r="E344">
        <v>117</v>
      </c>
    </row>
    <row r="345" spans="1:5" x14ac:dyDescent="0.3">
      <c r="A345" t="s">
        <v>14</v>
      </c>
      <c r="B345">
        <v>181</v>
      </c>
      <c r="D345" t="s">
        <v>20</v>
      </c>
      <c r="E345">
        <v>6406</v>
      </c>
    </row>
    <row r="346" spans="1:5" x14ac:dyDescent="0.3">
      <c r="A346" t="s">
        <v>14</v>
      </c>
      <c r="B346">
        <v>13</v>
      </c>
      <c r="D346" t="s">
        <v>20</v>
      </c>
      <c r="E346">
        <v>192</v>
      </c>
    </row>
    <row r="347" spans="1:5" x14ac:dyDescent="0.3">
      <c r="A347" t="s">
        <v>14</v>
      </c>
      <c r="B347">
        <v>1</v>
      </c>
      <c r="D347" t="s">
        <v>20</v>
      </c>
      <c r="E347">
        <v>26</v>
      </c>
    </row>
    <row r="348" spans="1:5" x14ac:dyDescent="0.3">
      <c r="A348" t="s">
        <v>14</v>
      </c>
      <c r="B348">
        <v>21</v>
      </c>
      <c r="D348" t="s">
        <v>20</v>
      </c>
      <c r="E348">
        <v>723</v>
      </c>
    </row>
    <row r="349" spans="1:5" x14ac:dyDescent="0.3">
      <c r="A349" t="s">
        <v>14</v>
      </c>
      <c r="B349">
        <v>830</v>
      </c>
      <c r="D349" t="s">
        <v>20</v>
      </c>
      <c r="E349">
        <v>170</v>
      </c>
    </row>
    <row r="350" spans="1:5" x14ac:dyDescent="0.3">
      <c r="A350" t="s">
        <v>14</v>
      </c>
      <c r="B350">
        <v>130</v>
      </c>
      <c r="D350" t="s">
        <v>20</v>
      </c>
      <c r="E350">
        <v>238</v>
      </c>
    </row>
    <row r="351" spans="1:5" x14ac:dyDescent="0.3">
      <c r="A351" t="s">
        <v>14</v>
      </c>
      <c r="B351">
        <v>55</v>
      </c>
      <c r="D351" t="s">
        <v>20</v>
      </c>
      <c r="E351">
        <v>55</v>
      </c>
    </row>
    <row r="352" spans="1:5" x14ac:dyDescent="0.3">
      <c r="A352" t="s">
        <v>14</v>
      </c>
      <c r="B352">
        <v>114</v>
      </c>
      <c r="D352" t="s">
        <v>20</v>
      </c>
      <c r="E352">
        <v>128</v>
      </c>
    </row>
    <row r="353" spans="1:5" x14ac:dyDescent="0.3">
      <c r="A353" t="s">
        <v>14</v>
      </c>
      <c r="B353">
        <v>594</v>
      </c>
      <c r="D353" t="s">
        <v>20</v>
      </c>
      <c r="E353">
        <v>2144</v>
      </c>
    </row>
    <row r="354" spans="1:5" x14ac:dyDescent="0.3">
      <c r="A354" t="s">
        <v>14</v>
      </c>
      <c r="B354">
        <v>24</v>
      </c>
      <c r="D354" t="s">
        <v>20</v>
      </c>
      <c r="E354">
        <v>2693</v>
      </c>
    </row>
    <row r="355" spans="1:5" x14ac:dyDescent="0.3">
      <c r="A355" t="s">
        <v>14</v>
      </c>
      <c r="B355">
        <v>252</v>
      </c>
      <c r="D355" t="s">
        <v>20</v>
      </c>
      <c r="E355">
        <v>432</v>
      </c>
    </row>
    <row r="356" spans="1:5" x14ac:dyDescent="0.3">
      <c r="A356" t="s">
        <v>14</v>
      </c>
      <c r="B356">
        <v>67</v>
      </c>
      <c r="D356" t="s">
        <v>20</v>
      </c>
      <c r="E356">
        <v>189</v>
      </c>
    </row>
    <row r="357" spans="1:5" x14ac:dyDescent="0.3">
      <c r="A357" t="s">
        <v>14</v>
      </c>
      <c r="B357">
        <v>742</v>
      </c>
      <c r="D357" t="s">
        <v>20</v>
      </c>
      <c r="E357">
        <v>154</v>
      </c>
    </row>
    <row r="358" spans="1:5" x14ac:dyDescent="0.3">
      <c r="A358" t="s">
        <v>14</v>
      </c>
      <c r="B358">
        <v>75</v>
      </c>
      <c r="D358" t="s">
        <v>20</v>
      </c>
      <c r="E358">
        <v>96</v>
      </c>
    </row>
    <row r="359" spans="1:5" x14ac:dyDescent="0.3">
      <c r="A359" t="s">
        <v>14</v>
      </c>
      <c r="B359">
        <v>4405</v>
      </c>
      <c r="D359" t="s">
        <v>20</v>
      </c>
      <c r="E359">
        <v>3063</v>
      </c>
    </row>
    <row r="360" spans="1:5" x14ac:dyDescent="0.3">
      <c r="A360" t="s">
        <v>14</v>
      </c>
      <c r="B360">
        <v>92</v>
      </c>
      <c r="D360" t="s">
        <v>20</v>
      </c>
      <c r="E360">
        <v>2266</v>
      </c>
    </row>
    <row r="361" spans="1:5" x14ac:dyDescent="0.3">
      <c r="A361" t="s">
        <v>14</v>
      </c>
      <c r="B361">
        <v>64</v>
      </c>
      <c r="D361" t="s">
        <v>20</v>
      </c>
      <c r="E361">
        <v>194</v>
      </c>
    </row>
    <row r="362" spans="1:5" x14ac:dyDescent="0.3">
      <c r="A362" t="s">
        <v>14</v>
      </c>
      <c r="B362">
        <v>64</v>
      </c>
      <c r="D362" t="s">
        <v>20</v>
      </c>
      <c r="E362">
        <v>129</v>
      </c>
    </row>
    <row r="363" spans="1:5" x14ac:dyDescent="0.3">
      <c r="A363" t="s">
        <v>14</v>
      </c>
      <c r="B363">
        <v>842</v>
      </c>
      <c r="D363" t="s">
        <v>20</v>
      </c>
      <c r="E363">
        <v>375</v>
      </c>
    </row>
    <row r="364" spans="1:5" x14ac:dyDescent="0.3">
      <c r="A364" t="s">
        <v>14</v>
      </c>
      <c r="B364">
        <v>112</v>
      </c>
      <c r="D364" t="s">
        <v>20</v>
      </c>
      <c r="E364">
        <v>409</v>
      </c>
    </row>
    <row r="365" spans="1:5" x14ac:dyDescent="0.3">
      <c r="A365" t="s">
        <v>14</v>
      </c>
      <c r="B365">
        <v>374</v>
      </c>
      <c r="D365" t="s">
        <v>20</v>
      </c>
      <c r="E365">
        <v>234</v>
      </c>
    </row>
    <row r="366" spans="1:5" x14ac:dyDescent="0.3">
      <c r="D366" t="s">
        <v>20</v>
      </c>
      <c r="E366">
        <v>3016</v>
      </c>
    </row>
    <row r="367" spans="1:5" x14ac:dyDescent="0.3">
      <c r="D367" t="s">
        <v>20</v>
      </c>
      <c r="E367">
        <v>264</v>
      </c>
    </row>
    <row r="368" spans="1:5" x14ac:dyDescent="0.3">
      <c r="D368" t="s">
        <v>20</v>
      </c>
      <c r="E368">
        <v>272</v>
      </c>
    </row>
    <row r="369" spans="4:5" x14ac:dyDescent="0.3">
      <c r="D369" t="s">
        <v>20</v>
      </c>
      <c r="E369">
        <v>419</v>
      </c>
    </row>
    <row r="370" spans="4:5" x14ac:dyDescent="0.3">
      <c r="D370" t="s">
        <v>20</v>
      </c>
      <c r="E370">
        <v>1621</v>
      </c>
    </row>
    <row r="371" spans="4:5" x14ac:dyDescent="0.3">
      <c r="D371" t="s">
        <v>20</v>
      </c>
      <c r="E371">
        <v>1101</v>
      </c>
    </row>
    <row r="372" spans="4:5" x14ac:dyDescent="0.3">
      <c r="D372" t="s">
        <v>20</v>
      </c>
      <c r="E372">
        <v>1073</v>
      </c>
    </row>
    <row r="373" spans="4:5" x14ac:dyDescent="0.3">
      <c r="D373" t="s">
        <v>20</v>
      </c>
      <c r="E373">
        <v>331</v>
      </c>
    </row>
    <row r="374" spans="4:5" x14ac:dyDescent="0.3">
      <c r="D374" t="s">
        <v>20</v>
      </c>
      <c r="E374">
        <v>1170</v>
      </c>
    </row>
    <row r="375" spans="4:5" x14ac:dyDescent="0.3">
      <c r="D375" t="s">
        <v>20</v>
      </c>
      <c r="E375">
        <v>363</v>
      </c>
    </row>
    <row r="376" spans="4:5" x14ac:dyDescent="0.3">
      <c r="D376" t="s">
        <v>20</v>
      </c>
      <c r="E376">
        <v>103</v>
      </c>
    </row>
    <row r="377" spans="4:5" x14ac:dyDescent="0.3">
      <c r="D377" t="s">
        <v>20</v>
      </c>
      <c r="E377">
        <v>147</v>
      </c>
    </row>
    <row r="378" spans="4:5" x14ac:dyDescent="0.3">
      <c r="D378" t="s">
        <v>20</v>
      </c>
      <c r="E378">
        <v>110</v>
      </c>
    </row>
    <row r="379" spans="4:5" x14ac:dyDescent="0.3">
      <c r="D379" t="s">
        <v>20</v>
      </c>
      <c r="E379">
        <v>134</v>
      </c>
    </row>
    <row r="380" spans="4:5" x14ac:dyDescent="0.3">
      <c r="D380" t="s">
        <v>20</v>
      </c>
      <c r="E380">
        <v>269</v>
      </c>
    </row>
    <row r="381" spans="4:5" x14ac:dyDescent="0.3">
      <c r="D381" t="s">
        <v>20</v>
      </c>
      <c r="E381">
        <v>175</v>
      </c>
    </row>
    <row r="382" spans="4:5" x14ac:dyDescent="0.3">
      <c r="D382" t="s">
        <v>20</v>
      </c>
      <c r="E382">
        <v>69</v>
      </c>
    </row>
    <row r="383" spans="4:5" x14ac:dyDescent="0.3">
      <c r="D383" t="s">
        <v>20</v>
      </c>
      <c r="E383">
        <v>190</v>
      </c>
    </row>
    <row r="384" spans="4:5" x14ac:dyDescent="0.3">
      <c r="D384" t="s">
        <v>20</v>
      </c>
      <c r="E384">
        <v>237</v>
      </c>
    </row>
    <row r="385" spans="4:5" x14ac:dyDescent="0.3">
      <c r="D385" t="s">
        <v>20</v>
      </c>
      <c r="E385">
        <v>196</v>
      </c>
    </row>
    <row r="386" spans="4:5" x14ac:dyDescent="0.3">
      <c r="D386" t="s">
        <v>20</v>
      </c>
      <c r="E386">
        <v>7295</v>
      </c>
    </row>
    <row r="387" spans="4:5" x14ac:dyDescent="0.3">
      <c r="D387" t="s">
        <v>20</v>
      </c>
      <c r="E387">
        <v>2893</v>
      </c>
    </row>
    <row r="388" spans="4:5" x14ac:dyDescent="0.3">
      <c r="D388" t="s">
        <v>20</v>
      </c>
      <c r="E388">
        <v>820</v>
      </c>
    </row>
    <row r="389" spans="4:5" x14ac:dyDescent="0.3">
      <c r="D389" t="s">
        <v>20</v>
      </c>
      <c r="E389">
        <v>2038</v>
      </c>
    </row>
    <row r="390" spans="4:5" x14ac:dyDescent="0.3">
      <c r="D390" t="s">
        <v>20</v>
      </c>
      <c r="E390">
        <v>116</v>
      </c>
    </row>
    <row r="391" spans="4:5" x14ac:dyDescent="0.3">
      <c r="D391" t="s">
        <v>20</v>
      </c>
      <c r="E391">
        <v>1345</v>
      </c>
    </row>
    <row r="392" spans="4:5" x14ac:dyDescent="0.3">
      <c r="D392" t="s">
        <v>20</v>
      </c>
      <c r="E392">
        <v>168</v>
      </c>
    </row>
    <row r="393" spans="4:5" x14ac:dyDescent="0.3">
      <c r="D393" t="s">
        <v>20</v>
      </c>
      <c r="E393">
        <v>137</v>
      </c>
    </row>
    <row r="394" spans="4:5" x14ac:dyDescent="0.3">
      <c r="D394" t="s">
        <v>20</v>
      </c>
      <c r="E394">
        <v>186</v>
      </c>
    </row>
    <row r="395" spans="4:5" x14ac:dyDescent="0.3">
      <c r="D395" t="s">
        <v>20</v>
      </c>
      <c r="E395">
        <v>125</v>
      </c>
    </row>
    <row r="396" spans="4:5" x14ac:dyDescent="0.3">
      <c r="D396" t="s">
        <v>20</v>
      </c>
      <c r="E396">
        <v>202</v>
      </c>
    </row>
    <row r="397" spans="4:5" x14ac:dyDescent="0.3">
      <c r="D397" t="s">
        <v>20</v>
      </c>
      <c r="E397">
        <v>103</v>
      </c>
    </row>
    <row r="398" spans="4:5" x14ac:dyDescent="0.3">
      <c r="D398" t="s">
        <v>20</v>
      </c>
      <c r="E398">
        <v>1785</v>
      </c>
    </row>
    <row r="399" spans="4:5" x14ac:dyDescent="0.3">
      <c r="D399" t="s">
        <v>20</v>
      </c>
      <c r="E399">
        <v>157</v>
      </c>
    </row>
    <row r="400" spans="4:5" x14ac:dyDescent="0.3">
      <c r="D400" t="s">
        <v>20</v>
      </c>
      <c r="E400">
        <v>555</v>
      </c>
    </row>
    <row r="401" spans="4:5" x14ac:dyDescent="0.3">
      <c r="D401" t="s">
        <v>20</v>
      </c>
      <c r="E401">
        <v>297</v>
      </c>
    </row>
    <row r="402" spans="4:5" x14ac:dyDescent="0.3">
      <c r="D402" t="s">
        <v>20</v>
      </c>
      <c r="E402">
        <v>123</v>
      </c>
    </row>
    <row r="403" spans="4:5" x14ac:dyDescent="0.3">
      <c r="D403" t="s">
        <v>20</v>
      </c>
      <c r="E403">
        <v>3036</v>
      </c>
    </row>
    <row r="404" spans="4:5" x14ac:dyDescent="0.3">
      <c r="D404" t="s">
        <v>20</v>
      </c>
      <c r="E404">
        <v>144</v>
      </c>
    </row>
    <row r="405" spans="4:5" x14ac:dyDescent="0.3">
      <c r="D405" t="s">
        <v>20</v>
      </c>
      <c r="E405">
        <v>121</v>
      </c>
    </row>
    <row r="406" spans="4:5" x14ac:dyDescent="0.3">
      <c r="D406" t="s">
        <v>20</v>
      </c>
      <c r="E406">
        <v>181</v>
      </c>
    </row>
    <row r="407" spans="4:5" x14ac:dyDescent="0.3">
      <c r="D407" t="s">
        <v>20</v>
      </c>
      <c r="E407">
        <v>122</v>
      </c>
    </row>
    <row r="408" spans="4:5" x14ac:dyDescent="0.3">
      <c r="D408" t="s">
        <v>20</v>
      </c>
      <c r="E408">
        <v>1071</v>
      </c>
    </row>
    <row r="409" spans="4:5" x14ac:dyDescent="0.3">
      <c r="D409" t="s">
        <v>20</v>
      </c>
      <c r="E409">
        <v>980</v>
      </c>
    </row>
    <row r="410" spans="4:5" x14ac:dyDescent="0.3">
      <c r="D410" t="s">
        <v>20</v>
      </c>
      <c r="E410">
        <v>536</v>
      </c>
    </row>
    <row r="411" spans="4:5" x14ac:dyDescent="0.3">
      <c r="D411" t="s">
        <v>20</v>
      </c>
      <c r="E411">
        <v>1991</v>
      </c>
    </row>
    <row r="412" spans="4:5" x14ac:dyDescent="0.3">
      <c r="D412" t="s">
        <v>20</v>
      </c>
      <c r="E412">
        <v>180</v>
      </c>
    </row>
    <row r="413" spans="4:5" x14ac:dyDescent="0.3">
      <c r="D413" t="s">
        <v>20</v>
      </c>
      <c r="E413">
        <v>130</v>
      </c>
    </row>
    <row r="414" spans="4:5" x14ac:dyDescent="0.3">
      <c r="D414" t="s">
        <v>20</v>
      </c>
      <c r="E414">
        <v>122</v>
      </c>
    </row>
    <row r="415" spans="4:5" x14ac:dyDescent="0.3">
      <c r="D415" t="s">
        <v>20</v>
      </c>
      <c r="E415">
        <v>140</v>
      </c>
    </row>
    <row r="416" spans="4:5" x14ac:dyDescent="0.3">
      <c r="D416" t="s">
        <v>20</v>
      </c>
      <c r="E416">
        <v>3388</v>
      </c>
    </row>
    <row r="417" spans="4:5" x14ac:dyDescent="0.3">
      <c r="D417" t="s">
        <v>20</v>
      </c>
      <c r="E417">
        <v>280</v>
      </c>
    </row>
    <row r="418" spans="4:5" x14ac:dyDescent="0.3">
      <c r="D418" t="s">
        <v>20</v>
      </c>
      <c r="E418">
        <v>366</v>
      </c>
    </row>
    <row r="419" spans="4:5" x14ac:dyDescent="0.3">
      <c r="D419" t="s">
        <v>20</v>
      </c>
      <c r="E419">
        <v>270</v>
      </c>
    </row>
    <row r="420" spans="4:5" x14ac:dyDescent="0.3">
      <c r="D420" t="s">
        <v>20</v>
      </c>
      <c r="E420">
        <v>137</v>
      </c>
    </row>
    <row r="421" spans="4:5" x14ac:dyDescent="0.3">
      <c r="D421" t="s">
        <v>20</v>
      </c>
      <c r="E421">
        <v>3205</v>
      </c>
    </row>
    <row r="422" spans="4:5" x14ac:dyDescent="0.3">
      <c r="D422" t="s">
        <v>20</v>
      </c>
      <c r="E422">
        <v>288</v>
      </c>
    </row>
    <row r="423" spans="4:5" x14ac:dyDescent="0.3">
      <c r="D423" t="s">
        <v>20</v>
      </c>
      <c r="E423">
        <v>148</v>
      </c>
    </row>
    <row r="424" spans="4:5" x14ac:dyDescent="0.3">
      <c r="D424" t="s">
        <v>20</v>
      </c>
      <c r="E424">
        <v>114</v>
      </c>
    </row>
    <row r="425" spans="4:5" x14ac:dyDescent="0.3">
      <c r="D425" t="s">
        <v>20</v>
      </c>
      <c r="E425">
        <v>1518</v>
      </c>
    </row>
    <row r="426" spans="4:5" x14ac:dyDescent="0.3">
      <c r="D426" t="s">
        <v>20</v>
      </c>
      <c r="E426">
        <v>166</v>
      </c>
    </row>
    <row r="427" spans="4:5" x14ac:dyDescent="0.3">
      <c r="D427" t="s">
        <v>20</v>
      </c>
      <c r="E427">
        <v>100</v>
      </c>
    </row>
    <row r="428" spans="4:5" x14ac:dyDescent="0.3">
      <c r="D428" t="s">
        <v>20</v>
      </c>
      <c r="E428">
        <v>235</v>
      </c>
    </row>
    <row r="429" spans="4:5" x14ac:dyDescent="0.3">
      <c r="D429" t="s">
        <v>20</v>
      </c>
      <c r="E429">
        <v>148</v>
      </c>
    </row>
    <row r="430" spans="4:5" x14ac:dyDescent="0.3">
      <c r="D430" t="s">
        <v>20</v>
      </c>
      <c r="E430">
        <v>198</v>
      </c>
    </row>
    <row r="431" spans="4:5" x14ac:dyDescent="0.3">
      <c r="D431" t="s">
        <v>20</v>
      </c>
      <c r="E431">
        <v>150</v>
      </c>
    </row>
    <row r="432" spans="4:5" x14ac:dyDescent="0.3">
      <c r="D432" t="s">
        <v>20</v>
      </c>
      <c r="E432">
        <v>216</v>
      </c>
    </row>
    <row r="433" spans="4:5" x14ac:dyDescent="0.3">
      <c r="D433" t="s">
        <v>20</v>
      </c>
      <c r="E433">
        <v>5139</v>
      </c>
    </row>
    <row r="434" spans="4:5" x14ac:dyDescent="0.3">
      <c r="D434" t="s">
        <v>20</v>
      </c>
      <c r="E434">
        <v>2353</v>
      </c>
    </row>
    <row r="435" spans="4:5" x14ac:dyDescent="0.3">
      <c r="D435" t="s">
        <v>20</v>
      </c>
      <c r="E435">
        <v>78</v>
      </c>
    </row>
    <row r="436" spans="4:5" x14ac:dyDescent="0.3">
      <c r="D436" t="s">
        <v>20</v>
      </c>
      <c r="E436">
        <v>174</v>
      </c>
    </row>
    <row r="437" spans="4:5" x14ac:dyDescent="0.3">
      <c r="D437" t="s">
        <v>20</v>
      </c>
      <c r="E437">
        <v>164</v>
      </c>
    </row>
    <row r="438" spans="4:5" x14ac:dyDescent="0.3">
      <c r="D438" t="s">
        <v>20</v>
      </c>
      <c r="E438">
        <v>161</v>
      </c>
    </row>
    <row r="439" spans="4:5" x14ac:dyDescent="0.3">
      <c r="D439" t="s">
        <v>20</v>
      </c>
      <c r="E439">
        <v>138</v>
      </c>
    </row>
    <row r="440" spans="4:5" x14ac:dyDescent="0.3">
      <c r="D440" t="s">
        <v>20</v>
      </c>
      <c r="E440">
        <v>3308</v>
      </c>
    </row>
    <row r="441" spans="4:5" x14ac:dyDescent="0.3">
      <c r="D441" t="s">
        <v>20</v>
      </c>
      <c r="E441">
        <v>127</v>
      </c>
    </row>
    <row r="442" spans="4:5" x14ac:dyDescent="0.3">
      <c r="D442" t="s">
        <v>20</v>
      </c>
      <c r="E442">
        <v>207</v>
      </c>
    </row>
    <row r="443" spans="4:5" x14ac:dyDescent="0.3">
      <c r="D443" t="s">
        <v>20</v>
      </c>
      <c r="E443">
        <v>181</v>
      </c>
    </row>
    <row r="444" spans="4:5" x14ac:dyDescent="0.3">
      <c r="D444" t="s">
        <v>20</v>
      </c>
      <c r="E444">
        <v>110</v>
      </c>
    </row>
    <row r="445" spans="4:5" x14ac:dyDescent="0.3">
      <c r="D445" t="s">
        <v>20</v>
      </c>
      <c r="E445">
        <v>185</v>
      </c>
    </row>
    <row r="446" spans="4:5" x14ac:dyDescent="0.3">
      <c r="D446" t="s">
        <v>20</v>
      </c>
      <c r="E446">
        <v>121</v>
      </c>
    </row>
    <row r="447" spans="4:5" x14ac:dyDescent="0.3">
      <c r="D447" t="s">
        <v>20</v>
      </c>
      <c r="E447">
        <v>106</v>
      </c>
    </row>
    <row r="448" spans="4:5" x14ac:dyDescent="0.3">
      <c r="D448" t="s">
        <v>20</v>
      </c>
      <c r="E448">
        <v>142</v>
      </c>
    </row>
    <row r="449" spans="4:5" x14ac:dyDescent="0.3">
      <c r="D449" t="s">
        <v>20</v>
      </c>
      <c r="E449">
        <v>233</v>
      </c>
    </row>
    <row r="450" spans="4:5" x14ac:dyDescent="0.3">
      <c r="D450" t="s">
        <v>20</v>
      </c>
      <c r="E450">
        <v>218</v>
      </c>
    </row>
    <row r="451" spans="4:5" x14ac:dyDescent="0.3">
      <c r="D451" t="s">
        <v>20</v>
      </c>
      <c r="E451">
        <v>76</v>
      </c>
    </row>
    <row r="452" spans="4:5" x14ac:dyDescent="0.3">
      <c r="D452" t="s">
        <v>20</v>
      </c>
      <c r="E452">
        <v>43</v>
      </c>
    </row>
    <row r="453" spans="4:5" x14ac:dyDescent="0.3">
      <c r="D453" t="s">
        <v>20</v>
      </c>
      <c r="E453">
        <v>221</v>
      </c>
    </row>
    <row r="454" spans="4:5" x14ac:dyDescent="0.3">
      <c r="D454" t="s">
        <v>20</v>
      </c>
      <c r="E454">
        <v>2805</v>
      </c>
    </row>
    <row r="455" spans="4:5" x14ac:dyDescent="0.3">
      <c r="D455" t="s">
        <v>20</v>
      </c>
      <c r="E455">
        <v>68</v>
      </c>
    </row>
    <row r="456" spans="4:5" x14ac:dyDescent="0.3">
      <c r="D456" t="s">
        <v>20</v>
      </c>
      <c r="E456">
        <v>183</v>
      </c>
    </row>
    <row r="457" spans="4:5" x14ac:dyDescent="0.3">
      <c r="D457" t="s">
        <v>20</v>
      </c>
      <c r="E457">
        <v>133</v>
      </c>
    </row>
    <row r="458" spans="4:5" x14ac:dyDescent="0.3">
      <c r="D458" t="s">
        <v>20</v>
      </c>
      <c r="E458">
        <v>2489</v>
      </c>
    </row>
    <row r="459" spans="4:5" x14ac:dyDescent="0.3">
      <c r="D459" t="s">
        <v>20</v>
      </c>
      <c r="E459">
        <v>69</v>
      </c>
    </row>
    <row r="460" spans="4:5" x14ac:dyDescent="0.3">
      <c r="D460" t="s">
        <v>20</v>
      </c>
      <c r="E460">
        <v>279</v>
      </c>
    </row>
    <row r="461" spans="4:5" x14ac:dyDescent="0.3">
      <c r="D461" t="s">
        <v>20</v>
      </c>
      <c r="E461">
        <v>210</v>
      </c>
    </row>
    <row r="462" spans="4:5" x14ac:dyDescent="0.3">
      <c r="D462" t="s">
        <v>20</v>
      </c>
      <c r="E462">
        <v>2100</v>
      </c>
    </row>
    <row r="463" spans="4:5" x14ac:dyDescent="0.3">
      <c r="D463" t="s">
        <v>20</v>
      </c>
      <c r="E463">
        <v>252</v>
      </c>
    </row>
    <row r="464" spans="4:5" x14ac:dyDescent="0.3">
      <c r="D464" t="s">
        <v>20</v>
      </c>
      <c r="E464">
        <v>1280</v>
      </c>
    </row>
    <row r="465" spans="4:5" x14ac:dyDescent="0.3">
      <c r="D465" t="s">
        <v>20</v>
      </c>
      <c r="E465">
        <v>157</v>
      </c>
    </row>
    <row r="466" spans="4:5" x14ac:dyDescent="0.3">
      <c r="D466" t="s">
        <v>20</v>
      </c>
      <c r="E466">
        <v>194</v>
      </c>
    </row>
    <row r="467" spans="4:5" x14ac:dyDescent="0.3">
      <c r="D467" t="s">
        <v>20</v>
      </c>
      <c r="E467">
        <v>82</v>
      </c>
    </row>
    <row r="468" spans="4:5" x14ac:dyDescent="0.3">
      <c r="D468" t="s">
        <v>20</v>
      </c>
      <c r="E468">
        <v>4233</v>
      </c>
    </row>
    <row r="469" spans="4:5" x14ac:dyDescent="0.3">
      <c r="D469" t="s">
        <v>20</v>
      </c>
      <c r="E469">
        <v>1297</v>
      </c>
    </row>
    <row r="470" spans="4:5" x14ac:dyDescent="0.3">
      <c r="D470" t="s">
        <v>20</v>
      </c>
      <c r="E470">
        <v>165</v>
      </c>
    </row>
    <row r="471" spans="4:5" x14ac:dyDescent="0.3">
      <c r="D471" t="s">
        <v>20</v>
      </c>
      <c r="E471">
        <v>119</v>
      </c>
    </row>
    <row r="472" spans="4:5" x14ac:dyDescent="0.3">
      <c r="D472" t="s">
        <v>20</v>
      </c>
      <c r="E472">
        <v>1797</v>
      </c>
    </row>
    <row r="473" spans="4:5" x14ac:dyDescent="0.3">
      <c r="D473" t="s">
        <v>20</v>
      </c>
      <c r="E473">
        <v>261</v>
      </c>
    </row>
    <row r="474" spans="4:5" x14ac:dyDescent="0.3">
      <c r="D474" t="s">
        <v>20</v>
      </c>
      <c r="E474">
        <v>157</v>
      </c>
    </row>
    <row r="475" spans="4:5" x14ac:dyDescent="0.3">
      <c r="D475" t="s">
        <v>20</v>
      </c>
      <c r="E475">
        <v>3533</v>
      </c>
    </row>
    <row r="476" spans="4:5" x14ac:dyDescent="0.3">
      <c r="D476" t="s">
        <v>20</v>
      </c>
      <c r="E476">
        <v>155</v>
      </c>
    </row>
    <row r="477" spans="4:5" x14ac:dyDescent="0.3">
      <c r="D477" t="s">
        <v>20</v>
      </c>
      <c r="E477">
        <v>132</v>
      </c>
    </row>
    <row r="478" spans="4:5" x14ac:dyDescent="0.3">
      <c r="D478" t="s">
        <v>20</v>
      </c>
      <c r="E478">
        <v>1354</v>
      </c>
    </row>
    <row r="479" spans="4:5" x14ac:dyDescent="0.3">
      <c r="D479" t="s">
        <v>20</v>
      </c>
      <c r="E479">
        <v>48</v>
      </c>
    </row>
    <row r="480" spans="4:5" x14ac:dyDescent="0.3">
      <c r="D480" t="s">
        <v>20</v>
      </c>
      <c r="E480">
        <v>110</v>
      </c>
    </row>
    <row r="481" spans="4:5" x14ac:dyDescent="0.3">
      <c r="D481" t="s">
        <v>20</v>
      </c>
      <c r="E481">
        <v>172</v>
      </c>
    </row>
    <row r="482" spans="4:5" x14ac:dyDescent="0.3">
      <c r="D482" t="s">
        <v>20</v>
      </c>
      <c r="E482">
        <v>307</v>
      </c>
    </row>
    <row r="483" spans="4:5" x14ac:dyDescent="0.3">
      <c r="D483" t="s">
        <v>20</v>
      </c>
      <c r="E483">
        <v>160</v>
      </c>
    </row>
    <row r="484" spans="4:5" x14ac:dyDescent="0.3">
      <c r="D484" t="s">
        <v>20</v>
      </c>
      <c r="E484">
        <v>1467</v>
      </c>
    </row>
    <row r="485" spans="4:5" x14ac:dyDescent="0.3">
      <c r="D485" t="s">
        <v>20</v>
      </c>
      <c r="E485">
        <v>2662</v>
      </c>
    </row>
    <row r="486" spans="4:5" x14ac:dyDescent="0.3">
      <c r="D486" t="s">
        <v>20</v>
      </c>
      <c r="E486">
        <v>452</v>
      </c>
    </row>
    <row r="487" spans="4:5" x14ac:dyDescent="0.3">
      <c r="D487" t="s">
        <v>20</v>
      </c>
      <c r="E487">
        <v>158</v>
      </c>
    </row>
    <row r="488" spans="4:5" x14ac:dyDescent="0.3">
      <c r="D488" t="s">
        <v>20</v>
      </c>
      <c r="E488">
        <v>225</v>
      </c>
    </row>
    <row r="489" spans="4:5" x14ac:dyDescent="0.3">
      <c r="D489" t="s">
        <v>20</v>
      </c>
      <c r="E489">
        <v>65</v>
      </c>
    </row>
    <row r="490" spans="4:5" x14ac:dyDescent="0.3">
      <c r="D490" t="s">
        <v>20</v>
      </c>
      <c r="E490">
        <v>163</v>
      </c>
    </row>
    <row r="491" spans="4:5" x14ac:dyDescent="0.3">
      <c r="D491" t="s">
        <v>20</v>
      </c>
      <c r="E491">
        <v>85</v>
      </c>
    </row>
    <row r="492" spans="4:5" x14ac:dyDescent="0.3">
      <c r="D492" t="s">
        <v>20</v>
      </c>
      <c r="E492">
        <v>217</v>
      </c>
    </row>
    <row r="493" spans="4:5" x14ac:dyDescent="0.3">
      <c r="D493" t="s">
        <v>20</v>
      </c>
      <c r="E493">
        <v>150</v>
      </c>
    </row>
    <row r="494" spans="4:5" x14ac:dyDescent="0.3">
      <c r="D494" t="s">
        <v>20</v>
      </c>
      <c r="E494">
        <v>3272</v>
      </c>
    </row>
    <row r="495" spans="4:5" x14ac:dyDescent="0.3">
      <c r="D495" t="s">
        <v>20</v>
      </c>
      <c r="E495">
        <v>300</v>
      </c>
    </row>
    <row r="496" spans="4:5" x14ac:dyDescent="0.3">
      <c r="D496" t="s">
        <v>20</v>
      </c>
      <c r="E496">
        <v>126</v>
      </c>
    </row>
    <row r="497" spans="4:5" x14ac:dyDescent="0.3">
      <c r="D497" t="s">
        <v>20</v>
      </c>
      <c r="E497">
        <v>2320</v>
      </c>
    </row>
    <row r="498" spans="4:5" x14ac:dyDescent="0.3">
      <c r="D498" t="s">
        <v>20</v>
      </c>
      <c r="E498">
        <v>81</v>
      </c>
    </row>
    <row r="499" spans="4:5" x14ac:dyDescent="0.3">
      <c r="D499" t="s">
        <v>20</v>
      </c>
      <c r="E499">
        <v>1887</v>
      </c>
    </row>
    <row r="500" spans="4:5" x14ac:dyDescent="0.3">
      <c r="D500" t="s">
        <v>20</v>
      </c>
      <c r="E500">
        <v>4358</v>
      </c>
    </row>
    <row r="501" spans="4:5" x14ac:dyDescent="0.3">
      <c r="D501" t="s">
        <v>20</v>
      </c>
      <c r="E501">
        <v>53</v>
      </c>
    </row>
    <row r="502" spans="4:5" x14ac:dyDescent="0.3">
      <c r="D502" t="s">
        <v>20</v>
      </c>
      <c r="E502">
        <v>2414</v>
      </c>
    </row>
    <row r="503" spans="4:5" x14ac:dyDescent="0.3">
      <c r="D503" t="s">
        <v>20</v>
      </c>
      <c r="E503">
        <v>80</v>
      </c>
    </row>
    <row r="504" spans="4:5" x14ac:dyDescent="0.3">
      <c r="D504" t="s">
        <v>20</v>
      </c>
      <c r="E504">
        <v>193</v>
      </c>
    </row>
    <row r="505" spans="4:5" x14ac:dyDescent="0.3">
      <c r="D505" t="s">
        <v>20</v>
      </c>
      <c r="E505">
        <v>52</v>
      </c>
    </row>
    <row r="506" spans="4:5" x14ac:dyDescent="0.3">
      <c r="D506" t="s">
        <v>20</v>
      </c>
      <c r="E506">
        <v>290</v>
      </c>
    </row>
    <row r="507" spans="4:5" x14ac:dyDescent="0.3">
      <c r="D507" t="s">
        <v>20</v>
      </c>
      <c r="E507">
        <v>122</v>
      </c>
    </row>
    <row r="508" spans="4:5" x14ac:dyDescent="0.3">
      <c r="D508" t="s">
        <v>20</v>
      </c>
      <c r="E508">
        <v>1470</v>
      </c>
    </row>
    <row r="509" spans="4:5" x14ac:dyDescent="0.3">
      <c r="D509" t="s">
        <v>20</v>
      </c>
      <c r="E509">
        <v>165</v>
      </c>
    </row>
    <row r="510" spans="4:5" x14ac:dyDescent="0.3">
      <c r="D510" t="s">
        <v>20</v>
      </c>
      <c r="E510">
        <v>182</v>
      </c>
    </row>
    <row r="511" spans="4:5" x14ac:dyDescent="0.3">
      <c r="D511" t="s">
        <v>20</v>
      </c>
      <c r="E511">
        <v>199</v>
      </c>
    </row>
    <row r="512" spans="4:5" x14ac:dyDescent="0.3">
      <c r="D512" t="s">
        <v>20</v>
      </c>
      <c r="E512">
        <v>56</v>
      </c>
    </row>
    <row r="513" spans="4:5" x14ac:dyDescent="0.3">
      <c r="D513" t="s">
        <v>20</v>
      </c>
      <c r="E513">
        <v>1460</v>
      </c>
    </row>
    <row r="514" spans="4:5" x14ac:dyDescent="0.3">
      <c r="D514" t="s">
        <v>20</v>
      </c>
      <c r="E514">
        <v>123</v>
      </c>
    </row>
    <row r="515" spans="4:5" x14ac:dyDescent="0.3">
      <c r="D515" t="s">
        <v>20</v>
      </c>
      <c r="E515">
        <v>159</v>
      </c>
    </row>
    <row r="516" spans="4:5" x14ac:dyDescent="0.3">
      <c r="D516" t="s">
        <v>20</v>
      </c>
      <c r="E516">
        <v>110</v>
      </c>
    </row>
    <row r="517" spans="4:5" x14ac:dyDescent="0.3">
      <c r="D517" t="s">
        <v>20</v>
      </c>
      <c r="E517">
        <v>236</v>
      </c>
    </row>
    <row r="518" spans="4:5" x14ac:dyDescent="0.3">
      <c r="D518" t="s">
        <v>20</v>
      </c>
      <c r="E518">
        <v>191</v>
      </c>
    </row>
    <row r="519" spans="4:5" x14ac:dyDescent="0.3">
      <c r="D519" t="s">
        <v>20</v>
      </c>
      <c r="E519">
        <v>3934</v>
      </c>
    </row>
    <row r="520" spans="4:5" x14ac:dyDescent="0.3">
      <c r="D520" t="s">
        <v>20</v>
      </c>
      <c r="E520">
        <v>80</v>
      </c>
    </row>
    <row r="521" spans="4:5" x14ac:dyDescent="0.3">
      <c r="D521" t="s">
        <v>20</v>
      </c>
      <c r="E521">
        <v>462</v>
      </c>
    </row>
    <row r="522" spans="4:5" x14ac:dyDescent="0.3">
      <c r="D522" t="s">
        <v>20</v>
      </c>
      <c r="E522">
        <v>179</v>
      </c>
    </row>
    <row r="523" spans="4:5" x14ac:dyDescent="0.3">
      <c r="D523" t="s">
        <v>20</v>
      </c>
      <c r="E523">
        <v>1866</v>
      </c>
    </row>
    <row r="524" spans="4:5" x14ac:dyDescent="0.3">
      <c r="D524" t="s">
        <v>20</v>
      </c>
      <c r="E524">
        <v>156</v>
      </c>
    </row>
    <row r="525" spans="4:5" x14ac:dyDescent="0.3">
      <c r="D525" t="s">
        <v>20</v>
      </c>
      <c r="E525">
        <v>255</v>
      </c>
    </row>
    <row r="526" spans="4:5" x14ac:dyDescent="0.3">
      <c r="D526" t="s">
        <v>20</v>
      </c>
      <c r="E526">
        <v>2261</v>
      </c>
    </row>
    <row r="527" spans="4:5" x14ac:dyDescent="0.3">
      <c r="D527" t="s">
        <v>20</v>
      </c>
      <c r="E527">
        <v>40</v>
      </c>
    </row>
    <row r="528" spans="4:5" x14ac:dyDescent="0.3">
      <c r="D528" t="s">
        <v>20</v>
      </c>
      <c r="E528">
        <v>2289</v>
      </c>
    </row>
    <row r="529" spans="4:5" x14ac:dyDescent="0.3">
      <c r="D529" t="s">
        <v>20</v>
      </c>
      <c r="E529">
        <v>65</v>
      </c>
    </row>
    <row r="530" spans="4:5" x14ac:dyDescent="0.3">
      <c r="D530" t="s">
        <v>20</v>
      </c>
      <c r="E530">
        <v>3777</v>
      </c>
    </row>
    <row r="531" spans="4:5" x14ac:dyDescent="0.3">
      <c r="D531" t="s">
        <v>20</v>
      </c>
      <c r="E531">
        <v>184</v>
      </c>
    </row>
    <row r="532" spans="4:5" x14ac:dyDescent="0.3">
      <c r="D532" t="s">
        <v>20</v>
      </c>
      <c r="E532">
        <v>85</v>
      </c>
    </row>
    <row r="533" spans="4:5" x14ac:dyDescent="0.3">
      <c r="D533" t="s">
        <v>20</v>
      </c>
      <c r="E533">
        <v>144</v>
      </c>
    </row>
    <row r="534" spans="4:5" x14ac:dyDescent="0.3">
      <c r="D534" t="s">
        <v>20</v>
      </c>
      <c r="E534">
        <v>1902</v>
      </c>
    </row>
    <row r="535" spans="4:5" x14ac:dyDescent="0.3">
      <c r="D535" t="s">
        <v>20</v>
      </c>
      <c r="E535">
        <v>105</v>
      </c>
    </row>
    <row r="536" spans="4:5" x14ac:dyDescent="0.3">
      <c r="D536" t="s">
        <v>20</v>
      </c>
      <c r="E536">
        <v>132</v>
      </c>
    </row>
    <row r="537" spans="4:5" x14ac:dyDescent="0.3">
      <c r="D537" t="s">
        <v>20</v>
      </c>
      <c r="E537">
        <v>96</v>
      </c>
    </row>
    <row r="538" spans="4:5" x14ac:dyDescent="0.3">
      <c r="D538" t="s">
        <v>20</v>
      </c>
      <c r="E538">
        <v>114</v>
      </c>
    </row>
    <row r="539" spans="4:5" x14ac:dyDescent="0.3">
      <c r="D539" t="s">
        <v>20</v>
      </c>
      <c r="E539">
        <v>203</v>
      </c>
    </row>
    <row r="540" spans="4:5" x14ac:dyDescent="0.3">
      <c r="D540" t="s">
        <v>20</v>
      </c>
      <c r="E540">
        <v>1559</v>
      </c>
    </row>
    <row r="541" spans="4:5" x14ac:dyDescent="0.3">
      <c r="D541" t="s">
        <v>20</v>
      </c>
      <c r="E541">
        <v>1548</v>
      </c>
    </row>
    <row r="542" spans="4:5" x14ac:dyDescent="0.3">
      <c r="D542" t="s">
        <v>20</v>
      </c>
      <c r="E542">
        <v>80</v>
      </c>
    </row>
    <row r="543" spans="4:5" x14ac:dyDescent="0.3">
      <c r="D543" t="s">
        <v>20</v>
      </c>
      <c r="E543">
        <v>131</v>
      </c>
    </row>
    <row r="544" spans="4:5" x14ac:dyDescent="0.3">
      <c r="D544" t="s">
        <v>20</v>
      </c>
      <c r="E544">
        <v>112</v>
      </c>
    </row>
    <row r="545" spans="4:5" x14ac:dyDescent="0.3">
      <c r="D545" t="s">
        <v>20</v>
      </c>
      <c r="E545">
        <v>155</v>
      </c>
    </row>
    <row r="546" spans="4:5" x14ac:dyDescent="0.3">
      <c r="D546" t="s">
        <v>20</v>
      </c>
      <c r="E546">
        <v>266</v>
      </c>
    </row>
    <row r="547" spans="4:5" x14ac:dyDescent="0.3">
      <c r="D547" t="s">
        <v>20</v>
      </c>
      <c r="E547">
        <v>155</v>
      </c>
    </row>
    <row r="548" spans="4:5" x14ac:dyDescent="0.3">
      <c r="D548" t="s">
        <v>20</v>
      </c>
      <c r="E548">
        <v>207</v>
      </c>
    </row>
    <row r="549" spans="4:5" x14ac:dyDescent="0.3">
      <c r="D549" t="s">
        <v>20</v>
      </c>
      <c r="E549">
        <v>245</v>
      </c>
    </row>
    <row r="550" spans="4:5" x14ac:dyDescent="0.3">
      <c r="D550" t="s">
        <v>20</v>
      </c>
      <c r="E550">
        <v>1573</v>
      </c>
    </row>
    <row r="551" spans="4:5" x14ac:dyDescent="0.3">
      <c r="D551" t="s">
        <v>20</v>
      </c>
      <c r="E551">
        <v>114</v>
      </c>
    </row>
    <row r="552" spans="4:5" x14ac:dyDescent="0.3">
      <c r="D552" t="s">
        <v>20</v>
      </c>
      <c r="E552">
        <v>93</v>
      </c>
    </row>
    <row r="553" spans="4:5" x14ac:dyDescent="0.3">
      <c r="D553" t="s">
        <v>20</v>
      </c>
      <c r="E553">
        <v>1681</v>
      </c>
    </row>
    <row r="554" spans="4:5" x14ac:dyDescent="0.3">
      <c r="D554" t="s">
        <v>20</v>
      </c>
      <c r="E554">
        <v>32</v>
      </c>
    </row>
    <row r="555" spans="4:5" x14ac:dyDescent="0.3">
      <c r="D555" t="s">
        <v>20</v>
      </c>
      <c r="E555">
        <v>135</v>
      </c>
    </row>
    <row r="556" spans="4:5" x14ac:dyDescent="0.3">
      <c r="D556" t="s">
        <v>20</v>
      </c>
      <c r="E556">
        <v>140</v>
      </c>
    </row>
    <row r="557" spans="4:5" x14ac:dyDescent="0.3">
      <c r="D557" t="s">
        <v>20</v>
      </c>
      <c r="E557">
        <v>92</v>
      </c>
    </row>
    <row r="558" spans="4:5" x14ac:dyDescent="0.3">
      <c r="D558" t="s">
        <v>20</v>
      </c>
      <c r="E558">
        <v>1015</v>
      </c>
    </row>
    <row r="559" spans="4:5" x14ac:dyDescent="0.3">
      <c r="D559" t="s">
        <v>20</v>
      </c>
      <c r="E559">
        <v>323</v>
      </c>
    </row>
    <row r="560" spans="4:5" x14ac:dyDescent="0.3">
      <c r="D560" t="s">
        <v>20</v>
      </c>
      <c r="E560">
        <v>2326</v>
      </c>
    </row>
    <row r="561" spans="4:5" x14ac:dyDescent="0.3">
      <c r="D561" t="s">
        <v>20</v>
      </c>
      <c r="E561">
        <v>381</v>
      </c>
    </row>
    <row r="562" spans="4:5" x14ac:dyDescent="0.3">
      <c r="D562" t="s">
        <v>20</v>
      </c>
      <c r="E562">
        <v>480</v>
      </c>
    </row>
    <row r="563" spans="4:5" x14ac:dyDescent="0.3">
      <c r="D563" t="s">
        <v>20</v>
      </c>
      <c r="E563">
        <v>226</v>
      </c>
    </row>
    <row r="564" spans="4:5" x14ac:dyDescent="0.3">
      <c r="D564" t="s">
        <v>20</v>
      </c>
      <c r="E564">
        <v>241</v>
      </c>
    </row>
    <row r="565" spans="4:5" x14ac:dyDescent="0.3">
      <c r="D565" t="s">
        <v>20</v>
      </c>
      <c r="E565">
        <v>132</v>
      </c>
    </row>
    <row r="566" spans="4:5" x14ac:dyDescent="0.3">
      <c r="D566" t="s">
        <v>20</v>
      </c>
      <c r="E566">
        <v>2043</v>
      </c>
    </row>
  </sheetData>
  <sortState xmlns:xlrd2="http://schemas.microsoft.com/office/spreadsheetml/2017/richdata2" ref="A2:B1001">
    <sortCondition ref="A2:A1001" customList="failed"/>
  </sortState>
  <conditionalFormatting sqref="A1002 D2:D566 A2:A365 K2:K72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by Country</vt:lpstr>
      <vt:lpstr>Pivot Table by Sub Cat</vt:lpstr>
      <vt:lpstr>Outcome by Date</vt:lpstr>
      <vt:lpstr>Goal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Anna Reed</cp:lastModifiedBy>
  <dcterms:created xsi:type="dcterms:W3CDTF">2021-09-29T18:52:28Z</dcterms:created>
  <dcterms:modified xsi:type="dcterms:W3CDTF">2023-03-21T01:51:52Z</dcterms:modified>
</cp:coreProperties>
</file>