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5d884b233d2243/Documents/UM/Research/Coding_Workspace/Cuckoo-Research/Data/Cost_Analysis/"/>
    </mc:Choice>
  </mc:AlternateContent>
  <xr:revisionPtr revIDLastSave="522" documentId="8_{843D0E77-C141-45A3-80BB-9E4515EE4C54}" xr6:coauthVersionLast="47" xr6:coauthVersionMax="47" xr10:uidLastSave="{F7520271-8B20-44DE-A0C8-A5AD94B149AD}"/>
  <bookViews>
    <workbookView xWindow="-108" yWindow="-108" windowWidth="23256" windowHeight="12456" activeTab="1" xr2:uid="{5975FBF6-BFAA-459F-92AB-81DDE85568F0}"/>
  </bookViews>
  <sheets>
    <sheet name="ARU Budget" sheetId="2" r:id="rId1"/>
    <sheet name="Playback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 s="1"/>
  <c r="C5" i="2"/>
  <c r="C6" i="2" s="1"/>
  <c r="B5" i="2"/>
  <c r="B6" i="2" s="1"/>
  <c r="D21" i="1"/>
  <c r="D6" i="1"/>
  <c r="D5" i="1"/>
  <c r="C5" i="1"/>
  <c r="C6" i="1" s="1"/>
  <c r="B5" i="1"/>
  <c r="B6" i="1" s="1"/>
  <c r="B21" i="2"/>
  <c r="D9" i="1"/>
  <c r="C9" i="1"/>
  <c r="B9" i="1"/>
  <c r="D8" i="1"/>
  <c r="C8" i="1"/>
  <c r="B8" i="1"/>
  <c r="D16" i="1"/>
  <c r="C16" i="1"/>
  <c r="B16" i="1"/>
  <c r="D10" i="1"/>
  <c r="C10" i="1" l="1"/>
  <c r="B10" i="1"/>
  <c r="D21" i="2"/>
  <c r="C21" i="2"/>
  <c r="D18" i="1" l="1"/>
  <c r="D19" i="1" s="1"/>
  <c r="C18" i="1"/>
  <c r="C19" i="1" s="1"/>
  <c r="C21" i="1" s="1"/>
  <c r="D23" i="2"/>
  <c r="D24" i="2" s="1"/>
  <c r="D9" i="2"/>
  <c r="D8" i="2"/>
  <c r="C23" i="2"/>
  <c r="C24" i="2" s="1"/>
  <c r="C9" i="2"/>
  <c r="C8" i="2"/>
  <c r="B18" i="1"/>
  <c r="B19" i="1" s="1"/>
  <c r="B21" i="1" s="1"/>
  <c r="B8" i="2"/>
  <c r="B9" i="2"/>
  <c r="B23" i="2"/>
  <c r="B24" i="2" s="1"/>
  <c r="E21" i="1" l="1"/>
  <c r="C10" i="2"/>
  <c r="C26" i="2" s="1"/>
  <c r="D10" i="2"/>
  <c r="D26" i="2" s="1"/>
  <c r="B10" i="2"/>
  <c r="B26" i="2" s="1"/>
  <c r="E26" i="2" l="1"/>
</calcChain>
</file>

<file path=xl/sharedStrings.xml><?xml version="1.0" encoding="utf-8"?>
<sst xmlns="http://schemas.openxmlformats.org/spreadsheetml/2006/main" count="80" uniqueCount="56">
  <si>
    <t>Total</t>
  </si>
  <si>
    <t>Transportation of People</t>
  </si>
  <si>
    <t>Gas</t>
  </si>
  <si>
    <t>Lodging</t>
  </si>
  <si>
    <t>Supplies and Materials</t>
  </si>
  <si>
    <t>Other Expenses</t>
  </si>
  <si>
    <t>Total Costs</t>
  </si>
  <si>
    <t>Vehicles</t>
  </si>
  <si>
    <t>Data Storage Equipment</t>
  </si>
  <si>
    <t>Notes</t>
  </si>
  <si>
    <t xml:space="preserve">Technician and Staff Salaries </t>
  </si>
  <si>
    <t>Budget Year 1</t>
  </si>
  <si>
    <t>Budget Year 2</t>
  </si>
  <si>
    <t>Budget Year 3</t>
  </si>
  <si>
    <t xml:space="preserve">$240/20 points= $12 per ARU point. Or  $36 per site with average of 3 points.       
</t>
  </si>
  <si>
    <t>$50x6 days</t>
  </si>
  <si>
    <t>$7.50 x 6 days</t>
  </si>
  <si>
    <t>$32x 2techs x 6 days</t>
  </si>
  <si>
    <t>Total for 20 sites (60 points)</t>
  </si>
  <si>
    <t>2 technicians and river based surveys</t>
  </si>
  <si>
    <t>$320/10 x 3 visits=$96 per point or $320 per site</t>
  </si>
  <si>
    <t>$50x18days</t>
  </si>
  <si>
    <t>$7.50x18 days</t>
  </si>
  <si>
    <t>2 playback speakers ($100 each)</t>
  </si>
  <si>
    <t>$32x2techs x 6 days , 3 separate hitches</t>
  </si>
  <si>
    <t>SD cards</t>
  </si>
  <si>
    <t>Baggies</t>
  </si>
  <si>
    <t>Buckle straps</t>
  </si>
  <si>
    <t>Batteries</t>
  </si>
  <si>
    <t>Datasheets</t>
  </si>
  <si>
    <t>Duct tape</t>
  </si>
  <si>
    <t>Misc</t>
  </si>
  <si>
    <t>Housing</t>
  </si>
  <si>
    <t>Additional notes</t>
  </si>
  <si>
    <t>Bluetooth speakers</t>
  </si>
  <si>
    <t>Data recording sheets and pencils</t>
  </si>
  <si>
    <t>Binoculars</t>
  </si>
  <si>
    <t>Total for 20 points</t>
  </si>
  <si>
    <t>Data processing and analysis</t>
  </si>
  <si>
    <t>Daily Field Salary Cost: Need expereinced point count technciian to reliably ID cuckoos- $20/hr. Assuming set up is primarily river based working in teams of 2 technicians can get 3 sites and around 10 points surveyed per day ($320 per day)
Total of 6 days to conduct playback at all 20 points (5 field hours per day 6 am - 11 am), repeat this three times
(total is 320 x 6 x 3)</t>
  </si>
  <si>
    <t>14.6 hours x$18 per hour based on grad student salary</t>
  </si>
  <si>
    <t>ARU techncian doesn't need bird ID skills, so will cost less-$15/hour.  Technicians are not restricted by time of day, so team of 2 techncians on river can get 6-7 sites and approximately 20 points surveyed each day for $240 per day
7 field hours per day, with 1 hour for logistics 
2 visits - deployment and retrieval, three days of each 
Total 3 days set up, 3 days take down, $240x3days x 2 visits</t>
  </si>
  <si>
    <t>Cost of AudioMoths (60)</t>
  </si>
  <si>
    <t>$9 each x (60 total + 6 extra)</t>
  </si>
  <si>
    <t>$10 for a pack of 100</t>
  </si>
  <si>
    <t>3 per ARU = 180, $35.75/12 pack x 15</t>
  </si>
  <si>
    <t>$5 per roll, 2 rolls per year</t>
  </si>
  <si>
    <t>$110 each, 4 TB storage drives x 4</t>
  </si>
  <si>
    <t>-</t>
  </si>
  <si>
    <t>Budget Summary: ARU (20 sites, 60 ARUs)</t>
  </si>
  <si>
    <t>Budget Summary: Playback (20 sites, 60 points)</t>
  </si>
  <si>
    <t>Fringe benefits</t>
  </si>
  <si>
    <t>$2 each x 66</t>
  </si>
  <si>
    <t>$20/hour based on technician wage, 7.7 hours to upload and analyze data (rounded up to 8)</t>
  </si>
  <si>
    <t>Techs bring their own</t>
  </si>
  <si>
    <t>Initial purchase, replace 6 ARUs a year to account for 10% attrition, shipping included 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</si>
</sst>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44" fontId="1" fillId="3" borderId="3" xfId="1" applyFont="1" applyFill="1" applyBorder="1"/>
    <xf numFmtId="44" fontId="0" fillId="0" borderId="2" xfId="1" applyFont="1" applyBorder="1"/>
    <xf numFmtId="0" fontId="1" fillId="2" borderId="2" xfId="0" applyFont="1" applyFill="1" applyBorder="1"/>
    <xf numFmtId="0" fontId="0" fillId="0" borderId="0" xfId="0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44" fontId="0" fillId="0" borderId="2" xfId="1" applyFont="1" applyBorder="1" applyAlignment="1">
      <alignment horizontal="left" vertical="top" wrapText="1"/>
    </xf>
    <xf numFmtId="0" fontId="1" fillId="4" borderId="0" xfId="0" applyFont="1" applyFill="1"/>
    <xf numFmtId="0" fontId="1" fillId="2" borderId="0" xfId="0" applyFont="1" applyFill="1" applyAlignment="1">
      <alignment horizontal="left" vertical="top" wrapText="1"/>
    </xf>
    <xf numFmtId="0" fontId="3" fillId="0" borderId="0" xfId="0" applyFont="1"/>
    <xf numFmtId="44" fontId="0" fillId="0" borderId="0" xfId="1" applyFont="1"/>
    <xf numFmtId="44" fontId="0" fillId="0" borderId="0" xfId="1" applyFont="1" applyAlignment="1">
      <alignment horizontal="left" vertical="top" wrapText="1"/>
    </xf>
    <xf numFmtId="6" fontId="1" fillId="3" borderId="3" xfId="1" applyNumberFormat="1" applyFont="1" applyFill="1" applyBorder="1"/>
    <xf numFmtId="44" fontId="0" fillId="0" borderId="4" xfId="1" applyFont="1" applyBorder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44" fontId="0" fillId="0" borderId="0" xfId="1" applyFont="1" applyFill="1" applyAlignment="1">
      <alignment horizontal="left" vertical="top" wrapText="1"/>
    </xf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33A7-6E0A-4CB9-9A13-A2EBDA6F4552}">
  <dimension ref="A1:F26"/>
  <sheetViews>
    <sheetView workbookViewId="0">
      <selection activeCell="F16" sqref="F16"/>
    </sheetView>
  </sheetViews>
  <sheetFormatPr defaultRowHeight="14.4" x14ac:dyDescent="0.3"/>
  <cols>
    <col min="1" max="1" width="36.6640625" bestFit="1" customWidth="1"/>
    <col min="2" max="2" width="19.44140625" bestFit="1" customWidth="1"/>
    <col min="3" max="3" width="17.44140625" bestFit="1" customWidth="1"/>
    <col min="4" max="4" width="17.77734375" bestFit="1" customWidth="1"/>
    <col min="5" max="5" width="29.5546875" customWidth="1"/>
    <col min="6" max="6" width="14.88671875" bestFit="1" customWidth="1"/>
  </cols>
  <sheetData>
    <row r="1" spans="1:6" s="1" customFormat="1" ht="15" thickBot="1" x14ac:dyDescent="0.35">
      <c r="A1" s="3" t="s">
        <v>49</v>
      </c>
      <c r="B1" s="3" t="s">
        <v>11</v>
      </c>
      <c r="C1" s="3" t="s">
        <v>12</v>
      </c>
      <c r="D1" s="3" t="s">
        <v>13</v>
      </c>
      <c r="E1" s="3" t="s">
        <v>9</v>
      </c>
    </row>
    <row r="2" spans="1:6" s="1" customFormat="1" x14ac:dyDescent="0.3">
      <c r="A2" s="2" t="s">
        <v>10</v>
      </c>
      <c r="B2" s="2"/>
      <c r="C2" s="2"/>
      <c r="D2" s="2"/>
      <c r="E2" s="2"/>
      <c r="F2" s="1" t="s">
        <v>33</v>
      </c>
    </row>
    <row r="3" spans="1:6" ht="201.6" x14ac:dyDescent="0.3">
      <c r="A3" t="s">
        <v>19</v>
      </c>
      <c r="B3" s="14">
        <v>1440</v>
      </c>
      <c r="C3" s="14">
        <v>1440</v>
      </c>
      <c r="D3" s="14">
        <v>1440</v>
      </c>
      <c r="E3" s="7" t="s">
        <v>41</v>
      </c>
      <c r="F3" s="7" t="s">
        <v>14</v>
      </c>
    </row>
    <row r="4" spans="1:6" ht="28.8" x14ac:dyDescent="0.3">
      <c r="A4" t="s">
        <v>38</v>
      </c>
      <c r="B4" s="14">
        <v>263</v>
      </c>
      <c r="C4" s="14">
        <v>263</v>
      </c>
      <c r="D4" s="14">
        <v>263</v>
      </c>
      <c r="E4" s="7" t="s">
        <v>40</v>
      </c>
    </row>
    <row r="5" spans="1:6" x14ac:dyDescent="0.3">
      <c r="A5" t="s">
        <v>51</v>
      </c>
      <c r="B5" s="14">
        <f>(B3+B4)*0.3</f>
        <v>510.9</v>
      </c>
      <c r="C5" s="14">
        <f>(C3+C4)*0.3</f>
        <v>510.9</v>
      </c>
      <c r="D5" s="14">
        <f>(D3+D4)*0.3</f>
        <v>510.9</v>
      </c>
      <c r="E5" s="7"/>
    </row>
    <row r="6" spans="1:6" x14ac:dyDescent="0.3">
      <c r="A6" s="5" t="s">
        <v>18</v>
      </c>
      <c r="B6" s="16">
        <f>SUM(B3:B5)</f>
        <v>2213.9</v>
      </c>
      <c r="C6" s="16">
        <f>SUM(C3:C5)</f>
        <v>2213.9</v>
      </c>
      <c r="D6" s="16">
        <f>SUM(D3:D5)</f>
        <v>2213.9</v>
      </c>
      <c r="E6" s="9"/>
    </row>
    <row r="7" spans="1:6" s="1" customFormat="1" x14ac:dyDescent="0.3">
      <c r="A7" s="6" t="s">
        <v>1</v>
      </c>
      <c r="B7" s="8"/>
      <c r="C7" s="8"/>
      <c r="D7" s="8"/>
      <c r="E7" s="8"/>
    </row>
    <row r="8" spans="1:6" x14ac:dyDescent="0.3">
      <c r="A8" t="s">
        <v>7</v>
      </c>
      <c r="B8" s="14">
        <f>50*6</f>
        <v>300</v>
      </c>
      <c r="C8" s="14">
        <f>50*6</f>
        <v>300</v>
      </c>
      <c r="D8" s="14">
        <f>50*6</f>
        <v>300</v>
      </c>
      <c r="E8" s="7" t="s">
        <v>15</v>
      </c>
    </row>
    <row r="9" spans="1:6" x14ac:dyDescent="0.3">
      <c r="A9" t="s">
        <v>2</v>
      </c>
      <c r="B9" s="14">
        <f>7.5*6</f>
        <v>45</v>
      </c>
      <c r="C9" s="14">
        <f>7.5*6</f>
        <v>45</v>
      </c>
      <c r="D9" s="14">
        <f>7.5*6</f>
        <v>45</v>
      </c>
      <c r="E9" s="7" t="s">
        <v>16</v>
      </c>
    </row>
    <row r="10" spans="1:6" x14ac:dyDescent="0.3">
      <c r="A10" s="5" t="s">
        <v>0</v>
      </c>
      <c r="B10" s="9">
        <f>SUM(B8:B9)</f>
        <v>345</v>
      </c>
      <c r="C10" s="9">
        <f>SUM(C8:C9)</f>
        <v>345</v>
      </c>
      <c r="D10" s="9">
        <f>SUM(D8:D9)</f>
        <v>345</v>
      </c>
      <c r="E10" s="9"/>
    </row>
    <row r="11" spans="1:6" s="1" customFormat="1" x14ac:dyDescent="0.3">
      <c r="A11" s="6" t="s">
        <v>4</v>
      </c>
      <c r="B11" s="6"/>
      <c r="C11" s="6"/>
      <c r="D11" s="6"/>
      <c r="E11" s="6"/>
    </row>
    <row r="12" spans="1:6" x14ac:dyDescent="0.3">
      <c r="A12" t="s">
        <v>42</v>
      </c>
      <c r="B12" s="13">
        <v>4800</v>
      </c>
      <c r="C12" s="13">
        <v>480</v>
      </c>
      <c r="D12" s="13">
        <v>480</v>
      </c>
      <c r="E12" t="s">
        <v>55</v>
      </c>
    </row>
    <row r="13" spans="1:6" x14ac:dyDescent="0.3">
      <c r="A13" t="s">
        <v>8</v>
      </c>
      <c r="B13" s="13">
        <v>440</v>
      </c>
      <c r="C13" s="13">
        <v>0</v>
      </c>
      <c r="D13" s="13">
        <v>0</v>
      </c>
      <c r="E13" s="12" t="s">
        <v>47</v>
      </c>
    </row>
    <row r="14" spans="1:6" x14ac:dyDescent="0.3">
      <c r="A14" t="s">
        <v>25</v>
      </c>
      <c r="B14" s="13">
        <v>594</v>
      </c>
      <c r="C14" s="13">
        <v>0</v>
      </c>
      <c r="D14" s="13">
        <v>0</v>
      </c>
      <c r="E14" t="s">
        <v>43</v>
      </c>
    </row>
    <row r="15" spans="1:6" x14ac:dyDescent="0.3">
      <c r="A15" t="s">
        <v>26</v>
      </c>
      <c r="B15" s="13">
        <v>10</v>
      </c>
      <c r="C15" s="13">
        <v>10</v>
      </c>
      <c r="D15" s="13">
        <v>0</v>
      </c>
      <c r="E15" t="s">
        <v>44</v>
      </c>
    </row>
    <row r="16" spans="1:6" x14ac:dyDescent="0.3">
      <c r="A16" t="s">
        <v>27</v>
      </c>
      <c r="B16" s="19">
        <v>132</v>
      </c>
      <c r="C16" s="19"/>
      <c r="D16" s="19"/>
      <c r="E16" t="s">
        <v>52</v>
      </c>
    </row>
    <row r="17" spans="1:5" x14ac:dyDescent="0.3">
      <c r="A17" t="s">
        <v>28</v>
      </c>
      <c r="B17" s="13">
        <v>536</v>
      </c>
      <c r="C17" s="13">
        <v>536</v>
      </c>
      <c r="D17" s="13">
        <v>536</v>
      </c>
      <c r="E17" t="s">
        <v>45</v>
      </c>
    </row>
    <row r="18" spans="1:5" x14ac:dyDescent="0.3">
      <c r="A18" t="s">
        <v>29</v>
      </c>
      <c r="B18" s="13">
        <v>3</v>
      </c>
      <c r="C18" s="13">
        <v>0</v>
      </c>
      <c r="D18" s="13">
        <v>0</v>
      </c>
    </row>
    <row r="19" spans="1:5" x14ac:dyDescent="0.3">
      <c r="A19" t="s">
        <v>30</v>
      </c>
      <c r="B19" s="13">
        <v>10</v>
      </c>
      <c r="C19" s="13">
        <v>10</v>
      </c>
      <c r="D19" s="13">
        <v>10</v>
      </c>
      <c r="E19" t="s">
        <v>46</v>
      </c>
    </row>
    <row r="20" spans="1:5" x14ac:dyDescent="0.3">
      <c r="A20" t="s">
        <v>31</v>
      </c>
      <c r="B20" s="13">
        <v>40</v>
      </c>
      <c r="C20" s="13">
        <v>20</v>
      </c>
      <c r="D20" s="13">
        <v>20</v>
      </c>
    </row>
    <row r="21" spans="1:5" x14ac:dyDescent="0.3">
      <c r="A21" s="5" t="s">
        <v>0</v>
      </c>
      <c r="B21" s="5">
        <f>SUM(B12:B20)</f>
        <v>6565</v>
      </c>
      <c r="C21" s="5">
        <f>SUM(C12:C20)</f>
        <v>1056</v>
      </c>
      <c r="D21" s="5">
        <f>SUM(D12:D20)</f>
        <v>1046</v>
      </c>
      <c r="E21" s="5"/>
    </row>
    <row r="22" spans="1:5" s="1" customFormat="1" x14ac:dyDescent="0.3">
      <c r="A22" s="6" t="s">
        <v>5</v>
      </c>
      <c r="B22" s="6"/>
      <c r="C22" s="6"/>
      <c r="D22" s="6"/>
      <c r="E22" s="6"/>
    </row>
    <row r="23" spans="1:5" x14ac:dyDescent="0.3">
      <c r="A23" t="s">
        <v>3</v>
      </c>
      <c r="B23" s="14">
        <f>32*2*6</f>
        <v>384</v>
      </c>
      <c r="C23" s="14">
        <f>32*2*6</f>
        <v>384</v>
      </c>
      <c r="D23" s="14">
        <f>32*2*6</f>
        <v>384</v>
      </c>
      <c r="E23" s="7" t="s">
        <v>17</v>
      </c>
    </row>
    <row r="24" spans="1:5" x14ac:dyDescent="0.3">
      <c r="A24" s="5" t="s">
        <v>0</v>
      </c>
      <c r="B24" s="5">
        <f>SUM(B23:B23)</f>
        <v>384</v>
      </c>
      <c r="C24" s="5">
        <f>SUM(C23:C23)</f>
        <v>384</v>
      </c>
      <c r="D24" s="5">
        <f>SUM(D23:D23)</f>
        <v>384</v>
      </c>
      <c r="E24" s="5"/>
    </row>
    <row r="25" spans="1:5" x14ac:dyDescent="0.3">
      <c r="B25" s="13"/>
      <c r="C25" s="13"/>
      <c r="D25" s="13"/>
    </row>
    <row r="26" spans="1:5" x14ac:dyDescent="0.3">
      <c r="A26" s="4" t="s">
        <v>6</v>
      </c>
      <c r="B26" s="4">
        <f>SUM(B6,B10,B21,B24)</f>
        <v>9507.9</v>
      </c>
      <c r="C26" s="4">
        <f>SUM(C6,C10,C21,C24)</f>
        <v>3998.9</v>
      </c>
      <c r="D26" s="4">
        <f>SUM(D6,D10,D21,D24)</f>
        <v>3988.9</v>
      </c>
      <c r="E26" s="4">
        <f>SUM(B26:D26)</f>
        <v>17495.7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B542-9006-44AD-8638-E9E2F7C936DD}">
  <dimension ref="A1:F21"/>
  <sheetViews>
    <sheetView tabSelected="1" topLeftCell="A3" workbookViewId="0">
      <selection activeCell="E18" sqref="E18"/>
    </sheetView>
  </sheetViews>
  <sheetFormatPr defaultRowHeight="14.4" x14ac:dyDescent="0.3"/>
  <cols>
    <col min="1" max="1" width="41.44140625" bestFit="1" customWidth="1"/>
    <col min="2" max="2" width="22.109375" customWidth="1"/>
    <col min="3" max="3" width="20.109375" customWidth="1"/>
    <col min="4" max="4" width="19.6640625" customWidth="1"/>
    <col min="5" max="5" width="39.77734375" customWidth="1"/>
    <col min="6" max="6" width="14.88671875" bestFit="1" customWidth="1"/>
  </cols>
  <sheetData>
    <row r="1" spans="1:6" s="1" customFormat="1" ht="15" thickBot="1" x14ac:dyDescent="0.35">
      <c r="A1" s="3" t="s">
        <v>50</v>
      </c>
      <c r="B1" s="3" t="s">
        <v>11</v>
      </c>
      <c r="C1" s="3" t="s">
        <v>12</v>
      </c>
      <c r="D1" s="3" t="s">
        <v>13</v>
      </c>
      <c r="E1" s="3" t="s">
        <v>9</v>
      </c>
    </row>
    <row r="2" spans="1:6" s="1" customFormat="1" x14ac:dyDescent="0.3">
      <c r="A2" s="2" t="s">
        <v>10</v>
      </c>
      <c r="B2" s="2"/>
      <c r="C2" s="2"/>
      <c r="D2" s="2"/>
      <c r="E2" s="2"/>
      <c r="F2" s="1" t="s">
        <v>33</v>
      </c>
    </row>
    <row r="3" spans="1:6" ht="144" x14ac:dyDescent="0.3">
      <c r="A3" t="s">
        <v>19</v>
      </c>
      <c r="B3" s="9">
        <v>5760</v>
      </c>
      <c r="C3" s="9">
        <v>5760</v>
      </c>
      <c r="D3" s="9">
        <v>5760</v>
      </c>
      <c r="E3" s="7" t="s">
        <v>39</v>
      </c>
      <c r="F3" s="7" t="s">
        <v>20</v>
      </c>
    </row>
    <row r="4" spans="1:6" ht="28.8" x14ac:dyDescent="0.3">
      <c r="A4" t="s">
        <v>38</v>
      </c>
      <c r="B4" s="14">
        <v>160</v>
      </c>
      <c r="C4" s="14">
        <v>160</v>
      </c>
      <c r="D4" s="14">
        <v>160</v>
      </c>
      <c r="E4" s="7" t="s">
        <v>53</v>
      </c>
    </row>
    <row r="5" spans="1:6" x14ac:dyDescent="0.3">
      <c r="A5" t="s">
        <v>51</v>
      </c>
      <c r="B5" s="14">
        <f>(B3+B4)*0.3</f>
        <v>1776</v>
      </c>
      <c r="C5" s="14">
        <f>(C3+C4)*0.3</f>
        <v>1776</v>
      </c>
      <c r="D5" s="14">
        <f>(D3+D4)*0.3</f>
        <v>1776</v>
      </c>
      <c r="E5" s="17">
        <v>0.3</v>
      </c>
    </row>
    <row r="6" spans="1:6" x14ac:dyDescent="0.3">
      <c r="A6" s="5" t="s">
        <v>37</v>
      </c>
      <c r="B6" s="9">
        <f>SUM(B3:B5)</f>
        <v>7696</v>
      </c>
      <c r="C6" s="9">
        <f>SUM(C3:C5)</f>
        <v>7696</v>
      </c>
      <c r="D6" s="9">
        <f>SUM(D3:D5)</f>
        <v>7696</v>
      </c>
      <c r="E6" s="9"/>
    </row>
    <row r="7" spans="1:6" s="1" customFormat="1" x14ac:dyDescent="0.3">
      <c r="A7" s="6" t="s">
        <v>1</v>
      </c>
      <c r="B7" s="10"/>
      <c r="C7" s="10"/>
      <c r="D7" s="10"/>
      <c r="E7" s="11"/>
    </row>
    <row r="8" spans="1:6" x14ac:dyDescent="0.3">
      <c r="A8" t="s">
        <v>7</v>
      </c>
      <c r="B8" s="14">
        <f>50*18</f>
        <v>900</v>
      </c>
      <c r="C8" s="14">
        <f>50*18</f>
        <v>900</v>
      </c>
      <c r="D8" s="14">
        <f>50*18</f>
        <v>900</v>
      </c>
      <c r="E8" s="7" t="s">
        <v>21</v>
      </c>
    </row>
    <row r="9" spans="1:6" x14ac:dyDescent="0.3">
      <c r="A9" t="s">
        <v>2</v>
      </c>
      <c r="B9" s="14">
        <f>7.5*18</f>
        <v>135</v>
      </c>
      <c r="C9" s="14">
        <f>7.5*18</f>
        <v>135</v>
      </c>
      <c r="D9" s="14">
        <f>7.5*18</f>
        <v>135</v>
      </c>
      <c r="E9" s="7" t="s">
        <v>22</v>
      </c>
    </row>
    <row r="10" spans="1:6" x14ac:dyDescent="0.3">
      <c r="A10" s="5" t="s">
        <v>0</v>
      </c>
      <c r="B10" s="9">
        <f>SUM(B8:B9)</f>
        <v>1035</v>
      </c>
      <c r="C10" s="9">
        <f>SUM(C8:C9)</f>
        <v>1035</v>
      </c>
      <c r="D10" s="9">
        <f>SUM(D8:D9)</f>
        <v>1035</v>
      </c>
      <c r="E10" s="5"/>
    </row>
    <row r="11" spans="1:6" s="1" customFormat="1" x14ac:dyDescent="0.3">
      <c r="A11" s="6" t="s">
        <v>4</v>
      </c>
      <c r="B11" s="6"/>
      <c r="C11" s="6"/>
      <c r="D11" s="6"/>
      <c r="E11" s="6"/>
    </row>
    <row r="12" spans="1:6" x14ac:dyDescent="0.3">
      <c r="A12" t="s">
        <v>34</v>
      </c>
      <c r="B12" s="14">
        <v>200</v>
      </c>
      <c r="C12" s="13" t="s">
        <v>48</v>
      </c>
      <c r="D12" s="13" t="s">
        <v>48</v>
      </c>
      <c r="E12" t="s">
        <v>23</v>
      </c>
    </row>
    <row r="13" spans="1:6" x14ac:dyDescent="0.3">
      <c r="A13" t="s">
        <v>36</v>
      </c>
      <c r="B13" s="18">
        <v>0</v>
      </c>
      <c r="C13" s="19">
        <v>0</v>
      </c>
      <c r="D13" s="19">
        <v>0</v>
      </c>
      <c r="E13" t="s">
        <v>54</v>
      </c>
    </row>
    <row r="14" spans="1:6" x14ac:dyDescent="0.3">
      <c r="A14" t="s">
        <v>35</v>
      </c>
      <c r="B14" s="14">
        <v>10</v>
      </c>
      <c r="C14" s="13" t="s">
        <v>48</v>
      </c>
      <c r="D14" s="13" t="s">
        <v>48</v>
      </c>
    </row>
    <row r="15" spans="1:6" x14ac:dyDescent="0.3">
      <c r="A15" t="s">
        <v>31</v>
      </c>
      <c r="B15" s="13">
        <v>40</v>
      </c>
      <c r="C15" s="13">
        <v>40</v>
      </c>
      <c r="D15" s="13">
        <v>40</v>
      </c>
    </row>
    <row r="16" spans="1:6" x14ac:dyDescent="0.3">
      <c r="A16" s="5" t="s">
        <v>0</v>
      </c>
      <c r="B16" s="5">
        <f>SUM(B12:B15)</f>
        <v>250</v>
      </c>
      <c r="C16" s="5">
        <f>SUM(C12:C15)</f>
        <v>40</v>
      </c>
      <c r="D16" s="5">
        <f>SUM(D12:D15)</f>
        <v>40</v>
      </c>
      <c r="E16" s="5"/>
    </row>
    <row r="17" spans="1:5" s="1" customFormat="1" x14ac:dyDescent="0.3">
      <c r="A17" s="6" t="s">
        <v>5</v>
      </c>
      <c r="B17" s="6"/>
      <c r="C17" s="6"/>
      <c r="D17" s="6"/>
      <c r="E17" s="6"/>
    </row>
    <row r="18" spans="1:5" ht="18.600000000000001" customHeight="1" x14ac:dyDescent="0.3">
      <c r="A18" t="s">
        <v>32</v>
      </c>
      <c r="B18" s="14">
        <f>32*2*18</f>
        <v>1152</v>
      </c>
      <c r="C18" s="14">
        <f>32*2*18</f>
        <v>1152</v>
      </c>
      <c r="D18" s="14">
        <f>32*2*18</f>
        <v>1152</v>
      </c>
      <c r="E18" s="7" t="s">
        <v>24</v>
      </c>
    </row>
    <row r="19" spans="1:5" x14ac:dyDescent="0.3">
      <c r="A19" s="5" t="s">
        <v>0</v>
      </c>
      <c r="B19" s="5">
        <f>SUM(B18:B18)</f>
        <v>1152</v>
      </c>
      <c r="C19" s="5">
        <f>SUM(C18:C18)</f>
        <v>1152</v>
      </c>
      <c r="D19" s="5">
        <f>SUM(D18:D18)</f>
        <v>1152</v>
      </c>
      <c r="E19" s="5"/>
    </row>
    <row r="21" spans="1:5" x14ac:dyDescent="0.3">
      <c r="A21" s="4" t="s">
        <v>6</v>
      </c>
      <c r="B21" s="4">
        <f>SUM(B6,B10,B16,B19)</f>
        <v>10133</v>
      </c>
      <c r="C21" s="15">
        <f>SUM(C6,C10,,C16,C19)</f>
        <v>9923</v>
      </c>
      <c r="D21" s="4">
        <f>SUM(D6,D10,D16,D19)</f>
        <v>9923</v>
      </c>
      <c r="E21" s="4">
        <f>SUM(B21:D21)</f>
        <v>29979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ARU Budget</vt:lpstr>
      <vt:lpstr>Playback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Kurtin</dc:creator>
  <cp:lastModifiedBy>Anna Kurtin</cp:lastModifiedBy>
  <dcterms:created xsi:type="dcterms:W3CDTF">2022-12-05T17:45:51Z</dcterms:created>
  <dcterms:modified xsi:type="dcterms:W3CDTF">2024-10-10T16:15:50Z</dcterms:modified>
</cp:coreProperties>
</file>