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entuef-my.sharepoint.com/personal/alauren_uef_fi/Documents/codes/plantation_simulator/"/>
    </mc:Choice>
  </mc:AlternateContent>
  <xr:revisionPtr revIDLastSave="12" documentId="13_ncr:1_{BD37C9A6-105E-4234-89AE-96DD6AE2F5EF}" xr6:coauthVersionLast="46" xr6:coauthVersionMax="46" xr10:uidLastSave="{FD43333F-0F49-44FD-9762-20E59458A1BB}"/>
  <bookViews>
    <workbookView xWindow="-108" yWindow="-108" windowWidth="23256" windowHeight="12576" activeTab="1" xr2:uid="{00000000-000D-0000-FFFF-FFFF00000000}"/>
  </bookViews>
  <sheets>
    <sheet name="General" sheetId="1" r:id="rId1"/>
    <sheet name="Growth and Yield" sheetId="2" r:id="rId2"/>
    <sheet name="Nitrogen" sheetId="3" r:id="rId3"/>
    <sheet name="Phosphorus" sheetId="5" r:id="rId4"/>
    <sheet name="Potassium" sheetId="6" r:id="rId5"/>
    <sheet name="Fertilization" sheetId="4" r:id="rId6"/>
    <sheet name="Biomass" sheetId="7" r:id="rId7"/>
    <sheet name="Decomposition" sheetId="8" r:id="rId8"/>
    <sheet name="Timeseries" sheetId="9" r:id="rId9"/>
    <sheet name="SurvivalTs" sheetId="10" r:id="rId10"/>
    <sheet name="Thinning" sheetId="11" r:id="rId11"/>
  </sheets>
  <definedNames>
    <definedName name="_xlnm.Print_Area" localSheetId="6">#REF!</definedName>
    <definedName name="_xlnm.Print_Area" localSheetId="7">#REF!</definedName>
    <definedName name="_xlnm.Print_Area" localSheetId="5">#REF!</definedName>
    <definedName name="_xlnm.Print_Area" localSheetId="0">#REF!</definedName>
    <definedName name="_xlnm.Print_Area" localSheetId="1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8">#REF!</definedName>
    <definedName name="_xlnm.Sheet_Title" localSheetId="6">"Biomass"</definedName>
    <definedName name="_xlnm.Sheet_Title" localSheetId="7">"Decomposition"</definedName>
    <definedName name="_xlnm.Sheet_Title" localSheetId="5">"Fertilization"</definedName>
    <definedName name="_xlnm.Sheet_Title" localSheetId="0">"General"</definedName>
    <definedName name="_xlnm.Sheet_Title" localSheetId="1">"Growth and Yield"</definedName>
    <definedName name="_xlnm.Sheet_Title" localSheetId="2">"Nitrogen"</definedName>
    <definedName name="_xlnm.Sheet_Title" localSheetId="3">"Phosphorus"</definedName>
    <definedName name="_xlnm.Sheet_Title" localSheetId="4">"Potassium"</definedName>
    <definedName name="_xlnm.Sheet_Title" localSheetId="8">"Timeseries"</definedName>
  </definedNames>
  <calcPr calcId="191029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8" l="1"/>
  <c r="G3" i="8"/>
  <c r="F3" i="8"/>
  <c r="E3" i="8"/>
  <c r="D3" i="8"/>
  <c r="C3" i="8"/>
  <c r="B3" i="8"/>
  <c r="A3" i="8"/>
  <c r="A4" i="11" l="1"/>
  <c r="B3" i="10" l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K3" i="8"/>
</calcChain>
</file>

<file path=xl/sharedStrings.xml><?xml version="1.0" encoding="utf-8"?>
<sst xmlns="http://schemas.openxmlformats.org/spreadsheetml/2006/main" count="294" uniqueCount="228">
  <si>
    <t>N</t>
  </si>
  <si>
    <t>T1a</t>
  </si>
  <si>
    <t>T1u</t>
  </si>
  <si>
    <t>T1W</t>
  </si>
  <si>
    <t>T2a</t>
  </si>
  <si>
    <t>T2u</t>
  </si>
  <si>
    <t>T2W</t>
  </si>
  <si>
    <t>Nutrient retranslocation (share of original conc)</t>
  </si>
  <si>
    <t>Weeds: Translocation of nutrients</t>
  </si>
  <si>
    <t>Mineral weathering (kg/ha/year)</t>
  </si>
  <si>
    <t>Fixation share from total uptake (0…1)</t>
  </si>
  <si>
    <t>Fixation share in Weeds (0…1)</t>
  </si>
  <si>
    <t>Leaching from supply</t>
  </si>
  <si>
    <t>depo</t>
  </si>
  <si>
    <t>concWood</t>
  </si>
  <si>
    <t>concLeaf</t>
  </si>
  <si>
    <t>concBark</t>
  </si>
  <si>
    <t>concRoot</t>
  </si>
  <si>
    <t>concBranch</t>
  </si>
  <si>
    <t>retrans</t>
  </si>
  <si>
    <t>concWeeds</t>
  </si>
  <si>
    <t>retransWeeds</t>
  </si>
  <si>
    <t>weathering</t>
  </si>
  <si>
    <t>fixShare</t>
  </si>
  <si>
    <t>fixShareWeeds</t>
  </si>
  <si>
    <t>peatCont</t>
  </si>
  <si>
    <t>leach</t>
  </si>
  <si>
    <t>time</t>
  </si>
  <si>
    <t>N</t>
  </si>
  <si>
    <t>R2</t>
  </si>
  <si>
    <t>E. pilularis</t>
  </si>
  <si>
    <t>Age of the stand (years)</t>
  </si>
  <si>
    <t>Index age, years</t>
  </si>
  <si>
    <t>Upper limit of diameter distribution (cm)</t>
  </si>
  <si>
    <t>Length of roatation (years)</t>
  </si>
  <si>
    <t>Number of rotations</t>
  </si>
  <si>
    <t>Length of time step (months)</t>
  </si>
  <si>
    <t>Hdom at index age, m</t>
  </si>
  <si>
    <t>N planted, number</t>
  </si>
  <si>
    <t>Top diameter merchantability limit (cm)</t>
  </si>
  <si>
    <t>Density of wood (kg/m3)</t>
  </si>
  <si>
    <t>Density of bark (kg/m3)</t>
  </si>
  <si>
    <t>Below / above ground mass proportion</t>
  </si>
  <si>
    <t>Bark longevity (years)</t>
  </si>
  <si>
    <t>Branch longevity (years)</t>
  </si>
  <si>
    <t>Leaf longevity (years)</t>
  </si>
  <si>
    <t>Fine root longevity (years)</t>
  </si>
  <si>
    <t>Fine root proportion of root mass (share)</t>
  </si>
  <si>
    <t>Specific leaf area (m2/kg)</t>
  </si>
  <si>
    <t>Mortality rate stems/dt (used if independent survival model is applied)</t>
  </si>
  <si>
    <t>Number of weedings</t>
  </si>
  <si>
    <t>Biomass model tree Species: A. crassicarpa April</t>
  </si>
  <si>
    <t>Weeds: specific leaf area</t>
  </si>
  <si>
    <t>Weeds: Below/Above ground biomass ratio</t>
  </si>
  <si>
    <t>Weeds:Leaf&amp;root longevity (years)</t>
  </si>
  <si>
    <t>Max green mass on site kg/ha</t>
  </si>
  <si>
    <t>Soil loss in harvesting 0…2</t>
  </si>
  <si>
    <t>Growth model tree species</t>
  </si>
  <si>
    <t>age</t>
  </si>
  <si>
    <t>Iage</t>
  </si>
  <si>
    <t>DiamUpperLimit</t>
  </si>
  <si>
    <t>Lrotat</t>
  </si>
  <si>
    <t>Nrotat</t>
  </si>
  <si>
    <t>dt</t>
  </si>
  <si>
    <t>SI</t>
  </si>
  <si>
    <t>Tdia</t>
  </si>
  <si>
    <t>WoodDens</t>
  </si>
  <si>
    <t>BarkDens</t>
  </si>
  <si>
    <t>BgAgRatio</t>
  </si>
  <si>
    <t>BarkLon</t>
  </si>
  <si>
    <t>BranchLon</t>
  </si>
  <si>
    <t>LeafLon</t>
  </si>
  <si>
    <t>FineRLon</t>
  </si>
  <si>
    <t>FineRootPr</t>
  </si>
  <si>
    <t>SLAI</t>
  </si>
  <si>
    <t>Mrate</t>
  </si>
  <si>
    <t>Nweedings</t>
  </si>
  <si>
    <t>BiomSpe</t>
  </si>
  <si>
    <t>WeedLeafA</t>
  </si>
  <si>
    <t>WeedRSRatio</t>
  </si>
  <si>
    <t>WeedsLon</t>
  </si>
  <si>
    <t>maxGreenMass</t>
  </si>
  <si>
    <t>SoilLoss</t>
  </si>
  <si>
    <t>GrTreeS</t>
  </si>
  <si>
    <t>Acacia mangium Forss et al 1996</t>
  </si>
  <si>
    <t>Individual tree height</t>
  </si>
  <si>
    <t>Tree volume (over bark)</t>
  </si>
  <si>
    <t>Merchantable volume (over bark)</t>
  </si>
  <si>
    <t>Eq 2</t>
  </si>
  <si>
    <t>Dominant height</t>
  </si>
  <si>
    <t>Eq 4 Survival</t>
  </si>
  <si>
    <t>Eq 5 Basal area</t>
  </si>
  <si>
    <t>Wood consumption</t>
  </si>
  <si>
    <t>Weed growth</t>
  </si>
  <si>
    <t>Type 1 growth responses</t>
  </si>
  <si>
    <t>Type 2 growth responses</t>
  </si>
  <si>
    <t>Eq4Beta00</t>
  </si>
  <si>
    <t>Eq4Beta01</t>
  </si>
  <si>
    <t>Eq4Beta02</t>
  </si>
  <si>
    <t>Eq7Beta10</t>
  </si>
  <si>
    <t>Eq7Beta11</t>
  </si>
  <si>
    <t>Eq8Beta00</t>
  </si>
  <si>
    <t>Eq8Beta01</t>
  </si>
  <si>
    <t>Eq8Beta02</t>
  </si>
  <si>
    <t>Eq9Beta10</t>
  </si>
  <si>
    <t>Eq9Beta11</t>
  </si>
  <si>
    <t>Eq9Beta12</t>
  </si>
  <si>
    <t>Eq9Beta13</t>
  </si>
  <si>
    <t>Eq10Beta0</t>
  </si>
  <si>
    <t>Eq10Beta1</t>
  </si>
  <si>
    <t>Eq10Beta2</t>
  </si>
  <si>
    <t>Eq11Beta0</t>
  </si>
  <si>
    <t>Eq11Beta1</t>
  </si>
  <si>
    <t>Eq2Beta1</t>
  </si>
  <si>
    <t>Eq2Beta2</t>
  </si>
  <si>
    <t>Eq4Beta0</t>
  </si>
  <si>
    <t>Eq4Beta1</t>
  </si>
  <si>
    <t>Eq4Beta2</t>
  </si>
  <si>
    <t>Eq4Beta3</t>
  </si>
  <si>
    <t>Eq5Beta0</t>
  </si>
  <si>
    <t>Eq5Beta1</t>
  </si>
  <si>
    <t>Eq5Beta2</t>
  </si>
  <si>
    <t>Eq5Beta3</t>
  </si>
  <si>
    <t>WoodBeta0</t>
  </si>
  <si>
    <t>WoodBeta1</t>
  </si>
  <si>
    <t>Wbeta0</t>
  </si>
  <si>
    <t>Wbeta1</t>
  </si>
  <si>
    <t>Nitrogen deposition (kg/ha/year)</t>
  </si>
  <si>
    <t>Nitrogen content of wood (%, mass)</t>
  </si>
  <si>
    <t>Nitrogen content of leaves (%, mass)</t>
  </si>
  <si>
    <t>Nitrogen content of bark (%, mass)</t>
  </si>
  <si>
    <t>Nitrogen content in fine roots (%, mass)</t>
  </si>
  <si>
    <t>Nitrogen content in branch (%, mass)</t>
  </si>
  <si>
    <t>Weeds: Nitrogen content (%, mass)</t>
  </si>
  <si>
    <t>Peat N content %</t>
  </si>
  <si>
    <t>Time (months)</t>
  </si>
  <si>
    <t>Dose (g/tree)</t>
  </si>
  <si>
    <t>NPK</t>
  </si>
  <si>
    <t>Suburin</t>
  </si>
  <si>
    <t>Compost</t>
  </si>
  <si>
    <t>Urea</t>
  </si>
  <si>
    <t>RP</t>
  </si>
  <si>
    <t>TSP</t>
  </si>
  <si>
    <t>Kcl</t>
  </si>
  <si>
    <t>P deposition (kg/ha/year)</t>
  </si>
  <si>
    <t>P content of wood (%, mass)</t>
  </si>
  <si>
    <t>P content of leaves (%, mass)</t>
  </si>
  <si>
    <t>P content of bark (%, mass)</t>
  </si>
  <si>
    <t>P content in fine roots (%, mass)</t>
  </si>
  <si>
    <t>P content in branch (%, mass)</t>
  </si>
  <si>
    <t>Weeds: P content (%, mass)</t>
  </si>
  <si>
    <t>Peat P content %</t>
  </si>
  <si>
    <t>K deposition (kg/ha/year)</t>
  </si>
  <si>
    <t>K content of wood (%, mass)</t>
  </si>
  <si>
    <t>K content of leaves (%, mass)</t>
  </si>
  <si>
    <t>K content of bark (%, mass)</t>
  </si>
  <si>
    <t>K content in fine roots (%, mass)</t>
  </si>
  <si>
    <t>K content in branch (%, mass)</t>
  </si>
  <si>
    <t>Weeds: K content (%, mass)</t>
  </si>
  <si>
    <t>Peat K content %</t>
  </si>
  <si>
    <t>Stem</t>
  </si>
  <si>
    <t>Bark</t>
  </si>
  <si>
    <t>Branch</t>
  </si>
  <si>
    <t>Foliage</t>
  </si>
  <si>
    <t>Tree</t>
  </si>
  <si>
    <t>species</t>
  </si>
  <si>
    <t>b10</t>
  </si>
  <si>
    <t>b11</t>
  </si>
  <si>
    <t>b20</t>
  </si>
  <si>
    <t>b21</t>
  </si>
  <si>
    <t>b30</t>
  </si>
  <si>
    <t>b31</t>
  </si>
  <si>
    <t>b40</t>
  </si>
  <si>
    <t>b41</t>
  </si>
  <si>
    <t>Acacia dealbata</t>
  </si>
  <si>
    <t>Angophora costata</t>
  </si>
  <si>
    <t>E. agglomerata</t>
  </si>
  <si>
    <t>E. cypellocarpa</t>
  </si>
  <si>
    <t>E. dalrympleana</t>
  </si>
  <si>
    <t>E. diversicolor</t>
  </si>
  <si>
    <t>E. fastigata</t>
  </si>
  <si>
    <t>E. mannifera</t>
  </si>
  <si>
    <t>E. muellerana</t>
  </si>
  <si>
    <t>E. obliqua</t>
  </si>
  <si>
    <t>E. radiata</t>
  </si>
  <si>
    <t>E. regnans</t>
  </si>
  <si>
    <t>E. rossii</t>
  </si>
  <si>
    <t>E. sieberi</t>
  </si>
  <si>
    <t>E. pellita WKS</t>
  </si>
  <si>
    <t>A. mangium ref3</t>
  </si>
  <si>
    <t>E. pellita New clone</t>
  </si>
  <si>
    <t>A. crassicarpa April</t>
  </si>
  <si>
    <t>Above ground organic matter kg/ha</t>
  </si>
  <si>
    <t>Below ground organic matter kg/ha</t>
  </si>
  <si>
    <t>Soil temperature, deg C</t>
  </si>
  <si>
    <t>Soil temp under canopy</t>
  </si>
  <si>
    <t>Soil water content relative to field capacity</t>
  </si>
  <si>
    <t>Soil pH</t>
  </si>
  <si>
    <t>Peat bulk density, initial kg m-3</t>
  </si>
  <si>
    <t>Peat bulk density final, kg m-3</t>
  </si>
  <si>
    <t>aboveMass</t>
  </si>
  <si>
    <t>aboveN</t>
  </si>
  <si>
    <t>aboveP</t>
  </si>
  <si>
    <t>aboveK</t>
  </si>
  <si>
    <t>belowMass</t>
  </si>
  <si>
    <t>belowN</t>
  </si>
  <si>
    <t>belowP</t>
  </si>
  <si>
    <t>belowK</t>
  </si>
  <si>
    <t>soilTopen</t>
  </si>
  <si>
    <t>soilTcanopy</t>
  </si>
  <si>
    <t>soilW</t>
  </si>
  <si>
    <t>soilpH</t>
  </si>
  <si>
    <t>peatRhoInit</t>
  </si>
  <si>
    <t>peatRhoFinal</t>
  </si>
  <si>
    <t>Time, months</t>
  </si>
  <si>
    <t>Water table depth (cm positive downwards)</t>
  </si>
  <si>
    <t>wt</t>
  </si>
  <si>
    <t>Diameter distribution (Two parameter Weibull Forss et al 1998)</t>
  </si>
  <si>
    <t>Nstems</t>
  </si>
  <si>
    <t>time (month)</t>
  </si>
  <si>
    <t xml:space="preserve">number of stems removed </t>
  </si>
  <si>
    <t>removal</t>
  </si>
  <si>
    <t>BAremoval</t>
  </si>
  <si>
    <t>Ash</t>
  </si>
  <si>
    <t>A mangium modified</t>
  </si>
  <si>
    <t>A. crassicarpa Chen et al. 2015</t>
  </si>
  <si>
    <t>A. mangium I (Krisnawati et al. 2011)</t>
  </si>
  <si>
    <t>A. mangium II (Krisnawati et al. 2011)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</si>
</sst>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rgb="FF000000"/>
      <name val="Sans"/>
    </font>
    <font>
      <sz val="11"/>
      <color rgb="FF000000"/>
      <name val="Calibri"/>
      <family val="2"/>
    </font>
    <font>
      <sz val="10"/>
      <color rgb="FF000000"/>
      <name val="Sans"/>
    </font>
    <font>
      <b/>
      <sz val="11"/>
      <color rgb="FF000000"/>
      <name val="Calibri"/>
      <family val="2"/>
    </font>
    <font>
      <sz val="11"/>
      <color rgb="FF000000"/>
      <name val="Sans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C0D69A"/>
      </patternFill>
    </fill>
    <fill>
      <patternFill patternType="solid">
        <fgColor rgb="FF99CC00"/>
      </patternFill>
    </fill>
    <fill>
      <patternFill patternType="solid">
        <fgColor rgb="FF92D050"/>
      </patternFill>
    </fill>
    <fill>
      <patternFill patternType="solid">
        <fgColor rgb="FFFFC000"/>
      </patternFill>
    </fill>
    <fill>
      <patternFill patternType="solid">
        <fgColor rgb="FFEAF1DC"/>
      </patternFill>
    </fill>
    <fill>
      <patternFill patternType="solid">
        <fgColor rgb="FFE6B8B7"/>
      </patternFill>
    </fill>
    <fill>
      <patternFill patternType="solid">
        <fgColor rgb="FFC4BC97"/>
      </patternFill>
    </fill>
    <fill>
      <patternFill patternType="solid">
        <fgColor rgb="FF9BBB59"/>
      </patternFill>
    </fill>
    <fill>
      <patternFill patternType="solid">
        <fgColor rgb="FF8DB1E2"/>
      </patternFill>
    </fill>
    <fill>
      <patternFill patternType="solid">
        <fgColor rgb="FF948954"/>
      </patternFill>
    </fill>
    <fill>
      <patternFill patternType="solid">
        <fgColor rgb="FFFCD5B4"/>
      </patternFill>
    </fill>
    <fill>
      <patternFill patternType="solid">
        <fgColor rgb="FFA2D30E"/>
      </patternFill>
    </fill>
    <fill>
      <patternFill patternType="solid">
        <fgColor rgb="FFE0FF80"/>
      </patternFill>
    </fill>
    <fill>
      <patternFill patternType="solid">
        <fgColor rgb="FFB9DB50"/>
      </patternFill>
    </fill>
    <fill>
      <patternFill patternType="solid">
        <fgColor rgb="FFDFFF7B"/>
      </patternFill>
    </fill>
    <fill>
      <patternFill patternType="solid">
        <fgColor rgb="FFC0C0C0"/>
      </patternFill>
    </fill>
    <fill>
      <patternFill patternType="solid">
        <fgColor rgb="FF74933C"/>
      </patternFill>
    </fill>
    <fill>
      <patternFill patternType="solid">
        <fgColor rgb="FFC5D8F1"/>
      </patternFill>
    </fill>
    <fill>
      <patternFill patternType="solid">
        <fgColor rgb="FFFFCC00"/>
      </patternFill>
    </fill>
    <fill>
      <patternFill patternType="solid">
        <fgColor rgb="FF99CCFF"/>
      </patternFill>
    </fill>
    <fill>
      <patternFill patternType="solid">
        <fgColor rgb="FFFF99CC"/>
      </patternFill>
    </fill>
    <fill>
      <patternFill patternType="solid">
        <fgColor rgb="FFFFCC99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3" fillId="4" borderId="2" xfId="0" applyNumberFormat="1" applyFont="1" applyFill="1" applyBorder="1" applyAlignment="1"/>
    <xf numFmtId="0" fontId="1" fillId="4" borderId="1" xfId="0" applyNumberFormat="1" applyFont="1" applyFill="1" applyBorder="1" applyAlignment="1"/>
    <xf numFmtId="0" fontId="3" fillId="5" borderId="1" xfId="0" applyNumberFormat="1" applyFont="1" applyFill="1" applyBorder="1" applyAlignment="1"/>
    <xf numFmtId="0" fontId="1" fillId="5" borderId="1" xfId="0" applyNumberFormat="1" applyFont="1" applyFill="1" applyBorder="1" applyAlignment="1"/>
    <xf numFmtId="0" fontId="3" fillId="6" borderId="1" xfId="0" applyNumberFormat="1" applyFont="1" applyFill="1" applyBorder="1" applyAlignment="1"/>
    <xf numFmtId="0" fontId="1" fillId="6" borderId="1" xfId="0" applyNumberFormat="1" applyFont="1" applyFill="1" applyBorder="1" applyAlignment="1"/>
    <xf numFmtId="0" fontId="3" fillId="7" borderId="1" xfId="0" applyNumberFormat="1" applyFont="1" applyFill="1" applyBorder="1" applyAlignment="1"/>
    <xf numFmtId="0" fontId="1" fillId="7" borderId="3" xfId="0" applyNumberFormat="1" applyFont="1" applyFill="1" applyBorder="1" applyAlignment="1"/>
    <xf numFmtId="0" fontId="3" fillId="8" borderId="2" xfId="0" applyNumberFormat="1" applyFont="1" applyFill="1" applyBorder="1" applyAlignment="1"/>
    <xf numFmtId="0" fontId="3" fillId="8" borderId="1" xfId="0" applyNumberFormat="1" applyFont="1" applyFill="1" applyBorder="1" applyAlignment="1"/>
    <xf numFmtId="0" fontId="3" fillId="9" borderId="1" xfId="0" applyNumberFormat="1" applyFont="1" applyFill="1" applyBorder="1" applyAlignment="1"/>
    <xf numFmtId="0" fontId="1" fillId="9" borderId="1" xfId="0" applyNumberFormat="1" applyFont="1" applyFill="1" applyBorder="1" applyAlignment="1"/>
    <xf numFmtId="0" fontId="1" fillId="10" borderId="1" xfId="0" applyNumberFormat="1" applyFont="1" applyFill="1" applyBorder="1" applyAlignment="1"/>
    <xf numFmtId="0" fontId="1" fillId="11" borderId="1" xfId="0" applyNumberFormat="1" applyFont="1" applyFill="1" applyBorder="1" applyAlignment="1"/>
    <xf numFmtId="0" fontId="1" fillId="12" borderId="1" xfId="0" applyNumberFormat="1" applyFont="1" applyFill="1" applyBorder="1" applyAlignment="1"/>
    <xf numFmtId="0" fontId="1" fillId="13" borderId="1" xfId="0" applyNumberFormat="1" applyFont="1" applyFill="1" applyBorder="1" applyAlignment="1"/>
    <xf numFmtId="0" fontId="1" fillId="14" borderId="1" xfId="0" applyNumberFormat="1" applyFont="1" applyFill="1" applyBorder="1" applyAlignment="1"/>
    <xf numFmtId="0" fontId="1" fillId="15" borderId="1" xfId="0" applyNumberFormat="1" applyFont="1" applyFill="1" applyBorder="1" applyAlignment="1"/>
    <xf numFmtId="0" fontId="1" fillId="16" borderId="1" xfId="0" applyNumberFormat="1" applyFont="1" applyFill="1" applyBorder="1" applyAlignment="1"/>
    <xf numFmtId="0" fontId="1" fillId="7" borderId="1" xfId="0" applyNumberFormat="1" applyFont="1" applyFill="1" applyBorder="1" applyAlignment="1"/>
    <xf numFmtId="0" fontId="1" fillId="8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2" fillId="3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1" fillId="19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2" fillId="20" borderId="1" xfId="0" applyNumberFormat="1" applyFont="1" applyFill="1" applyBorder="1" applyAlignment="1"/>
    <xf numFmtId="0" fontId="2" fillId="21" borderId="1" xfId="0" applyNumberFormat="1" applyFont="1" applyFill="1" applyBorder="1" applyAlignment="1"/>
    <xf numFmtId="0" fontId="2" fillId="22" borderId="1" xfId="0" applyNumberFormat="1" applyFont="1" applyFill="1" applyBorder="1" applyAlignment="1"/>
    <xf numFmtId="0" fontId="2" fillId="23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0" fillId="24" borderId="0" xfId="0" applyFill="1"/>
    <xf numFmtId="0" fontId="4" fillId="0" borderId="1" xfId="0" applyFont="1" applyBorder="1"/>
    <xf numFmtId="0" fontId="5" fillId="0" borderId="1" xfId="0" applyNumberFormat="1" applyFont="1" applyFill="1" applyBorder="1" applyAlignment="1"/>
    <xf numFmtId="0" fontId="5" fillId="0" borderId="0" xfId="0" applyFont="1"/>
    <xf numFmtId="0" fontId="5" fillId="17" borderId="1" xfId="0" applyNumberFormat="1" applyFont="1" applyFill="1" applyBorder="1" applyAlignment="1"/>
    <xf numFmtId="0" fontId="5" fillId="2" borderId="1" xfId="0" applyNumberFormat="1" applyFont="1" applyFill="1" applyBorder="1" applyAlignment="1"/>
    <xf numFmtId="0" fontId="6" fillId="3" borderId="1" xfId="0" applyNumberFormat="1" applyFont="1" applyFill="1" applyBorder="1" applyAlignment="1"/>
    <xf numFmtId="0" fontId="6" fillId="0" borderId="1" xfId="0" applyNumberFormat="1" applyFont="1" applyFill="1" applyBorder="1" applyAlignment="1"/>
    <xf numFmtId="0" fontId="5" fillId="18" borderId="1" xfId="0" applyNumberFormat="1" applyFont="1" applyFill="1" applyBorder="1" applyAlignment="1"/>
    <xf numFmtId="0" fontId="5" fillId="9" borderId="1" xfId="0" applyNumberFormat="1" applyFont="1" applyFill="1" applyBorder="1" applyAlignment="1"/>
    <xf numFmtId="0" fontId="5" fillId="3" borderId="1" xfId="0" applyNumberFormat="1" applyFont="1" applyFill="1" applyBorder="1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/>
          </c:spPr>
          <c:xVal>
            <c:numRef>
              <c:f>Timeseries!$A$3:$A$23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xVal>
          <c:yVal>
            <c:numRef>
              <c:f>Timeseries!$B$3:$B$23</c:f>
              <c:numCache>
                <c:formatCode>General</c:formatCode>
                <c:ptCount val="21"/>
                <c:pt idx="0">
                  <c:v>-50</c:v>
                </c:pt>
                <c:pt idx="1">
                  <c:v>-70</c:v>
                </c:pt>
                <c:pt idx="2">
                  <c:v>-90</c:v>
                </c:pt>
                <c:pt idx="3">
                  <c:v>-40</c:v>
                </c:pt>
                <c:pt idx="4">
                  <c:v>-30</c:v>
                </c:pt>
                <c:pt idx="5">
                  <c:v>-40</c:v>
                </c:pt>
                <c:pt idx="6">
                  <c:v>-70</c:v>
                </c:pt>
                <c:pt idx="7">
                  <c:v>-100</c:v>
                </c:pt>
                <c:pt idx="8">
                  <c:v>-15</c:v>
                </c:pt>
                <c:pt idx="9">
                  <c:v>-25</c:v>
                </c:pt>
                <c:pt idx="10">
                  <c:v>-40</c:v>
                </c:pt>
                <c:pt idx="11">
                  <c:v>-70</c:v>
                </c:pt>
                <c:pt idx="12">
                  <c:v>-60</c:v>
                </c:pt>
                <c:pt idx="13">
                  <c:v>-40</c:v>
                </c:pt>
                <c:pt idx="14">
                  <c:v>-50</c:v>
                </c:pt>
                <c:pt idx="15">
                  <c:v>-14</c:v>
                </c:pt>
                <c:pt idx="16">
                  <c:v>-23</c:v>
                </c:pt>
                <c:pt idx="17">
                  <c:v>-45</c:v>
                </c:pt>
                <c:pt idx="18">
                  <c:v>-60</c:v>
                </c:pt>
                <c:pt idx="19">
                  <c:v>-17</c:v>
                </c:pt>
                <c:pt idx="20">
                  <c:v>-60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15-47C4-9DC5-BAECE1A41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66144"/>
        <c:axId val="136967680"/>
      </c:scatterChart>
      <c:valAx>
        <c:axId val="136966144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136967680"/>
        <c:crosses val="min"/>
        <c:crossBetween val="midCat"/>
      </c:valAx>
      <c:valAx>
        <c:axId val="136967680"/>
        <c:scaling>
          <c:orientation val="minMax"/>
        </c:scaling>
        <c:delete val="1"/>
        <c:axPos val="l"/>
        <c:numFmt formatCode="General" sourceLinked="1"/>
        <c:majorTickMark val="cross"/>
        <c:minorTickMark val="cross"/>
        <c:tickLblPos val="nextTo"/>
        <c:crossAx val="136966144"/>
        <c:crosses val="min"/>
        <c:crossBetween val="midCat"/>
      </c:valAx>
      <c:spPr>
        <a:ln w="12700"/>
      </c:spPr>
    </c:plotArea>
    <c:plotVisOnly val="1"/>
    <c:dispBlanksAs val="zero"/>
    <c:showDLblsOverMax val="1"/>
  </c:chart>
  <c:spPr>
    <a:ln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15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3"/>
  <sheetViews>
    <sheetView workbookViewId="0">
      <selection activeCell="J16" sqref="J16"/>
    </sheetView>
  </sheetViews>
  <sheetFormatPr defaultRowHeight="14.4"/>
  <cols>
    <col min="1" max="36" width="9.09765625" style="1"/>
    <col min="37" max="16383" width="0" style="1" hidden="1"/>
    <col min="16384" max="16384" width="0" style="2" hidden="1"/>
  </cols>
  <sheetData>
    <row r="1" spans="1:37">
      <c r="A1" s="45" t="s">
        <v>31</v>
      </c>
      <c r="B1" s="45" t="s">
        <v>32</v>
      </c>
      <c r="C1" s="45" t="s">
        <v>33</v>
      </c>
      <c r="D1" s="45" t="s">
        <v>34</v>
      </c>
      <c r="E1" s="46" t="s">
        <v>35</v>
      </c>
      <c r="F1" s="45" t="s">
        <v>36</v>
      </c>
      <c r="G1" s="45" t="s">
        <v>37</v>
      </c>
      <c r="H1" s="45" t="s">
        <v>38</v>
      </c>
      <c r="I1" s="45" t="s">
        <v>39</v>
      </c>
      <c r="J1" s="45" t="s">
        <v>40</v>
      </c>
      <c r="K1" s="45" t="s">
        <v>41</v>
      </c>
      <c r="L1" s="45" t="s">
        <v>42</v>
      </c>
      <c r="M1" s="45" t="s">
        <v>43</v>
      </c>
      <c r="N1" s="45" t="s">
        <v>44</v>
      </c>
      <c r="O1" s="45" t="s">
        <v>45</v>
      </c>
      <c r="P1" s="45" t="s">
        <v>46</v>
      </c>
      <c r="Q1" s="45" t="s">
        <v>47</v>
      </c>
      <c r="R1" s="45" t="s">
        <v>48</v>
      </c>
      <c r="S1" s="45" t="s">
        <v>49</v>
      </c>
      <c r="T1" s="45" t="s">
        <v>50</v>
      </c>
      <c r="U1" s="45" t="s">
        <v>51</v>
      </c>
      <c r="V1" s="45" t="s">
        <v>52</v>
      </c>
      <c r="W1" s="45" t="s">
        <v>53</v>
      </c>
      <c r="X1" s="45" t="s">
        <v>54</v>
      </c>
      <c r="Y1" s="46" t="s">
        <v>55</v>
      </c>
      <c r="Z1" s="45" t="s">
        <v>56</v>
      </c>
      <c r="AA1" s="45" t="s">
        <v>57</v>
      </c>
      <c r="AB1" s="47"/>
      <c r="AC1" s="2"/>
      <c r="AD1" s="2"/>
      <c r="AE1" s="2"/>
      <c r="AF1" s="2"/>
      <c r="AG1" s="2"/>
      <c r="AH1" s="2"/>
      <c r="AI1" s="2"/>
      <c r="AJ1" s="2"/>
    </row>
    <row r="2" spans="1:37">
      <c r="A2" s="47" t="s">
        <v>58</v>
      </c>
      <c r="B2" s="47" t="s">
        <v>59</v>
      </c>
      <c r="C2" s="47" t="s">
        <v>60</v>
      </c>
      <c r="D2" s="47" t="s">
        <v>61</v>
      </c>
      <c r="E2" s="47" t="s">
        <v>62</v>
      </c>
      <c r="F2" s="47" t="s">
        <v>63</v>
      </c>
      <c r="G2" s="47" t="s">
        <v>64</v>
      </c>
      <c r="H2" s="47" t="s">
        <v>0</v>
      </c>
      <c r="I2" s="47" t="s">
        <v>65</v>
      </c>
      <c r="J2" s="47" t="s">
        <v>66</v>
      </c>
      <c r="K2" s="47" t="s">
        <v>67</v>
      </c>
      <c r="L2" s="47" t="s">
        <v>68</v>
      </c>
      <c r="M2" s="47" t="s">
        <v>69</v>
      </c>
      <c r="N2" s="47" t="s">
        <v>70</v>
      </c>
      <c r="O2" s="47" t="s">
        <v>71</v>
      </c>
      <c r="P2" s="47" t="s">
        <v>72</v>
      </c>
      <c r="Q2" s="47" t="s">
        <v>73</v>
      </c>
      <c r="R2" s="47" t="s">
        <v>74</v>
      </c>
      <c r="S2" s="47" t="s">
        <v>75</v>
      </c>
      <c r="T2" s="47" t="s">
        <v>76</v>
      </c>
      <c r="U2" s="47" t="s">
        <v>77</v>
      </c>
      <c r="V2" s="47" t="s">
        <v>78</v>
      </c>
      <c r="W2" s="47" t="s">
        <v>79</v>
      </c>
      <c r="X2" s="47" t="s">
        <v>80</v>
      </c>
      <c r="Y2" s="47" t="s">
        <v>81</v>
      </c>
      <c r="Z2" s="47" t="s">
        <v>82</v>
      </c>
      <c r="AA2" s="47" t="s">
        <v>83</v>
      </c>
      <c r="AB2" s="47"/>
      <c r="AC2" s="2"/>
      <c r="AD2" s="2"/>
      <c r="AE2" s="2"/>
      <c r="AF2" s="2"/>
      <c r="AG2" s="2"/>
      <c r="AH2" s="2"/>
      <c r="AI2" s="2"/>
      <c r="AJ2" s="2"/>
    </row>
    <row r="3" spans="1:37">
      <c r="A3" s="43">
        <v>5</v>
      </c>
      <c r="B3" s="43">
        <v>5</v>
      </c>
      <c r="C3" s="43">
        <v>40</v>
      </c>
      <c r="D3" s="43">
        <v>5</v>
      </c>
      <c r="E3" s="47">
        <v>3</v>
      </c>
      <c r="F3" s="43">
        <v>1</v>
      </c>
      <c r="G3" s="43">
        <v>21</v>
      </c>
      <c r="H3" s="43">
        <v>1667</v>
      </c>
      <c r="I3" s="43">
        <v>8</v>
      </c>
      <c r="J3" s="43">
        <v>450</v>
      </c>
      <c r="K3" s="43">
        <v>300</v>
      </c>
      <c r="L3" s="43">
        <v>0.17</v>
      </c>
      <c r="M3" s="43">
        <v>5</v>
      </c>
      <c r="N3" s="43">
        <v>2</v>
      </c>
      <c r="O3" s="43">
        <v>0.5</v>
      </c>
      <c r="P3" s="43">
        <v>0.25</v>
      </c>
      <c r="Q3" s="43">
        <v>0.05</v>
      </c>
      <c r="R3" s="43">
        <v>7</v>
      </c>
      <c r="S3" s="47">
        <v>9</v>
      </c>
      <c r="T3" s="43">
        <v>5</v>
      </c>
      <c r="U3" s="43">
        <v>22</v>
      </c>
      <c r="V3" s="43">
        <v>3</v>
      </c>
      <c r="W3" s="43">
        <v>0.5</v>
      </c>
      <c r="X3" s="43">
        <v>0.5</v>
      </c>
      <c r="Y3" s="47">
        <v>4000</v>
      </c>
      <c r="Z3" s="43">
        <v>0</v>
      </c>
      <c r="AA3" s="43">
        <v>0</v>
      </c>
      <c r="AB3" s="43" t="s">
        <v>84</v>
      </c>
      <c r="AF3" s="2"/>
      <c r="AG3" s="2"/>
      <c r="AH3" s="2"/>
      <c r="AI3" s="2"/>
      <c r="AJ3" s="2"/>
    </row>
    <row r="4" spans="1:37">
      <c r="A4" s="42"/>
      <c r="B4" s="42"/>
      <c r="C4" s="47"/>
      <c r="D4" s="47"/>
      <c r="E4" s="47"/>
      <c r="F4" s="42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7"/>
      <c r="T4" s="43"/>
      <c r="U4" s="43"/>
      <c r="V4" s="43"/>
      <c r="W4" s="43"/>
      <c r="X4" s="43"/>
      <c r="Y4" s="47"/>
      <c r="Z4" s="43"/>
      <c r="AA4" s="43"/>
      <c r="AB4" s="47"/>
      <c r="AC4" s="2"/>
      <c r="AD4" s="2"/>
    </row>
    <row r="5" spans="1:37">
      <c r="A5" s="42"/>
      <c r="B5" s="42"/>
      <c r="C5" s="42"/>
      <c r="D5" s="42"/>
      <c r="E5" s="42"/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7"/>
      <c r="T5" s="43"/>
      <c r="U5" s="43"/>
      <c r="V5" s="43"/>
      <c r="W5" s="43"/>
      <c r="X5" s="43"/>
      <c r="Y5" s="47"/>
      <c r="Z5" s="43"/>
      <c r="AA5" s="43"/>
      <c r="AB5" s="47"/>
    </row>
    <row r="6" spans="1:37">
      <c r="A6" s="42"/>
      <c r="B6" s="42"/>
      <c r="C6" s="42"/>
      <c r="D6" s="42"/>
      <c r="E6" s="47"/>
      <c r="F6" s="42"/>
    </row>
    <row r="7" spans="1:37">
      <c r="A7" s="47"/>
      <c r="B7" s="47"/>
      <c r="C7" s="47"/>
      <c r="D7" s="47"/>
      <c r="E7" s="47"/>
      <c r="F7" s="47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2"/>
      <c r="T7" s="42"/>
      <c r="U7" s="43"/>
      <c r="V7" s="43"/>
      <c r="W7" s="43"/>
      <c r="X7" s="43"/>
      <c r="Y7" s="43"/>
      <c r="Z7" s="42"/>
      <c r="AA7" s="42"/>
      <c r="AB7" s="42"/>
    </row>
    <row r="8" spans="1:37"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31"/>
      <c r="T8" s="41"/>
      <c r="U8" s="41"/>
      <c r="V8" s="41"/>
      <c r="W8" s="41"/>
      <c r="X8" s="41"/>
      <c r="Y8" s="41"/>
      <c r="Z8" s="41"/>
      <c r="AA8" s="31"/>
      <c r="AB8" s="31"/>
      <c r="AC8" s="31"/>
      <c r="AD8" s="31"/>
      <c r="AE8" s="31"/>
      <c r="AF8" s="31"/>
      <c r="AG8" s="31"/>
      <c r="AH8" s="31"/>
      <c r="AI8" s="31"/>
      <c r="AJ8" s="31"/>
    </row>
    <row r="13" spans="1:37">
      <c r="Q13"/>
      <c r="R13"/>
      <c r="S13"/>
      <c r="T13"/>
      <c r="U13"/>
      <c r="V13"/>
      <c r="W13"/>
      <c r="X13"/>
      <c r="Y13"/>
      <c r="Z13"/>
      <c r="AA13"/>
      <c r="AB13"/>
      <c r="AC13" s="39"/>
      <c r="AD13"/>
      <c r="AE13"/>
      <c r="AF13"/>
      <c r="AG13"/>
      <c r="AH13"/>
      <c r="AI13" s="39"/>
      <c r="AJ13"/>
      <c r="AK13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cellComments="asDisplaye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2"/>
  <sheetViews>
    <sheetView topLeftCell="A28" workbookViewId="0">
      <selection activeCell="B43" sqref="B43"/>
    </sheetView>
  </sheetViews>
  <sheetFormatPr defaultRowHeight="13.8"/>
  <sheetData>
    <row r="1" spans="1:2">
      <c r="A1" t="s">
        <v>27</v>
      </c>
      <c r="B1" t="s">
        <v>218</v>
      </c>
    </row>
    <row r="2" spans="1:2">
      <c r="A2">
        <v>0</v>
      </c>
      <c r="B2">
        <v>1666</v>
      </c>
    </row>
    <row r="3" spans="1:2">
      <c r="A3">
        <f>A2+1</f>
        <v>1</v>
      </c>
      <c r="B3">
        <f>B2</f>
        <v>1666</v>
      </c>
    </row>
    <row r="4" spans="1:2">
      <c r="A4">
        <f t="shared" ref="A4:A62" si="0">A3+1</f>
        <v>2</v>
      </c>
      <c r="B4">
        <f t="shared" ref="B4:B19" si="1">B3</f>
        <v>1666</v>
      </c>
    </row>
    <row r="5" spans="1:2">
      <c r="A5">
        <f t="shared" si="0"/>
        <v>3</v>
      </c>
      <c r="B5">
        <f t="shared" si="1"/>
        <v>1666</v>
      </c>
    </row>
    <row r="6" spans="1:2">
      <c r="A6">
        <f t="shared" si="0"/>
        <v>4</v>
      </c>
      <c r="B6">
        <f t="shared" si="1"/>
        <v>1666</v>
      </c>
    </row>
    <row r="7" spans="1:2">
      <c r="A7">
        <f t="shared" si="0"/>
        <v>5</v>
      </c>
      <c r="B7">
        <f t="shared" si="1"/>
        <v>1666</v>
      </c>
    </row>
    <row r="8" spans="1:2">
      <c r="A8">
        <f t="shared" si="0"/>
        <v>6</v>
      </c>
      <c r="B8">
        <f t="shared" si="1"/>
        <v>1666</v>
      </c>
    </row>
    <row r="9" spans="1:2">
      <c r="A9">
        <f t="shared" si="0"/>
        <v>7</v>
      </c>
      <c r="B9">
        <f t="shared" si="1"/>
        <v>1666</v>
      </c>
    </row>
    <row r="10" spans="1:2">
      <c r="A10">
        <f t="shared" si="0"/>
        <v>8</v>
      </c>
      <c r="B10">
        <f t="shared" si="1"/>
        <v>1666</v>
      </c>
    </row>
    <row r="11" spans="1:2">
      <c r="A11">
        <f t="shared" si="0"/>
        <v>9</v>
      </c>
      <c r="B11">
        <f t="shared" si="1"/>
        <v>1666</v>
      </c>
    </row>
    <row r="12" spans="1:2">
      <c r="A12">
        <f t="shared" si="0"/>
        <v>10</v>
      </c>
      <c r="B12">
        <f t="shared" si="1"/>
        <v>1666</v>
      </c>
    </row>
    <row r="13" spans="1:2">
      <c r="A13">
        <f t="shared" si="0"/>
        <v>11</v>
      </c>
      <c r="B13">
        <f t="shared" si="1"/>
        <v>1666</v>
      </c>
    </row>
    <row r="14" spans="1:2">
      <c r="A14">
        <f t="shared" si="0"/>
        <v>12</v>
      </c>
      <c r="B14">
        <f t="shared" si="1"/>
        <v>1666</v>
      </c>
    </row>
    <row r="15" spans="1:2">
      <c r="A15">
        <f t="shared" si="0"/>
        <v>13</v>
      </c>
      <c r="B15">
        <f t="shared" si="1"/>
        <v>1666</v>
      </c>
    </row>
    <row r="16" spans="1:2">
      <c r="A16">
        <f t="shared" si="0"/>
        <v>14</v>
      </c>
      <c r="B16">
        <f t="shared" si="1"/>
        <v>1666</v>
      </c>
    </row>
    <row r="17" spans="1:2">
      <c r="A17">
        <f t="shared" si="0"/>
        <v>15</v>
      </c>
      <c r="B17">
        <f t="shared" si="1"/>
        <v>1666</v>
      </c>
    </row>
    <row r="18" spans="1:2">
      <c r="A18">
        <f t="shared" si="0"/>
        <v>16</v>
      </c>
      <c r="B18">
        <f t="shared" si="1"/>
        <v>1666</v>
      </c>
    </row>
    <row r="19" spans="1:2">
      <c r="A19">
        <f t="shared" si="0"/>
        <v>17</v>
      </c>
      <c r="B19">
        <f t="shared" si="1"/>
        <v>1666</v>
      </c>
    </row>
    <row r="20" spans="1:2">
      <c r="A20">
        <f t="shared" si="0"/>
        <v>18</v>
      </c>
      <c r="B20">
        <f t="shared" ref="B20:B29" si="2">B19-30</f>
        <v>1636</v>
      </c>
    </row>
    <row r="21" spans="1:2">
      <c r="A21">
        <f t="shared" si="0"/>
        <v>19</v>
      </c>
      <c r="B21">
        <f t="shared" si="2"/>
        <v>1606</v>
      </c>
    </row>
    <row r="22" spans="1:2">
      <c r="A22">
        <f t="shared" si="0"/>
        <v>20</v>
      </c>
      <c r="B22">
        <f t="shared" si="2"/>
        <v>1576</v>
      </c>
    </row>
    <row r="23" spans="1:2">
      <c r="A23">
        <f t="shared" si="0"/>
        <v>21</v>
      </c>
      <c r="B23">
        <f t="shared" si="2"/>
        <v>1546</v>
      </c>
    </row>
    <row r="24" spans="1:2">
      <c r="A24">
        <f t="shared" si="0"/>
        <v>22</v>
      </c>
      <c r="B24">
        <f t="shared" si="2"/>
        <v>1516</v>
      </c>
    </row>
    <row r="25" spans="1:2">
      <c r="A25">
        <f t="shared" si="0"/>
        <v>23</v>
      </c>
      <c r="B25">
        <f t="shared" si="2"/>
        <v>1486</v>
      </c>
    </row>
    <row r="26" spans="1:2">
      <c r="A26">
        <f t="shared" si="0"/>
        <v>24</v>
      </c>
      <c r="B26">
        <f t="shared" si="2"/>
        <v>1456</v>
      </c>
    </row>
    <row r="27" spans="1:2">
      <c r="A27">
        <f t="shared" si="0"/>
        <v>25</v>
      </c>
      <c r="B27">
        <f t="shared" si="2"/>
        <v>1426</v>
      </c>
    </row>
    <row r="28" spans="1:2">
      <c r="A28">
        <f t="shared" si="0"/>
        <v>26</v>
      </c>
      <c r="B28">
        <f t="shared" si="2"/>
        <v>1396</v>
      </c>
    </row>
    <row r="29" spans="1:2">
      <c r="A29">
        <f t="shared" si="0"/>
        <v>27</v>
      </c>
      <c r="B29">
        <f t="shared" si="2"/>
        <v>1366</v>
      </c>
    </row>
    <row r="30" spans="1:2">
      <c r="A30">
        <f t="shared" si="0"/>
        <v>28</v>
      </c>
      <c r="B30">
        <f t="shared" ref="B30:B44" si="3">B29-30</f>
        <v>1336</v>
      </c>
    </row>
    <row r="31" spans="1:2">
      <c r="A31">
        <f t="shared" si="0"/>
        <v>29</v>
      </c>
      <c r="B31">
        <f t="shared" si="3"/>
        <v>1306</v>
      </c>
    </row>
    <row r="32" spans="1:2">
      <c r="A32">
        <f t="shared" si="0"/>
        <v>30</v>
      </c>
      <c r="B32">
        <f t="shared" si="3"/>
        <v>1276</v>
      </c>
    </row>
    <row r="33" spans="1:2">
      <c r="A33">
        <f t="shared" si="0"/>
        <v>31</v>
      </c>
      <c r="B33">
        <f t="shared" si="3"/>
        <v>1246</v>
      </c>
    </row>
    <row r="34" spans="1:2">
      <c r="A34">
        <f t="shared" si="0"/>
        <v>32</v>
      </c>
      <c r="B34">
        <f t="shared" si="3"/>
        <v>1216</v>
      </c>
    </row>
    <row r="35" spans="1:2">
      <c r="A35">
        <f t="shared" si="0"/>
        <v>33</v>
      </c>
      <c r="B35">
        <f t="shared" si="3"/>
        <v>1186</v>
      </c>
    </row>
    <row r="36" spans="1:2">
      <c r="A36">
        <f t="shared" si="0"/>
        <v>34</v>
      </c>
      <c r="B36">
        <f t="shared" si="3"/>
        <v>1156</v>
      </c>
    </row>
    <row r="37" spans="1:2">
      <c r="A37">
        <f t="shared" si="0"/>
        <v>35</v>
      </c>
      <c r="B37">
        <f t="shared" si="3"/>
        <v>1126</v>
      </c>
    </row>
    <row r="38" spans="1:2">
      <c r="A38">
        <f t="shared" si="0"/>
        <v>36</v>
      </c>
      <c r="B38">
        <f t="shared" si="3"/>
        <v>1096</v>
      </c>
    </row>
    <row r="39" spans="1:2">
      <c r="A39">
        <f t="shared" si="0"/>
        <v>37</v>
      </c>
      <c r="B39">
        <f t="shared" si="3"/>
        <v>1066</v>
      </c>
    </row>
    <row r="40" spans="1:2">
      <c r="A40">
        <f t="shared" si="0"/>
        <v>38</v>
      </c>
      <c r="B40">
        <f t="shared" si="3"/>
        <v>1036</v>
      </c>
    </row>
    <row r="41" spans="1:2">
      <c r="A41">
        <f t="shared" si="0"/>
        <v>39</v>
      </c>
      <c r="B41">
        <f t="shared" si="3"/>
        <v>1006</v>
      </c>
    </row>
    <row r="42" spans="1:2">
      <c r="A42">
        <f t="shared" si="0"/>
        <v>40</v>
      </c>
      <c r="B42">
        <f t="shared" si="3"/>
        <v>976</v>
      </c>
    </row>
    <row r="43" spans="1:2">
      <c r="A43">
        <f t="shared" si="0"/>
        <v>41</v>
      </c>
      <c r="B43">
        <f t="shared" si="3"/>
        <v>946</v>
      </c>
    </row>
    <row r="44" spans="1:2">
      <c r="A44">
        <f t="shared" si="0"/>
        <v>42</v>
      </c>
      <c r="B44">
        <f t="shared" si="3"/>
        <v>916</v>
      </c>
    </row>
    <row r="45" spans="1:2">
      <c r="A45">
        <f t="shared" si="0"/>
        <v>43</v>
      </c>
      <c r="B45">
        <f>B44-0</f>
        <v>916</v>
      </c>
    </row>
    <row r="46" spans="1:2">
      <c r="A46">
        <f t="shared" si="0"/>
        <v>44</v>
      </c>
      <c r="B46">
        <f t="shared" ref="B46:B62" si="4">B45-0</f>
        <v>916</v>
      </c>
    </row>
    <row r="47" spans="1:2">
      <c r="A47">
        <f t="shared" si="0"/>
        <v>45</v>
      </c>
      <c r="B47">
        <f t="shared" si="4"/>
        <v>916</v>
      </c>
    </row>
    <row r="48" spans="1:2">
      <c r="A48">
        <f t="shared" si="0"/>
        <v>46</v>
      </c>
      <c r="B48">
        <f t="shared" si="4"/>
        <v>916</v>
      </c>
    </row>
    <row r="49" spans="1:2">
      <c r="A49">
        <f t="shared" si="0"/>
        <v>47</v>
      </c>
      <c r="B49">
        <f t="shared" si="4"/>
        <v>916</v>
      </c>
    </row>
    <row r="50" spans="1:2">
      <c r="A50">
        <f t="shared" si="0"/>
        <v>48</v>
      </c>
      <c r="B50">
        <f t="shared" si="4"/>
        <v>916</v>
      </c>
    </row>
    <row r="51" spans="1:2">
      <c r="A51">
        <f t="shared" si="0"/>
        <v>49</v>
      </c>
      <c r="B51">
        <f t="shared" si="4"/>
        <v>916</v>
      </c>
    </row>
    <row r="52" spans="1:2">
      <c r="A52">
        <f t="shared" si="0"/>
        <v>50</v>
      </c>
      <c r="B52">
        <f t="shared" si="4"/>
        <v>916</v>
      </c>
    </row>
    <row r="53" spans="1:2">
      <c r="A53">
        <f t="shared" si="0"/>
        <v>51</v>
      </c>
      <c r="B53">
        <f t="shared" si="4"/>
        <v>916</v>
      </c>
    </row>
    <row r="54" spans="1:2">
      <c r="A54">
        <f t="shared" si="0"/>
        <v>52</v>
      </c>
      <c r="B54">
        <f t="shared" si="4"/>
        <v>916</v>
      </c>
    </row>
    <row r="55" spans="1:2">
      <c r="A55">
        <f t="shared" si="0"/>
        <v>53</v>
      </c>
      <c r="B55">
        <f t="shared" si="4"/>
        <v>916</v>
      </c>
    </row>
    <row r="56" spans="1:2">
      <c r="A56">
        <f t="shared" si="0"/>
        <v>54</v>
      </c>
      <c r="B56">
        <f t="shared" si="4"/>
        <v>916</v>
      </c>
    </row>
    <row r="57" spans="1:2">
      <c r="A57">
        <f t="shared" si="0"/>
        <v>55</v>
      </c>
      <c r="B57">
        <f t="shared" si="4"/>
        <v>916</v>
      </c>
    </row>
    <row r="58" spans="1:2">
      <c r="A58">
        <f t="shared" si="0"/>
        <v>56</v>
      </c>
      <c r="B58">
        <f t="shared" si="4"/>
        <v>916</v>
      </c>
    </row>
    <row r="59" spans="1:2">
      <c r="A59">
        <f t="shared" si="0"/>
        <v>57</v>
      </c>
      <c r="B59">
        <f t="shared" si="4"/>
        <v>916</v>
      </c>
    </row>
    <row r="60" spans="1:2">
      <c r="A60">
        <f t="shared" si="0"/>
        <v>58</v>
      </c>
      <c r="B60">
        <f t="shared" si="4"/>
        <v>916</v>
      </c>
    </row>
    <row r="61" spans="1:2">
      <c r="A61">
        <f t="shared" si="0"/>
        <v>59</v>
      </c>
      <c r="B61">
        <f t="shared" si="4"/>
        <v>916</v>
      </c>
    </row>
    <row r="62" spans="1:2">
      <c r="A62">
        <f t="shared" si="0"/>
        <v>60</v>
      </c>
      <c r="B62">
        <f t="shared" si="4"/>
        <v>916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D17" sqref="D17"/>
    </sheetView>
  </sheetViews>
  <sheetFormatPr defaultRowHeight="13.8"/>
  <sheetData>
    <row r="1" spans="1:4">
      <c r="A1" s="40" t="s">
        <v>219</v>
      </c>
      <c r="B1" s="40" t="s">
        <v>220</v>
      </c>
      <c r="C1" s="40"/>
      <c r="D1" s="40"/>
    </row>
    <row r="2" spans="1:4">
      <c r="A2" s="40" t="s">
        <v>27</v>
      </c>
      <c r="B2" s="40" t="s">
        <v>221</v>
      </c>
      <c r="C2" s="40" t="s">
        <v>222</v>
      </c>
      <c r="D2" s="40"/>
    </row>
    <row r="3" spans="1:4">
      <c r="A3">
        <v>240</v>
      </c>
      <c r="B3">
        <v>0</v>
      </c>
      <c r="C3">
        <v>0</v>
      </c>
    </row>
    <row r="4" spans="1:4">
      <c r="A4">
        <f>24*12</f>
        <v>288</v>
      </c>
      <c r="B4">
        <v>0</v>
      </c>
      <c r="C4">
        <v>0</v>
      </c>
    </row>
    <row r="5" spans="1:4">
      <c r="A5">
        <v>500</v>
      </c>
      <c r="B5">
        <v>0</v>
      </c>
      <c r="C5">
        <v>0</v>
      </c>
    </row>
    <row r="6" spans="1:4">
      <c r="A6">
        <v>1240</v>
      </c>
      <c r="B6">
        <v>0</v>
      </c>
      <c r="C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8"/>
  <sheetViews>
    <sheetView tabSelected="1" workbookViewId="0">
      <selection activeCell="A7" sqref="A7"/>
    </sheetView>
  </sheetViews>
  <sheetFormatPr defaultRowHeight="14.4"/>
  <cols>
    <col min="1" max="2" width="14.296875" style="3" bestFit="1" customWidth="1"/>
    <col min="3" max="3" width="16" style="3" bestFit="1" customWidth="1"/>
    <col min="4" max="5" width="14.296875" style="3" bestFit="1" customWidth="1"/>
    <col min="6" max="7" width="16" style="3" bestFit="1" customWidth="1"/>
    <col min="8" max="9" width="14.296875" style="3" bestFit="1" customWidth="1"/>
    <col min="10" max="10" width="16" style="3" bestFit="1" customWidth="1"/>
    <col min="11" max="11" width="14.296875" style="3" bestFit="1" customWidth="1"/>
    <col min="12" max="12" width="16" style="3" bestFit="1" customWidth="1"/>
    <col min="13" max="13" width="16.8984375" style="3" customWidth="1"/>
    <col min="14" max="14" width="17.3984375" style="3" customWidth="1"/>
    <col min="15" max="15" width="20" style="3" customWidth="1"/>
    <col min="16" max="16" width="16.8984375" style="3" customWidth="1"/>
    <col min="17" max="17" width="16.296875" style="3" customWidth="1"/>
    <col min="18" max="18" width="9.09765625" style="3"/>
    <col min="19" max="20" width="14.296875" style="3" bestFit="1" customWidth="1"/>
    <col min="21" max="21" width="16.3984375" style="3" bestFit="1" customWidth="1"/>
    <col min="22" max="22" width="14.69921875" style="3" bestFit="1" customWidth="1"/>
    <col min="23" max="23" width="16" style="3" bestFit="1" customWidth="1"/>
    <col min="24" max="24" width="14.296875" style="3" bestFit="1" customWidth="1"/>
    <col min="25" max="26" width="16" style="3" bestFit="1" customWidth="1"/>
    <col min="27" max="28" width="14.296875" style="3" bestFit="1" customWidth="1"/>
    <col min="29" max="56" width="9.09765625" style="3"/>
    <col min="57" max="57" width="35.796875" style="3" customWidth="1"/>
    <col min="58" max="16383" width="0" style="3" hidden="1"/>
    <col min="16384" max="16384" width="0" style="4" hidden="1"/>
  </cols>
  <sheetData>
    <row r="1" spans="1:57">
      <c r="A1" s="5" t="s">
        <v>217</v>
      </c>
      <c r="B1" s="6"/>
      <c r="C1" s="6"/>
      <c r="D1" s="6"/>
      <c r="E1" s="6"/>
      <c r="F1" s="7" t="s">
        <v>85</v>
      </c>
      <c r="G1" s="8"/>
      <c r="H1" s="8"/>
      <c r="I1" s="8"/>
      <c r="J1" s="8"/>
      <c r="K1" s="8"/>
      <c r="L1" s="8"/>
      <c r="M1" s="9" t="s">
        <v>86</v>
      </c>
      <c r="N1" s="10"/>
      <c r="O1" s="10"/>
      <c r="P1" s="11" t="s">
        <v>87</v>
      </c>
      <c r="Q1" s="12"/>
      <c r="S1" s="13" t="s">
        <v>88</v>
      </c>
      <c r="T1" s="14" t="s">
        <v>89</v>
      </c>
      <c r="U1" s="15" t="s">
        <v>90</v>
      </c>
      <c r="V1" s="16"/>
      <c r="W1" s="16"/>
      <c r="X1" s="16"/>
      <c r="Y1" s="17" t="s">
        <v>91</v>
      </c>
      <c r="Z1" s="17"/>
      <c r="AA1" s="17"/>
      <c r="AB1" s="17"/>
      <c r="AC1" s="18" t="s">
        <v>92</v>
      </c>
      <c r="AD1" s="18"/>
      <c r="AE1" s="19" t="s">
        <v>93</v>
      </c>
      <c r="AF1" s="19"/>
      <c r="AG1" s="20" t="s">
        <v>94</v>
      </c>
      <c r="AH1" s="20"/>
      <c r="AI1" s="20"/>
      <c r="AJ1" s="21"/>
      <c r="AK1" s="21"/>
      <c r="AL1" s="21"/>
      <c r="AM1" s="22"/>
      <c r="AN1" s="22"/>
      <c r="AO1" s="22"/>
      <c r="AP1" s="23"/>
      <c r="AQ1" s="23"/>
      <c r="AR1" s="23"/>
      <c r="AS1" s="20" t="s">
        <v>95</v>
      </c>
      <c r="AT1" s="20"/>
      <c r="AU1" s="20"/>
      <c r="AV1" s="21"/>
      <c r="AW1" s="21"/>
      <c r="AX1" s="21"/>
      <c r="AY1" s="22"/>
      <c r="AZ1" s="22"/>
      <c r="BA1" s="22"/>
      <c r="BB1" s="23"/>
      <c r="BC1" s="23"/>
      <c r="BD1" s="23"/>
    </row>
    <row r="2" spans="1:57">
      <c r="A2" s="6" t="s">
        <v>96</v>
      </c>
      <c r="B2" s="6" t="s">
        <v>97</v>
      </c>
      <c r="C2" s="6" t="s">
        <v>98</v>
      </c>
      <c r="D2" s="6" t="s">
        <v>99</v>
      </c>
      <c r="E2" s="6" t="s">
        <v>100</v>
      </c>
      <c r="F2" s="8" t="s">
        <v>101</v>
      </c>
      <c r="G2" s="8" t="s">
        <v>102</v>
      </c>
      <c r="H2" s="8" t="s">
        <v>103</v>
      </c>
      <c r="I2" s="8" t="s">
        <v>104</v>
      </c>
      <c r="J2" s="8" t="s">
        <v>105</v>
      </c>
      <c r="K2" s="8" t="s">
        <v>106</v>
      </c>
      <c r="L2" s="8" t="s">
        <v>107</v>
      </c>
      <c r="M2" s="10" t="s">
        <v>108</v>
      </c>
      <c r="N2" s="10" t="s">
        <v>109</v>
      </c>
      <c r="O2" s="10" t="s">
        <v>110</v>
      </c>
      <c r="P2" s="24" t="s">
        <v>111</v>
      </c>
      <c r="Q2" s="24" t="s">
        <v>112</v>
      </c>
      <c r="S2" s="25" t="s">
        <v>113</v>
      </c>
      <c r="T2" s="25" t="s">
        <v>114</v>
      </c>
      <c r="U2" s="16" t="s">
        <v>115</v>
      </c>
      <c r="V2" s="16" t="s">
        <v>116</v>
      </c>
      <c r="W2" s="16" t="s">
        <v>117</v>
      </c>
      <c r="X2" s="16" t="s">
        <v>118</v>
      </c>
      <c r="Y2" s="17" t="s">
        <v>119</v>
      </c>
      <c r="Z2" s="17" t="s">
        <v>120</v>
      </c>
      <c r="AA2" s="17" t="s">
        <v>121</v>
      </c>
      <c r="AB2" s="17" t="s">
        <v>122</v>
      </c>
      <c r="AC2" s="18" t="s">
        <v>123</v>
      </c>
      <c r="AD2" s="18" t="s">
        <v>124</v>
      </c>
      <c r="AE2" s="19" t="s">
        <v>125</v>
      </c>
      <c r="AF2" s="19" t="s">
        <v>126</v>
      </c>
      <c r="AG2" s="20" t="s">
        <v>1</v>
      </c>
      <c r="AH2" s="20" t="s">
        <v>2</v>
      </c>
      <c r="AI2" s="20" t="s">
        <v>3</v>
      </c>
      <c r="AJ2" s="21" t="s">
        <v>1</v>
      </c>
      <c r="AK2" s="21" t="s">
        <v>2</v>
      </c>
      <c r="AL2" s="21" t="s">
        <v>3</v>
      </c>
      <c r="AM2" s="22" t="s">
        <v>1</v>
      </c>
      <c r="AN2" s="22" t="s">
        <v>2</v>
      </c>
      <c r="AO2" s="22" t="s">
        <v>3</v>
      </c>
      <c r="AP2" s="23" t="s">
        <v>1</v>
      </c>
      <c r="AQ2" s="23" t="s">
        <v>2</v>
      </c>
      <c r="AR2" s="23" t="s">
        <v>3</v>
      </c>
      <c r="AS2" s="20" t="s">
        <v>4</v>
      </c>
      <c r="AT2" s="20" t="s">
        <v>5</v>
      </c>
      <c r="AU2" s="20" t="s">
        <v>6</v>
      </c>
      <c r="AV2" s="21" t="s">
        <v>4</v>
      </c>
      <c r="AW2" s="21" t="s">
        <v>5</v>
      </c>
      <c r="AX2" s="21" t="s">
        <v>6</v>
      </c>
      <c r="AY2" s="22" t="s">
        <v>4</v>
      </c>
      <c r="AZ2" s="22" t="s">
        <v>5</v>
      </c>
      <c r="BA2" s="22" t="s">
        <v>6</v>
      </c>
      <c r="BB2" s="23" t="s">
        <v>4</v>
      </c>
      <c r="BC2" s="23" t="s">
        <v>5</v>
      </c>
      <c r="BD2" s="23" t="s">
        <v>6</v>
      </c>
    </row>
    <row r="3" spans="1:57">
      <c r="A3" s="43">
        <v>3.7799999999999999E-3</v>
      </c>
      <c r="B3" s="43">
        <v>1.0668800000000001</v>
      </c>
      <c r="C3" s="43">
        <v>9.2090000000000005E-2</v>
      </c>
      <c r="D3" s="43">
        <v>1.4909300000000001</v>
      </c>
      <c r="E3" s="43">
        <v>-3.0530000000000002E-2</v>
      </c>
      <c r="F3" s="43">
        <v>-0.59289999999999998</v>
      </c>
      <c r="G3" s="43">
        <v>-0.31894</v>
      </c>
      <c r="H3" s="43">
        <v>1.4890399999999999</v>
      </c>
      <c r="I3" s="43">
        <v>6.7784300000000002</v>
      </c>
      <c r="J3" s="43">
        <v>-0.13929</v>
      </c>
      <c r="K3" s="43">
        <v>0.29709999999999998</v>
      </c>
      <c r="L3" s="43">
        <v>-0.72857000000000005</v>
      </c>
      <c r="M3" s="43">
        <v>-9.8346599999999995</v>
      </c>
      <c r="N3" s="43">
        <v>1.7051799999999999</v>
      </c>
      <c r="O3" s="43">
        <v>1.14496</v>
      </c>
      <c r="P3" s="43">
        <v>-1.1976899999999999</v>
      </c>
      <c r="Q3" s="43">
        <v>3.9119299999999999</v>
      </c>
      <c r="R3" s="42"/>
      <c r="S3" s="43">
        <v>0.45</v>
      </c>
      <c r="T3" s="43">
        <v>1.1499999999999999</v>
      </c>
      <c r="U3" s="43">
        <v>-0.17075000000000001</v>
      </c>
      <c r="V3" s="43">
        <v>5.2220000000000003E-2</v>
      </c>
      <c r="W3" s="43">
        <v>-0.59138999999999997</v>
      </c>
      <c r="X3" s="43">
        <v>0.98885999999999996</v>
      </c>
      <c r="Y3" s="43">
        <v>-4.14724</v>
      </c>
      <c r="Z3" s="43">
        <v>-2.0735800000000002</v>
      </c>
      <c r="AA3" s="43">
        <v>0.99583999999999995</v>
      </c>
      <c r="AB3" s="43">
        <v>0.62385999999999997</v>
      </c>
      <c r="AC3" s="43">
        <v>-0.72199999999999998</v>
      </c>
      <c r="AD3" s="43">
        <v>7.1346999999999996</v>
      </c>
      <c r="AE3" s="43">
        <v>6000</v>
      </c>
      <c r="AF3" s="43">
        <v>1</v>
      </c>
      <c r="AG3" s="43">
        <v>0</v>
      </c>
      <c r="AH3" s="43">
        <v>0</v>
      </c>
      <c r="AI3" s="43">
        <v>0</v>
      </c>
      <c r="AJ3" s="43">
        <v>0</v>
      </c>
      <c r="AK3" s="43">
        <v>0</v>
      </c>
      <c r="AL3" s="43">
        <v>0</v>
      </c>
      <c r="AM3" s="43">
        <v>0</v>
      </c>
      <c r="AN3" s="43">
        <v>0</v>
      </c>
      <c r="AO3" s="43">
        <v>0</v>
      </c>
      <c r="AP3" s="43">
        <v>0</v>
      </c>
      <c r="AQ3" s="43">
        <v>0</v>
      </c>
      <c r="AR3" s="43">
        <v>0</v>
      </c>
      <c r="AS3" s="43">
        <v>0</v>
      </c>
      <c r="AT3" s="43">
        <v>0</v>
      </c>
      <c r="AU3" s="43">
        <v>0</v>
      </c>
      <c r="AV3" s="43">
        <v>0</v>
      </c>
      <c r="AW3" s="43">
        <v>0</v>
      </c>
      <c r="AX3" s="43">
        <v>0</v>
      </c>
      <c r="AY3" s="43">
        <v>0</v>
      </c>
      <c r="AZ3" s="43">
        <v>0</v>
      </c>
      <c r="BA3" s="43">
        <v>0</v>
      </c>
      <c r="BB3" s="43">
        <v>0</v>
      </c>
      <c r="BC3" s="43">
        <v>0</v>
      </c>
      <c r="BD3" s="43">
        <v>0</v>
      </c>
      <c r="BE3" s="43" t="s">
        <v>224</v>
      </c>
    </row>
    <row r="4" spans="1:57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2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</row>
    <row r="5" spans="1:57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2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</row>
    <row r="6" spans="1:57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2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</row>
    <row r="7" spans="1:57">
      <c r="A7" s="42"/>
      <c r="B7" s="42"/>
      <c r="C7" s="42"/>
      <c r="D7" s="42"/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2"/>
      <c r="S7" s="44"/>
      <c r="T7" s="44"/>
      <c r="U7" s="43"/>
      <c r="V7" s="43"/>
      <c r="W7" s="43"/>
      <c r="X7" s="43"/>
      <c r="Y7" s="44"/>
      <c r="Z7" s="44"/>
      <c r="AA7" s="44"/>
      <c r="AB7" s="44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</row>
    <row r="8" spans="1:57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cellComments="asDisplaye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"/>
  <sheetViews>
    <sheetView workbookViewId="0">
      <selection activeCell="N6" sqref="N6"/>
    </sheetView>
  </sheetViews>
  <sheetFormatPr defaultColWidth="0" defaultRowHeight="14.4"/>
  <cols>
    <col min="1" max="1" width="28.09765625" style="26" customWidth="1"/>
    <col min="2" max="2" width="10.19921875" style="26" customWidth="1"/>
    <col min="3" max="7" width="9.09765625" style="26"/>
    <col min="8" max="8" width="11.09765625" style="26" customWidth="1"/>
    <col min="9" max="14" width="9.09765625" style="26"/>
    <col min="15" max="16384" width="0" style="26" hidden="1"/>
  </cols>
  <sheetData>
    <row r="1" spans="1:14">
      <c r="A1" s="48" t="s">
        <v>127</v>
      </c>
      <c r="B1" s="49" t="s">
        <v>128</v>
      </c>
      <c r="C1" s="49" t="s">
        <v>129</v>
      </c>
      <c r="D1" s="49" t="s">
        <v>130</v>
      </c>
      <c r="E1" s="49" t="s">
        <v>131</v>
      </c>
      <c r="F1" s="49" t="s">
        <v>132</v>
      </c>
      <c r="G1" s="49" t="s">
        <v>7</v>
      </c>
      <c r="H1" s="49" t="s">
        <v>133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134</v>
      </c>
      <c r="N1" s="50" t="s">
        <v>12</v>
      </c>
    </row>
    <row r="2" spans="1:14">
      <c r="A2" s="45" t="s">
        <v>13</v>
      </c>
      <c r="B2" s="45" t="s">
        <v>14</v>
      </c>
      <c r="C2" s="45" t="s">
        <v>15</v>
      </c>
      <c r="D2" s="45" t="s">
        <v>16</v>
      </c>
      <c r="E2" s="45" t="s">
        <v>17</v>
      </c>
      <c r="F2" s="45" t="s">
        <v>18</v>
      </c>
      <c r="G2" s="45" t="s">
        <v>19</v>
      </c>
      <c r="H2" s="45" t="s">
        <v>20</v>
      </c>
      <c r="I2" s="45" t="s">
        <v>21</v>
      </c>
      <c r="J2" s="45" t="s">
        <v>22</v>
      </c>
      <c r="K2" s="45" t="s">
        <v>23</v>
      </c>
      <c r="L2" s="45" t="s">
        <v>24</v>
      </c>
      <c r="M2" s="45" t="s">
        <v>25</v>
      </c>
      <c r="N2" s="50" t="s">
        <v>26</v>
      </c>
    </row>
    <row r="3" spans="1:14">
      <c r="A3" s="49">
        <v>15</v>
      </c>
      <c r="B3" s="49">
        <v>0.4</v>
      </c>
      <c r="C3" s="49">
        <v>2.2000000000000002</v>
      </c>
      <c r="D3" s="49">
        <v>1.3</v>
      </c>
      <c r="E3" s="49">
        <v>3</v>
      </c>
      <c r="F3" s="49">
        <v>0.3</v>
      </c>
      <c r="G3" s="49">
        <v>0.21</v>
      </c>
      <c r="H3" s="49">
        <v>1.3</v>
      </c>
      <c r="I3" s="49">
        <v>0.5</v>
      </c>
      <c r="J3" s="49">
        <v>0</v>
      </c>
      <c r="K3" s="49">
        <v>0.4</v>
      </c>
      <c r="L3" s="49">
        <v>0</v>
      </c>
      <c r="M3" s="49">
        <v>1.6</v>
      </c>
      <c r="N3" s="43">
        <v>0.1</v>
      </c>
    </row>
    <row r="4" spans="1:14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</row>
    <row r="5" spans="1:14">
      <c r="A5" s="42">
        <v>15</v>
      </c>
      <c r="B5" s="42">
        <v>0.15</v>
      </c>
      <c r="C5" s="42">
        <v>1.5</v>
      </c>
      <c r="D5" s="42">
        <v>0.3</v>
      </c>
      <c r="E5" s="42">
        <v>0.2</v>
      </c>
      <c r="F5" s="42">
        <v>0.15</v>
      </c>
      <c r="G5" s="42">
        <v>0.5</v>
      </c>
      <c r="H5" s="42">
        <v>1.3</v>
      </c>
      <c r="I5" s="42">
        <v>0.5</v>
      </c>
      <c r="J5" s="42">
        <v>0</v>
      </c>
      <c r="K5" s="42">
        <v>0</v>
      </c>
      <c r="L5" s="42">
        <v>0</v>
      </c>
      <c r="M5" s="42">
        <v>1E-4</v>
      </c>
      <c r="N5" s="42">
        <v>0.1</v>
      </c>
    </row>
    <row r="6" spans="1:14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</row>
    <row r="7" spans="1:14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14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</row>
    <row r="9" spans="1:14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</row>
    <row r="10" spans="1:14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</row>
    <row r="11" spans="1:14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</row>
    <row r="12" spans="1:14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</row>
    <row r="13" spans="1:14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14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14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</row>
    <row r="16" spans="1:14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</row>
    <row r="17" spans="1:14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</row>
    <row r="18" spans="1:14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</row>
    <row r="19" spans="1:14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</row>
    <row r="20" spans="1:14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</row>
    <row r="21" spans="1:14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</row>
    <row r="22" spans="1:14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</row>
    <row r="23" spans="1:14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</row>
    <row r="24" spans="1:1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</row>
    <row r="25" spans="1:14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cellComments="asDisplaye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"/>
  <sheetViews>
    <sheetView workbookViewId="0">
      <selection activeCell="E5" sqref="E5"/>
    </sheetView>
  </sheetViews>
  <sheetFormatPr defaultColWidth="0" defaultRowHeight="14.4"/>
  <cols>
    <col min="1" max="1" width="27.59765625" style="29" customWidth="1"/>
    <col min="2" max="3" width="9.09765625" style="29"/>
    <col min="4" max="4" width="10.19921875" style="29" customWidth="1"/>
    <col min="5" max="14" width="9.09765625" style="29"/>
    <col min="15" max="16384" width="0" style="29" hidden="1"/>
  </cols>
  <sheetData>
    <row r="1" spans="1:14">
      <c r="A1" s="48" t="s">
        <v>144</v>
      </c>
      <c r="B1" s="49" t="s">
        <v>145</v>
      </c>
      <c r="C1" s="49" t="s">
        <v>146</v>
      </c>
      <c r="D1" s="49" t="s">
        <v>147</v>
      </c>
      <c r="E1" s="49" t="s">
        <v>148</v>
      </c>
      <c r="F1" s="49" t="s">
        <v>149</v>
      </c>
      <c r="G1" s="49" t="s">
        <v>7</v>
      </c>
      <c r="H1" s="49" t="s">
        <v>150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151</v>
      </c>
      <c r="N1" s="50" t="s">
        <v>12</v>
      </c>
    </row>
    <row r="2" spans="1:14">
      <c r="A2" s="45" t="s">
        <v>13</v>
      </c>
      <c r="B2" s="45" t="s">
        <v>14</v>
      </c>
      <c r="C2" s="45" t="s">
        <v>15</v>
      </c>
      <c r="D2" s="45" t="s">
        <v>16</v>
      </c>
      <c r="E2" s="45" t="s">
        <v>17</v>
      </c>
      <c r="F2" s="45" t="s">
        <v>18</v>
      </c>
      <c r="G2" s="45" t="s">
        <v>19</v>
      </c>
      <c r="H2" s="45" t="s">
        <v>20</v>
      </c>
      <c r="I2" s="45" t="s">
        <v>21</v>
      </c>
      <c r="J2" s="45" t="s">
        <v>22</v>
      </c>
      <c r="K2" s="45" t="s">
        <v>23</v>
      </c>
      <c r="L2" s="45" t="s">
        <v>24</v>
      </c>
      <c r="M2" s="45" t="s">
        <v>25</v>
      </c>
      <c r="N2" s="50" t="s">
        <v>26</v>
      </c>
    </row>
    <row r="3" spans="1:14">
      <c r="A3" s="43">
        <v>0.1</v>
      </c>
      <c r="B3" s="43">
        <v>0.03</v>
      </c>
      <c r="C3" s="43">
        <v>0.1</v>
      </c>
      <c r="D3" s="43">
        <v>0.1</v>
      </c>
      <c r="E3" s="43">
        <v>0.02</v>
      </c>
      <c r="F3" s="43">
        <v>0.1</v>
      </c>
      <c r="G3" s="43">
        <v>0.33</v>
      </c>
      <c r="H3" s="43">
        <v>0.09</v>
      </c>
      <c r="I3" s="43">
        <v>0.5</v>
      </c>
      <c r="J3" s="43">
        <v>0</v>
      </c>
      <c r="K3" s="43">
        <v>0</v>
      </c>
      <c r="L3" s="43">
        <v>0</v>
      </c>
      <c r="M3" s="42">
        <v>1.4999999999999999E-2</v>
      </c>
      <c r="N3" s="43">
        <v>0.01</v>
      </c>
    </row>
    <row r="4" spans="1:14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</row>
    <row r="5" spans="1:14">
      <c r="A5" s="42">
        <v>0.1</v>
      </c>
      <c r="B5" s="42">
        <v>0.03</v>
      </c>
      <c r="C5" s="42">
        <v>0.1</v>
      </c>
      <c r="D5" s="42">
        <v>0.1</v>
      </c>
      <c r="E5" s="42">
        <v>2.5000000000000001E-2</v>
      </c>
      <c r="F5" s="42">
        <v>0.1</v>
      </c>
      <c r="G5" s="42">
        <v>0.5</v>
      </c>
      <c r="H5" s="42">
        <v>0.09</v>
      </c>
      <c r="I5" s="42">
        <v>0.5</v>
      </c>
      <c r="J5" s="42">
        <v>0</v>
      </c>
      <c r="K5" s="42">
        <v>0</v>
      </c>
      <c r="L5" s="42">
        <v>0</v>
      </c>
      <c r="M5" s="42">
        <v>1.0000000000000001E-5</v>
      </c>
      <c r="N5" s="42">
        <v>0.01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cellComments="asDisplaye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"/>
  <sheetViews>
    <sheetView workbookViewId="0">
      <selection activeCell="B23" sqref="B23"/>
    </sheetView>
  </sheetViews>
  <sheetFormatPr defaultColWidth="0" defaultRowHeight="14.4"/>
  <cols>
    <col min="1" max="1" width="28.09765625" style="30" customWidth="1"/>
    <col min="2" max="14" width="9.09765625" style="30"/>
    <col min="15" max="16384" width="0" style="30" hidden="1"/>
  </cols>
  <sheetData>
    <row r="1" spans="1:14">
      <c r="A1" s="48" t="s">
        <v>152</v>
      </c>
      <c r="B1" s="49" t="s">
        <v>153</v>
      </c>
      <c r="C1" s="49" t="s">
        <v>154</v>
      </c>
      <c r="D1" s="49" t="s">
        <v>155</v>
      </c>
      <c r="E1" s="49" t="s">
        <v>156</v>
      </c>
      <c r="F1" s="49" t="s">
        <v>157</v>
      </c>
      <c r="G1" s="49" t="s">
        <v>7</v>
      </c>
      <c r="H1" s="49" t="s">
        <v>158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159</v>
      </c>
      <c r="N1" s="50" t="s">
        <v>12</v>
      </c>
    </row>
    <row r="2" spans="1:14">
      <c r="A2" s="45" t="s">
        <v>13</v>
      </c>
      <c r="B2" s="45" t="s">
        <v>14</v>
      </c>
      <c r="C2" s="45" t="s">
        <v>15</v>
      </c>
      <c r="D2" s="45" t="s">
        <v>16</v>
      </c>
      <c r="E2" s="45" t="s">
        <v>17</v>
      </c>
      <c r="F2" s="45" t="s">
        <v>18</v>
      </c>
      <c r="G2" s="45" t="s">
        <v>19</v>
      </c>
      <c r="H2" s="45" t="s">
        <v>20</v>
      </c>
      <c r="I2" s="45" t="s">
        <v>21</v>
      </c>
      <c r="J2" s="45" t="s">
        <v>22</v>
      </c>
      <c r="K2" s="45" t="s">
        <v>23</v>
      </c>
      <c r="L2" s="45" t="s">
        <v>24</v>
      </c>
      <c r="M2" s="45" t="s">
        <v>25</v>
      </c>
      <c r="N2" s="50" t="s">
        <v>26</v>
      </c>
    </row>
    <row r="3" spans="1:14">
      <c r="A3" s="43">
        <v>6.2</v>
      </c>
      <c r="B3" s="43">
        <v>0.03</v>
      </c>
      <c r="C3" s="43">
        <v>0.4</v>
      </c>
      <c r="D3" s="43">
        <v>0.33</v>
      </c>
      <c r="E3" s="43">
        <v>0.05</v>
      </c>
      <c r="F3" s="43">
        <v>0.15</v>
      </c>
      <c r="G3" s="43">
        <v>0.64</v>
      </c>
      <c r="H3" s="43">
        <v>0.45</v>
      </c>
      <c r="I3" s="43">
        <v>0.5</v>
      </c>
      <c r="J3" s="43">
        <v>0</v>
      </c>
      <c r="K3" s="43">
        <v>0</v>
      </c>
      <c r="L3" s="43">
        <v>0</v>
      </c>
      <c r="M3" s="42">
        <v>0.03</v>
      </c>
      <c r="N3" s="43">
        <v>0.1</v>
      </c>
    </row>
    <row r="4" spans="1:14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</row>
    <row r="5" spans="1:14">
      <c r="A5" s="42">
        <v>6.2</v>
      </c>
      <c r="B5" s="42">
        <v>0.03</v>
      </c>
      <c r="C5" s="42">
        <v>0.4</v>
      </c>
      <c r="D5" s="42">
        <v>0.33</v>
      </c>
      <c r="E5" s="42">
        <v>0.05</v>
      </c>
      <c r="F5" s="42">
        <v>0.15</v>
      </c>
      <c r="G5" s="42">
        <v>0.5</v>
      </c>
      <c r="H5" s="42">
        <v>0.45</v>
      </c>
      <c r="I5" s="42">
        <v>0.5</v>
      </c>
      <c r="J5" s="42">
        <v>0</v>
      </c>
      <c r="K5" s="42">
        <v>0</v>
      </c>
      <c r="L5" s="42">
        <v>0</v>
      </c>
      <c r="M5" s="42">
        <v>1.0000000000000001E-5</v>
      </c>
      <c r="N5" s="42">
        <v>0.1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cellComments="asDisplaye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"/>
  <sheetViews>
    <sheetView workbookViewId="0">
      <selection activeCell="F4" sqref="F4"/>
    </sheetView>
  </sheetViews>
  <sheetFormatPr defaultColWidth="0" defaultRowHeight="13.2"/>
  <cols>
    <col min="1" max="9" width="9.09765625" style="27"/>
    <col min="10" max="16384" width="0" style="27" hidden="1"/>
  </cols>
  <sheetData>
    <row r="1" spans="1:9">
      <c r="A1" s="28" t="s">
        <v>135</v>
      </c>
      <c r="B1" s="28" t="s">
        <v>136</v>
      </c>
      <c r="C1" s="28"/>
      <c r="D1" s="28"/>
      <c r="E1" s="28"/>
      <c r="F1" s="28"/>
      <c r="G1" s="28"/>
      <c r="H1" s="28"/>
      <c r="I1" s="28"/>
    </row>
    <row r="2" spans="1:9">
      <c r="A2" s="28" t="s">
        <v>27</v>
      </c>
      <c r="B2" s="28" t="s">
        <v>137</v>
      </c>
      <c r="C2" s="28" t="s">
        <v>138</v>
      </c>
      <c r="D2" s="28" t="s">
        <v>139</v>
      </c>
      <c r="E2" s="28" t="s">
        <v>140</v>
      </c>
      <c r="F2" s="28" t="s">
        <v>141</v>
      </c>
      <c r="G2" s="28" t="s">
        <v>142</v>
      </c>
      <c r="H2" s="28" t="s">
        <v>143</v>
      </c>
      <c r="I2" s="28" t="s">
        <v>223</v>
      </c>
    </row>
    <row r="3" spans="1:9" ht="13.8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27">
        <v>0</v>
      </c>
    </row>
    <row r="4" spans="1:9" ht="13.8">
      <c r="A4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7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paperSize="9" orientation="portrait" cellComments="asDisplaye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FC27"/>
  <sheetViews>
    <sheetView workbookViewId="0">
      <selection activeCell="A22" sqref="A22"/>
    </sheetView>
  </sheetViews>
  <sheetFormatPr defaultRowHeight="14.4"/>
  <cols>
    <col min="1" max="1" width="31.296875" style="31" customWidth="1"/>
    <col min="2" max="2" width="9.09765625" style="31"/>
    <col min="3" max="3" width="16" style="31" bestFit="1" customWidth="1"/>
    <col min="4" max="4" width="14.296875" style="31" bestFit="1" customWidth="1"/>
    <col min="5" max="5" width="9.09765625" style="31"/>
    <col min="6" max="6" width="16" style="31" bestFit="1" customWidth="1"/>
    <col min="7" max="7" width="14.296875" style="31" bestFit="1" customWidth="1"/>
    <col min="8" max="8" width="9.09765625" style="31"/>
    <col min="9" max="9" width="16" style="31" bestFit="1" customWidth="1"/>
    <col min="10" max="10" width="14.296875" style="31" bestFit="1" customWidth="1"/>
    <col min="11" max="11" width="9.09765625" style="31"/>
    <col min="12" max="12" width="16" style="31" bestFit="1" customWidth="1"/>
    <col min="13" max="13" width="14.296875" style="31" bestFit="1" customWidth="1"/>
    <col min="14" max="16" width="9.09765625" style="31"/>
    <col min="17" max="16383" width="0" style="31" hidden="1"/>
    <col min="16384" max="16384" width="0" style="32" hidden="1"/>
  </cols>
  <sheetData>
    <row r="1" spans="1:15">
      <c r="B1" t="s">
        <v>28</v>
      </c>
      <c r="C1" t="s">
        <v>160</v>
      </c>
      <c r="F1" t="s">
        <v>161</v>
      </c>
      <c r="I1" t="s">
        <v>162</v>
      </c>
      <c r="L1" t="s">
        <v>163</v>
      </c>
      <c r="O1" t="s">
        <v>164</v>
      </c>
    </row>
    <row r="2" spans="1:15">
      <c r="A2" t="s">
        <v>165</v>
      </c>
      <c r="C2" t="s">
        <v>166</v>
      </c>
      <c r="D2" t="s">
        <v>167</v>
      </c>
      <c r="E2" t="s">
        <v>29</v>
      </c>
      <c r="F2" t="s">
        <v>168</v>
      </c>
      <c r="G2" t="s">
        <v>169</v>
      </c>
      <c r="H2" t="s">
        <v>29</v>
      </c>
      <c r="I2" t="s">
        <v>170</v>
      </c>
      <c r="J2" t="s">
        <v>171</v>
      </c>
      <c r="K2" t="s">
        <v>29</v>
      </c>
      <c r="L2" t="s">
        <v>172</v>
      </c>
      <c r="M2" t="s">
        <v>173</v>
      </c>
      <c r="N2" t="s">
        <v>29</v>
      </c>
      <c r="O2" t="s">
        <v>29</v>
      </c>
    </row>
    <row r="3" spans="1:15">
      <c r="A3" t="s">
        <v>174</v>
      </c>
      <c r="B3">
        <v>27</v>
      </c>
      <c r="C3">
        <v>-2.544</v>
      </c>
      <c r="D3">
        <v>2.569</v>
      </c>
      <c r="E3">
        <v>0.96299999999999997</v>
      </c>
      <c r="F3">
        <v>-2.4969999999999999</v>
      </c>
      <c r="G3">
        <v>2.0510000000000002</v>
      </c>
      <c r="H3">
        <v>0.86799999999999999</v>
      </c>
      <c r="I3">
        <v>-2.6259999999999999</v>
      </c>
      <c r="J3">
        <v>2.149</v>
      </c>
      <c r="K3">
        <v>0.872</v>
      </c>
      <c r="L3">
        <v>-2.3929999999999998</v>
      </c>
      <c r="M3">
        <v>1.3029999999999999</v>
      </c>
      <c r="N3">
        <v>0.61799999999999999</v>
      </c>
      <c r="O3">
        <v>0.97399999999999998</v>
      </c>
    </row>
    <row r="4" spans="1:15">
      <c r="A4" t="s">
        <v>175</v>
      </c>
      <c r="B4">
        <v>6</v>
      </c>
      <c r="C4">
        <v>-1.1040000000000001</v>
      </c>
      <c r="D4">
        <v>2.0489999999999999</v>
      </c>
      <c r="E4">
        <v>0.95199999999999996</v>
      </c>
      <c r="F4">
        <v>-3.9169999999999998</v>
      </c>
      <c r="G4">
        <v>2.4529999999999998</v>
      </c>
      <c r="H4">
        <v>0.98699999999999999</v>
      </c>
      <c r="I4">
        <v>-8.1229999999999993</v>
      </c>
      <c r="J4">
        <v>3.7839999999999998</v>
      </c>
      <c r="K4">
        <v>0.98499999999999999</v>
      </c>
      <c r="L4">
        <v>-5.65</v>
      </c>
      <c r="M4">
        <v>1.917</v>
      </c>
      <c r="N4">
        <v>0.96799999999999997</v>
      </c>
      <c r="O4">
        <v>0.97599999999999998</v>
      </c>
    </row>
    <row r="5" spans="1:15">
      <c r="A5" t="s">
        <v>176</v>
      </c>
      <c r="B5">
        <v>26</v>
      </c>
      <c r="C5">
        <v>-2.5720000000000001</v>
      </c>
      <c r="D5">
        <v>2.4209999999999998</v>
      </c>
      <c r="E5">
        <v>0.95899999999999996</v>
      </c>
      <c r="F5">
        <v>-1.851</v>
      </c>
      <c r="G5">
        <v>1.8839999999999999</v>
      </c>
      <c r="H5">
        <v>0.85</v>
      </c>
      <c r="I5">
        <v>-1.9850000000000001</v>
      </c>
      <c r="J5">
        <v>1.99</v>
      </c>
      <c r="K5">
        <v>0.86699999999999999</v>
      </c>
      <c r="L5">
        <v>-2.7290000000000001</v>
      </c>
      <c r="M5">
        <v>1.629</v>
      </c>
      <c r="N5">
        <v>0.83699999999999997</v>
      </c>
      <c r="O5">
        <v>0.97599999999999998</v>
      </c>
    </row>
    <row r="6" spans="1:15">
      <c r="A6" t="s">
        <v>177</v>
      </c>
      <c r="B6">
        <v>8</v>
      </c>
      <c r="C6">
        <v>-1.7250000000000001</v>
      </c>
      <c r="D6">
        <v>2.258</v>
      </c>
      <c r="E6">
        <v>0.97799999999999998</v>
      </c>
      <c r="F6">
        <v>-2.0670000000000002</v>
      </c>
      <c r="G6">
        <v>1.919</v>
      </c>
      <c r="H6">
        <v>0.996</v>
      </c>
      <c r="I6">
        <v>-3.8679999999999999</v>
      </c>
      <c r="J6">
        <v>2.3980000000000001</v>
      </c>
      <c r="K6">
        <v>0.98199999999999998</v>
      </c>
      <c r="L6">
        <v>-4.7329999999999997</v>
      </c>
      <c r="M6">
        <v>2.06</v>
      </c>
      <c r="N6">
        <v>0.996</v>
      </c>
      <c r="O6">
        <v>0.98399999999999999</v>
      </c>
    </row>
    <row r="7" spans="1:15">
      <c r="A7" t="s">
        <v>178</v>
      </c>
      <c r="B7">
        <v>20</v>
      </c>
      <c r="C7">
        <v>-2.7509999999999999</v>
      </c>
      <c r="D7">
        <v>2.512</v>
      </c>
      <c r="E7">
        <v>0.96399999999999997</v>
      </c>
      <c r="F7">
        <v>-2.2200000000000002</v>
      </c>
      <c r="G7">
        <v>1.8520000000000001</v>
      </c>
      <c r="H7">
        <v>0.98499999999999999</v>
      </c>
      <c r="I7">
        <v>-4.4050000000000002</v>
      </c>
      <c r="J7">
        <v>2.4529999999999998</v>
      </c>
      <c r="K7">
        <v>0.97099999999999997</v>
      </c>
      <c r="L7">
        <v>-3.6179999999999999</v>
      </c>
      <c r="M7">
        <v>1.635</v>
      </c>
      <c r="N7">
        <v>0.98199999999999998</v>
      </c>
      <c r="O7">
        <v>0.97</v>
      </c>
    </row>
    <row r="8" spans="1:15">
      <c r="A8" t="s">
        <v>179</v>
      </c>
      <c r="B8">
        <v>22</v>
      </c>
      <c r="C8">
        <v>-3.0350000000000001</v>
      </c>
      <c r="D8">
        <v>2.7010000000000001</v>
      </c>
      <c r="E8">
        <v>0.97799999999999998</v>
      </c>
      <c r="F8">
        <v>-4.9130000000000003</v>
      </c>
      <c r="G8">
        <v>2.6629999999999998</v>
      </c>
      <c r="H8">
        <v>0.99099999999999999</v>
      </c>
      <c r="I8">
        <v>-6.7969999999999997</v>
      </c>
      <c r="J8">
        <v>3.19</v>
      </c>
      <c r="K8">
        <v>0.81499999999999995</v>
      </c>
      <c r="L8">
        <v>-3.25</v>
      </c>
      <c r="M8">
        <v>1.7629999999999999</v>
      </c>
      <c r="N8">
        <v>0.88600000000000001</v>
      </c>
      <c r="O8">
        <v>0.995</v>
      </c>
    </row>
    <row r="9" spans="1:15">
      <c r="A9" t="s">
        <v>180</v>
      </c>
      <c r="B9">
        <v>27</v>
      </c>
      <c r="C9">
        <v>-3.0219999999999998</v>
      </c>
      <c r="D9">
        <v>2.5950000000000002</v>
      </c>
      <c r="E9">
        <v>0.97699999999999998</v>
      </c>
      <c r="F9">
        <v>-4.2329999999999997</v>
      </c>
      <c r="G9">
        <v>2.5390000000000001</v>
      </c>
      <c r="H9">
        <v>0.97899999999999998</v>
      </c>
      <c r="I9">
        <v>-6.0620000000000003</v>
      </c>
      <c r="J9">
        <v>2.9239999999999999</v>
      </c>
      <c r="K9">
        <v>0.71399999999999997</v>
      </c>
      <c r="L9">
        <v>-5.44</v>
      </c>
      <c r="M9">
        <v>2.2050000000000001</v>
      </c>
      <c r="N9">
        <v>0.84499999999999997</v>
      </c>
      <c r="O9">
        <v>0.98099999999999998</v>
      </c>
    </row>
    <row r="10" spans="1:15">
      <c r="A10" t="s">
        <v>181</v>
      </c>
      <c r="B10">
        <v>8</v>
      </c>
      <c r="C10">
        <v>-2.8639999999999999</v>
      </c>
      <c r="D10">
        <v>2.488</v>
      </c>
      <c r="E10">
        <v>0.99299999999999999</v>
      </c>
      <c r="F10">
        <v>-1.0329999999999999</v>
      </c>
      <c r="G10">
        <v>1.528</v>
      </c>
      <c r="H10">
        <v>0.98699999999999999</v>
      </c>
      <c r="I10">
        <v>-4.202</v>
      </c>
      <c r="J10">
        <v>2.3260000000000001</v>
      </c>
      <c r="K10">
        <v>0.97899999999999998</v>
      </c>
      <c r="L10">
        <v>-3.4020000000000001</v>
      </c>
      <c r="M10">
        <v>1.623</v>
      </c>
      <c r="N10">
        <v>0.98099999999999998</v>
      </c>
      <c r="O10">
        <v>0.99399999999999999</v>
      </c>
    </row>
    <row r="11" spans="1:15">
      <c r="A11" t="s">
        <v>182</v>
      </c>
      <c r="B11">
        <v>22</v>
      </c>
      <c r="C11">
        <v>-2.3119999999999998</v>
      </c>
      <c r="D11">
        <v>2.3679999999999999</v>
      </c>
      <c r="E11">
        <v>0.97499999999999998</v>
      </c>
      <c r="F11">
        <v>-1.056</v>
      </c>
      <c r="G11">
        <v>1.64</v>
      </c>
      <c r="H11">
        <v>0.81899999999999995</v>
      </c>
      <c r="I11">
        <v>-2.915</v>
      </c>
      <c r="J11">
        <v>2.198</v>
      </c>
      <c r="K11">
        <v>0.93400000000000005</v>
      </c>
      <c r="L11">
        <v>-2.4009999999999998</v>
      </c>
      <c r="M11">
        <v>1.49</v>
      </c>
      <c r="N11">
        <v>0.80900000000000005</v>
      </c>
      <c r="O11">
        <v>0.98099999999999998</v>
      </c>
    </row>
    <row r="12" spans="1:15">
      <c r="A12" t="s">
        <v>183</v>
      </c>
      <c r="B12">
        <v>29</v>
      </c>
      <c r="C12">
        <v>-1.87</v>
      </c>
      <c r="D12">
        <v>2.218</v>
      </c>
      <c r="E12">
        <v>0.88700000000000001</v>
      </c>
      <c r="F12">
        <v>-1.36</v>
      </c>
      <c r="G12">
        <v>1.5980000000000001</v>
      </c>
      <c r="H12">
        <v>0.75600000000000001</v>
      </c>
      <c r="I12">
        <v>-9.3989999999999991</v>
      </c>
      <c r="J12">
        <v>3.629</v>
      </c>
      <c r="K12">
        <v>0.88300000000000001</v>
      </c>
      <c r="L12">
        <v>-5.76</v>
      </c>
      <c r="M12">
        <v>2.3260000000000001</v>
      </c>
      <c r="N12">
        <v>0.83599999999999997</v>
      </c>
      <c r="O12">
        <v>0.95599999999999996</v>
      </c>
    </row>
    <row r="13" spans="1:15">
      <c r="A13" t="s">
        <v>30</v>
      </c>
      <c r="B13">
        <v>42</v>
      </c>
      <c r="C13">
        <v>-3.0310000000000001</v>
      </c>
      <c r="D13">
        <v>2.5</v>
      </c>
      <c r="E13">
        <v>0.98199999999999998</v>
      </c>
      <c r="F13">
        <v>-3.4820000000000002</v>
      </c>
      <c r="G13">
        <v>2.3769999999999998</v>
      </c>
      <c r="H13">
        <v>0.96</v>
      </c>
      <c r="I13">
        <v>-3.9340000000000002</v>
      </c>
      <c r="J13">
        <v>2.65</v>
      </c>
      <c r="K13">
        <v>0.92400000000000004</v>
      </c>
      <c r="L13">
        <v>-2.2290000000000001</v>
      </c>
      <c r="M13">
        <v>1.55</v>
      </c>
      <c r="N13">
        <v>0.99399999999999999</v>
      </c>
      <c r="O13">
        <v>0.98199999999999998</v>
      </c>
    </row>
    <row r="14" spans="1:15">
      <c r="A14" t="s">
        <v>30</v>
      </c>
      <c r="B14">
        <v>27</v>
      </c>
      <c r="C14">
        <v>-2.1219999999999999</v>
      </c>
      <c r="D14">
        <v>2.34</v>
      </c>
      <c r="E14">
        <v>0.998</v>
      </c>
      <c r="F14">
        <v>-2.3199999999999998</v>
      </c>
      <c r="G14">
        <v>1.907</v>
      </c>
      <c r="H14">
        <v>0.99299999999999999</v>
      </c>
      <c r="I14">
        <v>-8.9139999999999997</v>
      </c>
      <c r="J14">
        <v>3.702</v>
      </c>
      <c r="K14">
        <v>1</v>
      </c>
      <c r="L14">
        <v>-2.097</v>
      </c>
      <c r="M14">
        <v>1.3859999999999999</v>
      </c>
      <c r="N14">
        <v>0.85799999999999998</v>
      </c>
      <c r="O14">
        <v>0.999</v>
      </c>
    </row>
    <row r="15" spans="1:15">
      <c r="A15" t="s">
        <v>184</v>
      </c>
      <c r="B15">
        <v>27</v>
      </c>
      <c r="C15">
        <v>-1.738</v>
      </c>
      <c r="D15">
        <v>2.2599999999999998</v>
      </c>
      <c r="E15">
        <v>0.99199999999999999</v>
      </c>
      <c r="F15">
        <v>-0.75600000000000001</v>
      </c>
      <c r="G15">
        <v>1.546</v>
      </c>
      <c r="H15">
        <v>0.97599999999999998</v>
      </c>
      <c r="I15">
        <v>-5.47</v>
      </c>
      <c r="J15">
        <v>2.7149999999999999</v>
      </c>
      <c r="K15">
        <v>0.997</v>
      </c>
      <c r="L15">
        <v>-3.7440000000000002</v>
      </c>
      <c r="M15">
        <v>1.6910000000000001</v>
      </c>
      <c r="N15">
        <v>0.98399999999999999</v>
      </c>
      <c r="O15">
        <v>0.99399999999999999</v>
      </c>
    </row>
    <row r="16" spans="1:15">
      <c r="A16" t="s">
        <v>185</v>
      </c>
      <c r="B16">
        <v>22</v>
      </c>
      <c r="C16">
        <v>-2.6850000000000001</v>
      </c>
      <c r="D16">
        <v>2.3519999999999999</v>
      </c>
      <c r="E16">
        <v>0.99299999999999999</v>
      </c>
      <c r="F16">
        <v>-4.4740000000000002</v>
      </c>
      <c r="G16">
        <v>2.2000000000000002</v>
      </c>
      <c r="H16">
        <v>0.99299999999999999</v>
      </c>
      <c r="I16">
        <v>-5.1429999999999998</v>
      </c>
      <c r="J16">
        <v>2.6120000000000001</v>
      </c>
      <c r="K16">
        <v>0.98099999999999998</v>
      </c>
      <c r="L16">
        <v>-4.4269999999999996</v>
      </c>
      <c r="M16">
        <v>2.2349999999999999</v>
      </c>
      <c r="N16">
        <v>0.97099999999999997</v>
      </c>
      <c r="O16">
        <v>0.997</v>
      </c>
    </row>
    <row r="17" spans="1:15">
      <c r="A17" t="s">
        <v>186</v>
      </c>
      <c r="B17">
        <v>9</v>
      </c>
      <c r="C17">
        <v>-1.131</v>
      </c>
      <c r="D17">
        <v>2</v>
      </c>
      <c r="E17">
        <v>0.94899999999999995</v>
      </c>
      <c r="F17">
        <v>-1.5369999999999999</v>
      </c>
      <c r="G17">
        <v>1.667</v>
      </c>
      <c r="H17">
        <v>0.82</v>
      </c>
      <c r="I17">
        <v>-1.4039999999999999</v>
      </c>
      <c r="J17">
        <v>1.5009999999999999</v>
      </c>
      <c r="K17">
        <v>0.81299999999999994</v>
      </c>
      <c r="L17">
        <v>-2.5409999999999999</v>
      </c>
      <c r="M17">
        <v>1.383</v>
      </c>
      <c r="N17">
        <v>0.89300000000000002</v>
      </c>
      <c r="O17">
        <v>0.96</v>
      </c>
    </row>
    <row r="18" spans="1:15">
      <c r="A18" t="s">
        <v>187</v>
      </c>
      <c r="B18">
        <v>29</v>
      </c>
      <c r="C18">
        <v>-2.0350000000000001</v>
      </c>
      <c r="D18">
        <v>2.3109999999999999</v>
      </c>
      <c r="E18">
        <v>0.99199999999999999</v>
      </c>
      <c r="F18">
        <v>-2.5409999999999999</v>
      </c>
      <c r="G18">
        <v>2.1869999999999998</v>
      </c>
      <c r="H18">
        <v>0.96899999999999997</v>
      </c>
      <c r="I18">
        <v>-4.407</v>
      </c>
      <c r="J18">
        <v>2.6629999999999998</v>
      </c>
      <c r="K18">
        <v>0.96099999999999997</v>
      </c>
      <c r="L18">
        <v>-2.5840000000000001</v>
      </c>
      <c r="M18">
        <v>1.546</v>
      </c>
      <c r="N18">
        <v>0.95099999999999996</v>
      </c>
      <c r="O18">
        <v>0.99099999999999999</v>
      </c>
    </row>
    <row r="19" spans="1:15">
      <c r="A19" s="33" t="s">
        <v>188</v>
      </c>
      <c r="B19" s="33"/>
      <c r="C19" s="51">
        <v>-3.1541058880000001</v>
      </c>
      <c r="D19" s="51">
        <v>2.8394203220000001</v>
      </c>
      <c r="E19" s="33">
        <v>0.97799999999999998</v>
      </c>
      <c r="F19" s="51">
        <v>-2.4173571429999998</v>
      </c>
      <c r="G19" s="51">
        <v>1.964785714</v>
      </c>
      <c r="H19" s="33"/>
      <c r="I19" s="51">
        <v>-2.4665148229999998</v>
      </c>
      <c r="J19" s="51">
        <v>1.75513286</v>
      </c>
      <c r="K19" s="33">
        <v>0.74399999999999999</v>
      </c>
      <c r="L19" s="51">
        <v>-3.3432367869999999</v>
      </c>
      <c r="M19" s="51">
        <v>1.7468257789999999</v>
      </c>
      <c r="N19" s="33">
        <v>0.67700000000000005</v>
      </c>
      <c r="O19" s="33"/>
    </row>
    <row r="20" spans="1:15">
      <c r="A20" s="33" t="s">
        <v>226</v>
      </c>
      <c r="B20" s="33">
        <v>26</v>
      </c>
      <c r="C20" s="51">
        <v>-4.4567423230000003</v>
      </c>
      <c r="D20" s="51">
        <v>3.0293988380000001</v>
      </c>
      <c r="E20" s="33"/>
      <c r="F20" s="51">
        <v>-4.5649077919999996</v>
      </c>
      <c r="G20" s="51">
        <v>2.4648178550000002</v>
      </c>
      <c r="H20" s="33"/>
      <c r="I20" s="51">
        <v>-2.6421855230000002</v>
      </c>
      <c r="J20" s="51">
        <v>2.211772657</v>
      </c>
      <c r="K20" s="33"/>
      <c r="L20" s="51">
        <v>0.75123986799999998</v>
      </c>
      <c r="M20" s="51">
        <v>0.514981723</v>
      </c>
      <c r="N20" s="33"/>
      <c r="O20" s="33"/>
    </row>
    <row r="21" spans="1:15">
      <c r="A21" s="33" t="s">
        <v>227</v>
      </c>
      <c r="B21" s="33">
        <v>26</v>
      </c>
      <c r="C21" s="51">
        <v>-7.008377318</v>
      </c>
      <c r="D21" s="51">
        <v>3.966407926</v>
      </c>
      <c r="E21" s="33"/>
      <c r="F21" s="51">
        <v>-6.1192906709999999</v>
      </c>
      <c r="G21" s="51">
        <v>2.9228945390000001</v>
      </c>
      <c r="H21" s="33"/>
      <c r="I21" s="51">
        <v>-3.022536374</v>
      </c>
      <c r="J21" s="51">
        <v>2.258747821</v>
      </c>
      <c r="K21" s="33"/>
      <c r="L21" s="51">
        <v>-2.1168514169999999</v>
      </c>
      <c r="M21" s="51">
        <v>1.4479719529999999</v>
      </c>
      <c r="N21" s="33"/>
      <c r="O21" s="33"/>
    </row>
    <row r="22" spans="1:15">
      <c r="A22" s="33" t="s">
        <v>189</v>
      </c>
      <c r="B22" s="33"/>
      <c r="C22" s="51">
        <v>-1.7715660559999999</v>
      </c>
      <c r="D22" s="51">
        <v>2.217738228</v>
      </c>
      <c r="E22" s="33"/>
      <c r="F22" s="51">
        <v>-5.3420992319999998</v>
      </c>
      <c r="G22" s="51">
        <v>2.6938561970000001</v>
      </c>
      <c r="H22" s="33"/>
      <c r="I22" s="51">
        <v>-3.022536374</v>
      </c>
      <c r="J22" s="51">
        <v>2.258747821</v>
      </c>
      <c r="K22" s="33"/>
      <c r="L22" s="51">
        <v>-2.1168494849999999</v>
      </c>
      <c r="M22" s="51">
        <v>1.447974976</v>
      </c>
      <c r="N22" s="33"/>
      <c r="O22" s="33"/>
    </row>
    <row r="23" spans="1:15">
      <c r="A23" s="33" t="s">
        <v>190</v>
      </c>
      <c r="C23" s="51">
        <v>-3.1541058880000001</v>
      </c>
      <c r="D23" s="51">
        <v>2.8394203220000001</v>
      </c>
      <c r="F23" s="51">
        <v>-2.4173571429999998</v>
      </c>
      <c r="G23" s="51">
        <v>1.964785714</v>
      </c>
      <c r="I23" s="51">
        <v>-2.4665148229999998</v>
      </c>
      <c r="J23" s="51">
        <v>1.75513286</v>
      </c>
      <c r="L23" s="51">
        <v>-3.25</v>
      </c>
      <c r="M23" s="51">
        <v>1.7629999999999999</v>
      </c>
    </row>
    <row r="24" spans="1:15">
      <c r="A24" s="33" t="s">
        <v>191</v>
      </c>
      <c r="C24" s="51">
        <v>-4.8271018249999997</v>
      </c>
      <c r="D24" s="51">
        <v>3.269594788</v>
      </c>
      <c r="F24" s="51">
        <v>-5.5208363150000004</v>
      </c>
      <c r="G24" s="51">
        <v>2.7507722349999999</v>
      </c>
      <c r="H24" s="33"/>
      <c r="I24" s="51">
        <v>-3.4737195340000002</v>
      </c>
      <c r="J24" s="51">
        <v>2.149985547</v>
      </c>
      <c r="K24" s="33"/>
      <c r="L24" s="51">
        <v>-3.1700878210000001</v>
      </c>
      <c r="M24" s="51">
        <v>1.754999564</v>
      </c>
      <c r="N24" s="33"/>
      <c r="O24" s="33"/>
    </row>
    <row r="25" spans="1:15">
      <c r="A25" s="31" t="s">
        <v>225</v>
      </c>
      <c r="C25" s="51">
        <v>-4.054361589601541</v>
      </c>
      <c r="D25" s="51">
        <v>2.7938642688222997</v>
      </c>
      <c r="F25" s="51">
        <v>-3.4214299768021892</v>
      </c>
      <c r="G25" s="51">
        <v>1.8482692460401815</v>
      </c>
      <c r="I25" s="51">
        <v>-0.57609904833076664</v>
      </c>
      <c r="J25" s="51">
        <v>1.2816782197447536</v>
      </c>
      <c r="L25" s="51">
        <v>-0.14260735427640109</v>
      </c>
      <c r="M25" s="51">
        <v>0.65860243165860377</v>
      </c>
    </row>
    <row r="26" spans="1:15">
      <c r="C26"/>
      <c r="D26"/>
      <c r="F26" s="51"/>
      <c r="G26" s="51"/>
      <c r="I26" s="51"/>
      <c r="J26" s="51"/>
      <c r="L26" s="51"/>
      <c r="M26" s="51"/>
    </row>
    <row r="27" spans="1:15">
      <c r="I27" s="51"/>
      <c r="J27" s="5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cellComments="asDisplaye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"/>
  <sheetViews>
    <sheetView workbookViewId="0">
      <selection activeCell="A2" sqref="A2"/>
    </sheetView>
  </sheetViews>
  <sheetFormatPr defaultColWidth="0" defaultRowHeight="13.2"/>
  <cols>
    <col min="1" max="9" width="9.09765625" style="34"/>
    <col min="10" max="10" width="13.8984375" style="34" customWidth="1"/>
    <col min="11" max="14" width="9.09765625" style="34"/>
    <col min="15" max="16384" width="0" style="34" hidden="1"/>
  </cols>
  <sheetData>
    <row r="1" spans="1:14">
      <c r="A1" s="35" t="s">
        <v>192</v>
      </c>
      <c r="B1" s="35"/>
      <c r="C1" s="35"/>
      <c r="D1" s="35"/>
      <c r="E1" s="36" t="s">
        <v>193</v>
      </c>
      <c r="F1" s="36"/>
      <c r="G1" s="36"/>
      <c r="H1" s="36"/>
      <c r="I1" s="37" t="s">
        <v>194</v>
      </c>
      <c r="J1" s="37" t="s">
        <v>195</v>
      </c>
      <c r="K1" s="37" t="s">
        <v>196</v>
      </c>
      <c r="L1" s="37" t="s">
        <v>197</v>
      </c>
      <c r="M1" s="38" t="s">
        <v>198</v>
      </c>
      <c r="N1" s="38" t="s">
        <v>199</v>
      </c>
    </row>
    <row r="2" spans="1:14">
      <c r="A2" s="35" t="s">
        <v>200</v>
      </c>
      <c r="B2" s="35" t="s">
        <v>201</v>
      </c>
      <c r="C2" s="35" t="s">
        <v>202</v>
      </c>
      <c r="D2" s="35" t="s">
        <v>203</v>
      </c>
      <c r="E2" s="36" t="s">
        <v>204</v>
      </c>
      <c r="F2" s="36" t="s">
        <v>205</v>
      </c>
      <c r="G2" s="36" t="s">
        <v>206</v>
      </c>
      <c r="H2" s="36" t="s">
        <v>207</v>
      </c>
      <c r="I2" s="37" t="s">
        <v>208</v>
      </c>
      <c r="J2" s="37" t="s">
        <v>209</v>
      </c>
      <c r="K2" s="37" t="s">
        <v>210</v>
      </c>
      <c r="L2" s="37" t="s">
        <v>211</v>
      </c>
      <c r="M2" s="38" t="s">
        <v>212</v>
      </c>
      <c r="N2" s="38" t="s">
        <v>213</v>
      </c>
    </row>
    <row r="3" spans="1:14" ht="13.8">
      <c r="A3">
        <f>A4/50</f>
        <v>340</v>
      </c>
      <c r="B3">
        <f t="shared" ref="B3:H3" si="0">B4/50</f>
        <v>1.6</v>
      </c>
      <c r="C3">
        <f t="shared" si="0"/>
        <v>0.24</v>
      </c>
      <c r="D3">
        <f t="shared" si="0"/>
        <v>0.4</v>
      </c>
      <c r="E3">
        <f t="shared" si="0"/>
        <v>80</v>
      </c>
      <c r="F3">
        <f t="shared" si="0"/>
        <v>1.06</v>
      </c>
      <c r="G3">
        <f t="shared" si="0"/>
        <v>0.2</v>
      </c>
      <c r="H3">
        <f t="shared" si="0"/>
        <v>0.2</v>
      </c>
      <c r="I3">
        <v>32</v>
      </c>
      <c r="J3">
        <v>29</v>
      </c>
      <c r="K3">
        <f>45/35</f>
        <v>1.2857142857142858</v>
      </c>
      <c r="L3">
        <v>3.5</v>
      </c>
      <c r="M3">
        <v>100</v>
      </c>
      <c r="N3">
        <v>140</v>
      </c>
    </row>
    <row r="4" spans="1:14" ht="13.8">
      <c r="A4">
        <v>17000</v>
      </c>
      <c r="B4">
        <v>80</v>
      </c>
      <c r="C4">
        <v>12</v>
      </c>
      <c r="D4">
        <v>20</v>
      </c>
      <c r="E4">
        <v>4000</v>
      </c>
      <c r="F4">
        <v>53</v>
      </c>
      <c r="G4">
        <v>10</v>
      </c>
      <c r="H4">
        <v>10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paperSize="9" orientation="portrait" cellComments="asDisplaye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5"/>
  <sheetViews>
    <sheetView workbookViewId="0">
      <selection activeCell="B3" sqref="B3"/>
    </sheetView>
  </sheetViews>
  <sheetFormatPr defaultColWidth="0" defaultRowHeight="13.2"/>
  <cols>
    <col min="1" max="3" width="9.09765625" style="39"/>
    <col min="4" max="4" width="0" style="39" hidden="1"/>
    <col min="5" max="5" width="9.09765625" style="39"/>
    <col min="6" max="16384" width="0" style="39" hidden="1"/>
  </cols>
  <sheetData>
    <row r="1" spans="1:2" ht="13.8">
      <c r="A1" t="s">
        <v>214</v>
      </c>
      <c r="B1" t="s">
        <v>215</v>
      </c>
    </row>
    <row r="2" spans="1:2" ht="13.8">
      <c r="A2" t="s">
        <v>27</v>
      </c>
      <c r="B2" t="s">
        <v>216</v>
      </c>
    </row>
    <row r="3" spans="1:2" ht="13.8">
      <c r="A3">
        <v>0</v>
      </c>
      <c r="B3">
        <v>-50</v>
      </c>
    </row>
    <row r="4" spans="1:2" ht="13.8">
      <c r="A4">
        <f t="shared" ref="A4:A23" si="0">A3+3</f>
        <v>3</v>
      </c>
      <c r="B4">
        <v>-70</v>
      </c>
    </row>
    <row r="5" spans="1:2" ht="13.8">
      <c r="A5">
        <f t="shared" si="0"/>
        <v>6</v>
      </c>
      <c r="B5">
        <v>-90</v>
      </c>
    </row>
    <row r="6" spans="1:2" ht="13.8">
      <c r="A6">
        <f t="shared" si="0"/>
        <v>9</v>
      </c>
      <c r="B6">
        <v>-40</v>
      </c>
    </row>
    <row r="7" spans="1:2" ht="13.8">
      <c r="A7">
        <f t="shared" si="0"/>
        <v>12</v>
      </c>
      <c r="B7">
        <v>-30</v>
      </c>
    </row>
    <row r="8" spans="1:2" ht="13.8">
      <c r="A8">
        <f t="shared" si="0"/>
        <v>15</v>
      </c>
      <c r="B8">
        <v>-40</v>
      </c>
    </row>
    <row r="9" spans="1:2" ht="13.8">
      <c r="A9">
        <f t="shared" si="0"/>
        <v>18</v>
      </c>
      <c r="B9">
        <v>-70</v>
      </c>
    </row>
    <row r="10" spans="1:2" ht="13.8">
      <c r="A10">
        <f t="shared" si="0"/>
        <v>21</v>
      </c>
      <c r="B10">
        <v>-100</v>
      </c>
    </row>
    <row r="11" spans="1:2" ht="13.8">
      <c r="A11">
        <f t="shared" si="0"/>
        <v>24</v>
      </c>
      <c r="B11">
        <v>-15</v>
      </c>
    </row>
    <row r="12" spans="1:2" ht="13.8">
      <c r="A12">
        <f t="shared" si="0"/>
        <v>27</v>
      </c>
      <c r="B12">
        <v>-25</v>
      </c>
    </row>
    <row r="13" spans="1:2" ht="13.8">
      <c r="A13">
        <f t="shared" si="0"/>
        <v>30</v>
      </c>
      <c r="B13">
        <v>-40</v>
      </c>
    </row>
    <row r="14" spans="1:2" ht="13.8">
      <c r="A14">
        <f t="shared" si="0"/>
        <v>33</v>
      </c>
      <c r="B14">
        <v>-70</v>
      </c>
    </row>
    <row r="15" spans="1:2" ht="13.8">
      <c r="A15">
        <f t="shared" si="0"/>
        <v>36</v>
      </c>
      <c r="B15">
        <v>-60</v>
      </c>
    </row>
    <row r="16" spans="1:2" ht="13.8">
      <c r="A16">
        <f t="shared" si="0"/>
        <v>39</v>
      </c>
      <c r="B16">
        <v>-40</v>
      </c>
    </row>
    <row r="17" spans="1:2" ht="13.8">
      <c r="A17">
        <f t="shared" si="0"/>
        <v>42</v>
      </c>
      <c r="B17">
        <v>-50</v>
      </c>
    </row>
    <row r="18" spans="1:2" ht="13.8">
      <c r="A18">
        <f t="shared" si="0"/>
        <v>45</v>
      </c>
      <c r="B18">
        <v>-14</v>
      </c>
    </row>
    <row r="19" spans="1:2" ht="13.8">
      <c r="A19">
        <f t="shared" si="0"/>
        <v>48</v>
      </c>
      <c r="B19">
        <v>-23</v>
      </c>
    </row>
    <row r="20" spans="1:2" ht="13.8">
      <c r="A20">
        <f t="shared" si="0"/>
        <v>51</v>
      </c>
      <c r="B20">
        <v>-45</v>
      </c>
    </row>
    <row r="21" spans="1:2" ht="13.8">
      <c r="A21">
        <f t="shared" si="0"/>
        <v>54</v>
      </c>
      <c r="B21">
        <v>-60</v>
      </c>
    </row>
    <row r="22" spans="1:2" ht="13.8">
      <c r="A22">
        <f t="shared" si="0"/>
        <v>57</v>
      </c>
      <c r="B22">
        <v>-17</v>
      </c>
    </row>
    <row r="23" spans="1:2" ht="13.8">
      <c r="A23">
        <f t="shared" si="0"/>
        <v>60</v>
      </c>
      <c r="B23">
        <v>-60</v>
      </c>
    </row>
    <row r="24" spans="1:2" ht="13.8">
      <c r="A24">
        <v>63</v>
      </c>
      <c r="B24">
        <v>-60</v>
      </c>
    </row>
    <row r="25" spans="1:2" ht="13.8">
      <c r="A25">
        <v>6000</v>
      </c>
      <c r="B25">
        <v>-60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paperSize="9" orientation="portrait" cellComments="asDisplaye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Growth and Yield</vt:lpstr>
      <vt:lpstr>Nitrogen</vt:lpstr>
      <vt:lpstr>Phosphorus</vt:lpstr>
      <vt:lpstr>Potassium</vt:lpstr>
      <vt:lpstr>Fertilization</vt:lpstr>
      <vt:lpstr>Biomass</vt:lpstr>
      <vt:lpstr>Decomposition</vt:lpstr>
      <vt:lpstr>Timeseries</vt:lpstr>
      <vt:lpstr>SurvivalTs</vt:lpstr>
      <vt:lpstr>Thinning</vt:lpstr>
    </vt:vector>
  </TitlesOfParts>
  <Company>METLA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Laurén Ari</dc:creator>
  <cp:lastModifiedBy>Ari Laurén</cp:lastModifiedBy>
  <dcterms:created xsi:type="dcterms:W3CDTF">2016-02-01T15:43:58Z</dcterms:created>
  <dcterms:modified xsi:type="dcterms:W3CDTF">2021-02-28T11:25:11Z</dcterms:modified>
</cp:coreProperties>
</file>