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m\Documents\"/>
    </mc:Choice>
  </mc:AlternateContent>
  <xr:revisionPtr revIDLastSave="0" documentId="13_ncr:1_{4EDA0F97-D9FF-4C4C-8F01-E4976BBC7F0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nivariate" sheetId="4" r:id="rId1"/>
    <sheet name="Bivariate" sheetId="5" r:id="rId2"/>
    <sheet name="Data" sheetId="1" r:id="rId3"/>
  </sheets>
  <definedNames>
    <definedName name="_xlnm._FilterDatabase" localSheetId="2" hidden="1">Data!$A$1:$I$251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4" l="1"/>
  <c r="R104" i="5"/>
  <c r="E55" i="4"/>
  <c r="C50" i="5"/>
  <c r="D50" i="5"/>
  <c r="C51" i="5"/>
  <c r="D51" i="5"/>
  <c r="C52" i="5"/>
  <c r="D52" i="5"/>
  <c r="R60" i="5"/>
  <c r="C90" i="5"/>
  <c r="R12" i="5"/>
  <c r="R11" i="5"/>
  <c r="R10" i="5"/>
  <c r="Q12" i="5"/>
  <c r="Q11" i="5"/>
  <c r="Q10" i="5"/>
  <c r="P12" i="5"/>
  <c r="P11" i="5"/>
  <c r="P10" i="5"/>
  <c r="M70" i="4"/>
  <c r="M69" i="4"/>
  <c r="M68" i="4"/>
  <c r="M67" i="4"/>
  <c r="M66" i="4"/>
  <c r="F43" i="4"/>
  <c r="F42" i="4"/>
  <c r="F41" i="4"/>
  <c r="F40" i="4"/>
  <c r="F39" i="4"/>
  <c r="C43" i="4"/>
  <c r="C42" i="4"/>
  <c r="C41" i="4"/>
  <c r="C40" i="4"/>
  <c r="C39" i="4"/>
  <c r="I32" i="4"/>
  <c r="I31" i="4"/>
  <c r="I30" i="4"/>
  <c r="I29" i="4"/>
  <c r="I28" i="4"/>
  <c r="F32" i="4"/>
  <c r="F31" i="4"/>
  <c r="F30" i="4"/>
  <c r="F29" i="4"/>
  <c r="F28" i="4"/>
  <c r="C32" i="4"/>
  <c r="C31" i="4"/>
  <c r="C30" i="4"/>
  <c r="C29" i="4"/>
  <c r="C28" i="4"/>
  <c r="O12" i="4"/>
  <c r="H52" i="5"/>
  <c r="H51" i="5"/>
  <c r="H50" i="5"/>
  <c r="I52" i="5"/>
  <c r="I51" i="5"/>
  <c r="I50" i="5"/>
  <c r="AB25" i="5"/>
  <c r="R25" i="5"/>
  <c r="E15" i="5"/>
  <c r="E14" i="5"/>
  <c r="E13" i="5"/>
  <c r="E12" i="5"/>
  <c r="E11" i="5"/>
  <c r="C15" i="5"/>
  <c r="C14" i="5"/>
  <c r="C13" i="5"/>
  <c r="C12" i="5"/>
  <c r="C11" i="5"/>
  <c r="O31" i="4"/>
  <c r="O30" i="4"/>
  <c r="O29" i="4"/>
  <c r="O28" i="4"/>
  <c r="O27" i="4"/>
  <c r="O15" i="4"/>
  <c r="O14" i="4"/>
  <c r="O13" i="4"/>
  <c r="O11" i="4"/>
  <c r="C11" i="4"/>
  <c r="C10" i="4"/>
  <c r="C9" i="4"/>
  <c r="M71" i="4" l="1"/>
  <c r="N68" i="4" s="1"/>
  <c r="H54" i="5"/>
  <c r="C54" i="5"/>
  <c r="E16" i="5"/>
  <c r="F11" i="5" s="1"/>
  <c r="O32" i="4"/>
  <c r="P31" i="4" s="1"/>
  <c r="C16" i="5"/>
  <c r="D11" i="5" s="1"/>
  <c r="C12" i="4"/>
  <c r="N66" i="4" l="1"/>
  <c r="N67" i="4"/>
  <c r="N70" i="4"/>
  <c r="N69" i="4"/>
  <c r="P27" i="4"/>
  <c r="F15" i="5"/>
  <c r="F14" i="5"/>
  <c r="F13" i="5"/>
  <c r="F12" i="5"/>
  <c r="P30" i="4"/>
  <c r="P28" i="4"/>
  <c r="P29" i="4"/>
  <c r="D13" i="5"/>
  <c r="D14" i="5"/>
  <c r="D15" i="5"/>
  <c r="D12" i="5"/>
  <c r="D11" i="4"/>
  <c r="D10" i="4"/>
  <c r="D9" i="4"/>
  <c r="F16" i="5" l="1"/>
  <c r="N71" i="4"/>
  <c r="D16" i="5"/>
  <c r="P32" i="4"/>
  <c r="D12" i="4"/>
</calcChain>
</file>

<file path=xl/sharedStrings.xml><?xml version="1.0" encoding="utf-8"?>
<sst xmlns="http://schemas.openxmlformats.org/spreadsheetml/2006/main" count="166" uniqueCount="73">
  <si>
    <t>House Code</t>
  </si>
  <si>
    <t>Price</t>
  </si>
  <si>
    <t>Size</t>
  </si>
  <si>
    <t>Rooms</t>
  </si>
  <si>
    <t>Bathrooms</t>
  </si>
  <si>
    <t>Land Area</t>
  </si>
  <si>
    <t>House Type</t>
  </si>
  <si>
    <t>Location</t>
  </si>
  <si>
    <t>Satisfaction</t>
  </si>
  <si>
    <t>Sample</t>
  </si>
  <si>
    <t xml:space="preserve">This file contains a sample of 250 (out of a total of 2000) houses sold in City A in 2018 </t>
  </si>
  <si>
    <t>The sample was taken to examine the variables that effect house prices.</t>
  </si>
  <si>
    <t>Variables</t>
  </si>
  <si>
    <t>Code - Individual Code for each House</t>
  </si>
  <si>
    <t>Price - Price of House (€)</t>
  </si>
  <si>
    <t>Size - House Size (Sq. M)</t>
  </si>
  <si>
    <t>Rooms - Number of Rooms in House (excluding bathrooms)</t>
  </si>
  <si>
    <t>Bathrooms - Number of Bathrooms in House</t>
  </si>
  <si>
    <t>Land Area - Amount of Land in the House in Hectares</t>
  </si>
  <si>
    <t>House Type - Type of House</t>
  </si>
  <si>
    <t>Detached</t>
  </si>
  <si>
    <t>Semi Detached</t>
  </si>
  <si>
    <t>Terrace</t>
  </si>
  <si>
    <t>Location - Location of House</t>
  </si>
  <si>
    <t>East</t>
  </si>
  <si>
    <t>West</t>
  </si>
  <si>
    <t>Satisfaction - How satisfied owner is with House</t>
  </si>
  <si>
    <t>Very Dissatisfied</t>
  </si>
  <si>
    <t>Dissatisfied</t>
  </si>
  <si>
    <t>Neutral</t>
  </si>
  <si>
    <t>Satisfied</t>
  </si>
  <si>
    <t>Very Satisfied</t>
  </si>
  <si>
    <t>House Satisfaction</t>
  </si>
  <si>
    <t>TOTAL</t>
  </si>
  <si>
    <t>%</t>
  </si>
  <si>
    <t>CORRELATION</t>
  </si>
  <si>
    <t>TABLE OF MEANS</t>
  </si>
  <si>
    <t>Price (€)</t>
  </si>
  <si>
    <t>N</t>
  </si>
  <si>
    <t>Average</t>
  </si>
  <si>
    <t>Median</t>
  </si>
  <si>
    <t>Minimum</t>
  </si>
  <si>
    <t>Maximum</t>
  </si>
  <si>
    <t xml:space="preserve">  </t>
  </si>
  <si>
    <t>Standard Dev.S</t>
  </si>
  <si>
    <r>
      <t xml:space="preserve">Less than </t>
    </r>
    <r>
      <rPr>
        <b/>
        <sz val="11"/>
        <color theme="1"/>
        <rFont val="Calibri"/>
        <family val="2"/>
      </rPr>
      <t>€200,000</t>
    </r>
  </si>
  <si>
    <t>€200,000 - €400,000</t>
  </si>
  <si>
    <t>€400,000 - €600,000</t>
  </si>
  <si>
    <t>€600,000 - €900,000</t>
  </si>
  <si>
    <t>More than €900,000</t>
  </si>
  <si>
    <t xml:space="preserve">% </t>
  </si>
  <si>
    <t>HOUSE TYPE PRICES 1</t>
  </si>
  <si>
    <t>HOUSE TYPE PRICES 2</t>
  </si>
  <si>
    <t>HOUSE TYPE PRICES 3</t>
  </si>
  <si>
    <t>No. of Rooms</t>
  </si>
  <si>
    <t xml:space="preserve">                         </t>
  </si>
  <si>
    <t xml:space="preserve">Average     </t>
  </si>
  <si>
    <t>East Price</t>
  </si>
  <si>
    <t>West Price</t>
  </si>
  <si>
    <t>EXCLUDES OUTLIER</t>
  </si>
  <si>
    <t>House Size</t>
  </si>
  <si>
    <t xml:space="preserve">              </t>
  </si>
  <si>
    <t xml:space="preserve">                     </t>
  </si>
  <si>
    <t>Hectares</t>
  </si>
  <si>
    <t xml:space="preserve">                 </t>
  </si>
  <si>
    <t>No. of Bathrooms</t>
  </si>
  <si>
    <t xml:space="preserve">               </t>
  </si>
  <si>
    <t>House Price</t>
  </si>
  <si>
    <t>No. Houses (East)</t>
  </si>
  <si>
    <t>No. Houses (West)</t>
  </si>
  <si>
    <t>Mean</t>
  </si>
  <si>
    <t>St.Dev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</si>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</sst>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€&quot;* #,##0.00_-;\-&quot;€&quot;* #,##0.00_-;_-&quot;€&quot;* &quot;-&quot;??_-;_-@_-"/>
    <numFmt numFmtId="164" formatCode="0.000"/>
    <numFmt numFmtId="165" formatCode="0.0%"/>
    <numFmt numFmtId="166" formatCode="0.0"/>
    <numFmt numFmtId="167" formatCode="_-&quot;€&quot;* #,##0.0_-;\-&quot;€&quot;* #,##0.0_-;_-&quot;€&quot;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71C179"/>
        <bgColor indexed="64"/>
      </patternFill>
    </fill>
    <fill>
      <patternFill patternType="solid">
        <fgColor rgb="FF3F8F1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9" fillId="4" borderId="0" applyNumberFormat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/>
    <xf numFmtId="165" fontId="0" fillId="0" borderId="0" xfId="2" applyNumberFormat="1" applyFont="1" applyBorder="1"/>
    <xf numFmtId="0" fontId="10" fillId="13" borderId="1" xfId="0" applyFont="1" applyFill="1" applyBorder="1"/>
    <xf numFmtId="0" fontId="10" fillId="13" borderId="2" xfId="0" applyFont="1" applyFill="1" applyBorder="1"/>
    <xf numFmtId="0" fontId="10" fillId="14" borderId="3" xfId="0" applyFont="1" applyFill="1" applyBorder="1"/>
    <xf numFmtId="0" fontId="10" fillId="14" borderId="4" xfId="0" applyFont="1" applyFill="1" applyBorder="1"/>
    <xf numFmtId="0" fontId="0" fillId="15" borderId="0" xfId="0" applyFill="1"/>
    <xf numFmtId="165" fontId="0" fillId="0" borderId="0" xfId="2" applyNumberFormat="1" applyFont="1" applyFill="1" applyBorder="1"/>
    <xf numFmtId="165" fontId="1" fillId="0" borderId="0" xfId="2" applyNumberFormat="1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0" xfId="0" applyFill="1"/>
    <xf numFmtId="0" fontId="0" fillId="6" borderId="9" xfId="0" applyFill="1" applyBorder="1"/>
    <xf numFmtId="0" fontId="0" fillId="7" borderId="8" xfId="0" applyFill="1" applyBorder="1"/>
    <xf numFmtId="0" fontId="0" fillId="7" borderId="0" xfId="0" applyFill="1"/>
    <xf numFmtId="0" fontId="0" fillId="9" borderId="0" xfId="0" applyFill="1"/>
    <xf numFmtId="0" fontId="0" fillId="7" borderId="9" xfId="0" applyFill="1" applyBorder="1"/>
    <xf numFmtId="44" fontId="0" fillId="0" borderId="0" xfId="0" applyNumberFormat="1"/>
    <xf numFmtId="166" fontId="0" fillId="0" borderId="0" xfId="1" applyNumberFormat="1" applyFont="1" applyFill="1" applyBorder="1"/>
    <xf numFmtId="0" fontId="1" fillId="7" borderId="0" xfId="0" applyFont="1" applyFill="1"/>
    <xf numFmtId="165" fontId="0" fillId="7" borderId="0" xfId="2" applyNumberFormat="1" applyFont="1" applyFill="1" applyBorder="1"/>
    <xf numFmtId="0" fontId="0" fillId="8" borderId="8" xfId="0" applyFill="1" applyBorder="1"/>
    <xf numFmtId="0" fontId="0" fillId="8" borderId="0" xfId="0" applyFill="1"/>
    <xf numFmtId="0" fontId="0" fillId="10" borderId="0" xfId="0" applyFill="1"/>
    <xf numFmtId="0" fontId="1" fillId="8" borderId="0" xfId="0" applyFont="1" applyFill="1"/>
    <xf numFmtId="44" fontId="1" fillId="0" borderId="0" xfId="0" applyNumberFormat="1" applyFont="1" applyAlignment="1">
      <alignment horizontal="center"/>
    </xf>
    <xf numFmtId="0" fontId="0" fillId="0" borderId="0" xfId="1" applyNumberFormat="1" applyFont="1" applyFill="1" applyBorder="1"/>
    <xf numFmtId="2" fontId="0" fillId="0" borderId="0" xfId="0" applyNumberFormat="1"/>
    <xf numFmtId="3" fontId="1" fillId="0" borderId="0" xfId="0" applyNumberFormat="1" applyFont="1"/>
    <xf numFmtId="166" fontId="0" fillId="0" borderId="0" xfId="1" applyNumberFormat="1" applyFont="1" applyBorder="1"/>
    <xf numFmtId="0" fontId="1" fillId="10" borderId="0" xfId="0" applyFont="1" applyFill="1"/>
    <xf numFmtId="0" fontId="0" fillId="11" borderId="8" xfId="0" applyFill="1" applyBorder="1"/>
    <xf numFmtId="0" fontId="0" fillId="11" borderId="0" xfId="0" applyFill="1"/>
    <xf numFmtId="0" fontId="11" fillId="7" borderId="0" xfId="0" applyFont="1" applyFill="1"/>
    <xf numFmtId="0" fontId="1" fillId="11" borderId="0" xfId="0" applyFont="1" applyFill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12" borderId="8" xfId="0" applyFill="1" applyBorder="1"/>
    <xf numFmtId="0" fontId="0" fillId="12" borderId="0" xfId="0" applyFill="1"/>
    <xf numFmtId="0" fontId="1" fillId="12" borderId="0" xfId="0" applyFont="1" applyFill="1" applyAlignment="1">
      <alignment horizontal="left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165" fontId="0" fillId="12" borderId="0" xfId="2" applyNumberFormat="1" applyFont="1" applyFill="1" applyBorder="1"/>
    <xf numFmtId="0" fontId="1" fillId="16" borderId="0" xfId="0" applyFont="1" applyFill="1"/>
    <xf numFmtId="0" fontId="0" fillId="16" borderId="0" xfId="0" applyFill="1"/>
    <xf numFmtId="0" fontId="0" fillId="5" borderId="8" xfId="0" applyFill="1" applyBorder="1"/>
    <xf numFmtId="0" fontId="0" fillId="5" borderId="0" xfId="0" applyFill="1"/>
    <xf numFmtId="0" fontId="0" fillId="17" borderId="0" xfId="0" applyFill="1"/>
    <xf numFmtId="0" fontId="8" fillId="5" borderId="8" xfId="0" applyFont="1" applyFill="1" applyBorder="1"/>
    <xf numFmtId="0" fontId="8" fillId="5" borderId="0" xfId="0" applyFont="1" applyFill="1"/>
    <xf numFmtId="0" fontId="8" fillId="7" borderId="0" xfId="0" applyFont="1" applyFill="1"/>
    <xf numFmtId="0" fontId="12" fillId="3" borderId="0" xfId="4" applyFont="1" applyBorder="1"/>
    <xf numFmtId="164" fontId="12" fillId="3" borderId="0" xfId="4" applyNumberFormat="1" applyFont="1" applyBorder="1"/>
    <xf numFmtId="0" fontId="1" fillId="17" borderId="0" xfId="0" applyFont="1" applyFill="1"/>
    <xf numFmtId="0" fontId="13" fillId="2" borderId="0" xfId="3" applyFont="1" applyBorder="1"/>
    <xf numFmtId="164" fontId="13" fillId="2" borderId="0" xfId="3" applyNumberFormat="1" applyFont="1" applyBorder="1"/>
    <xf numFmtId="0" fontId="0" fillId="18" borderId="8" xfId="0" applyFill="1" applyBorder="1"/>
    <xf numFmtId="0" fontId="0" fillId="18" borderId="0" xfId="0" applyFill="1"/>
    <xf numFmtId="0" fontId="1" fillId="18" borderId="0" xfId="0" applyFont="1" applyFill="1"/>
    <xf numFmtId="0" fontId="1" fillId="18" borderId="0" xfId="0" applyFont="1" applyFill="1" applyAlignment="1">
      <alignment horizontal="center"/>
    </xf>
    <xf numFmtId="167" fontId="0" fillId="0" borderId="0" xfId="1" applyNumberFormat="1" applyFont="1" applyFill="1" applyBorder="1"/>
    <xf numFmtId="167" fontId="0" fillId="18" borderId="0" xfId="1" applyNumberFormat="1" applyFont="1" applyFill="1" applyBorder="1"/>
    <xf numFmtId="0" fontId="0" fillId="19" borderId="0" xfId="0" applyFill="1"/>
    <xf numFmtId="0" fontId="1" fillId="7" borderId="0" xfId="0" applyFont="1" applyFill="1" applyAlignment="1">
      <alignment horizontal="center"/>
    </xf>
    <xf numFmtId="0" fontId="0" fillId="20" borderId="8" xfId="0" applyFill="1" applyBorder="1"/>
    <xf numFmtId="0" fontId="0" fillId="20" borderId="0" xfId="0" applyFill="1"/>
    <xf numFmtId="0" fontId="14" fillId="4" borderId="0" xfId="5" applyFont="1" applyBorder="1"/>
    <xf numFmtId="164" fontId="14" fillId="4" borderId="0" xfId="5" applyNumberFormat="1" applyFont="1" applyBorder="1"/>
    <xf numFmtId="0" fontId="0" fillId="21" borderId="0" xfId="0" applyFill="1"/>
    <xf numFmtId="0" fontId="0" fillId="16" borderId="8" xfId="0" applyFill="1" applyBorder="1"/>
    <xf numFmtId="0" fontId="14" fillId="16" borderId="0" xfId="5" applyFont="1" applyFill="1" applyBorder="1"/>
  </cellXfs>
  <cellStyles count="6">
    <cellStyle name="Bad" xfId="5" builtinId="27"/>
    <cellStyle name="Currency" xfId="1" builtinId="4"/>
    <cellStyle name="Good" xfId="3" builtinId="26"/>
    <cellStyle name="Neutral" xfId="4" builtinId="28"/>
    <cellStyle name="Normal" xfId="0" builtinId="0"/>
    <cellStyle name="Percent" xfId="2" builtinId="5"/>
  </cellStyles>
  <dxfs count="52">
    <dxf>
      <numFmt numFmtId="166" formatCode="0.0"/>
      <fill>
        <patternFill patternType="none">
          <fgColor indexed="64"/>
          <bgColor auto="1"/>
        </patternFill>
      </fill>
    </dxf>
    <dxf>
      <numFmt numFmtId="166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0.0"/>
      <fill>
        <patternFill patternType="none">
          <fgColor indexed="64"/>
          <bgColor auto="1"/>
        </patternFill>
      </fill>
    </dxf>
    <dxf>
      <numFmt numFmtId="166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4" formatCode="_-&quot;€&quot;* #,##0.00_-;\-&quot;€&quot;* #,##0.00_-;_-&quot;€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4" formatCode="_-&quot;€&quot;* #,##0.00_-;\-&quot;€&quot;* #,##0.00_-;_-&quot;€&quot;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71C179"/>
      <color rgb="FF3F8F13"/>
      <color rgb="FFE9FFA3"/>
      <color rgb="FF339966"/>
      <color rgb="FF00CC00"/>
      <color rgb="FFC3FAA8"/>
      <color rgb="FFBDFF8B"/>
      <color rgb="FFC2FA66"/>
      <color rgb="FFC4FF1D"/>
      <color rgb="FFD9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%</a:t>
            </a:r>
            <a:r>
              <a:rPr lang="en-IE" b="1" baseline="0"/>
              <a:t> </a:t>
            </a:r>
            <a:r>
              <a:rPr lang="en-IE" b="1"/>
              <a:t>of Different House</a:t>
            </a:r>
            <a:r>
              <a:rPr lang="en-IE" b="1" baseline="0"/>
              <a:t> Types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56210679293429"/>
          <c:y val="0.26983987626104161"/>
          <c:w val="0.79887578641413137"/>
          <c:h val="0.479908251246888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894-418D-B50C-053BBE4F094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894-418D-B50C-053BBE4F094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894-418D-B50C-053BBE4F09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894-418D-B50C-053BBE4F09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37.2%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894-418D-B50C-053BBE4F09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14.8%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894-418D-B50C-053BBE4F09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Univariate!$B$9:$B$11</c:f>
              <c:strCache>
                <c:ptCount val="3"/>
                <c:pt idx="0">
                  <c:v>Detached</c:v>
                </c:pt>
                <c:pt idx="1">
                  <c:v>Semi Detached</c:v>
                </c:pt>
                <c:pt idx="2">
                  <c:v>Terrace</c:v>
                </c:pt>
              </c:strCache>
            </c:strRef>
          </c:cat>
          <c:val>
            <c:numRef>
              <c:f>Univariate!$C$9:$C$11</c:f>
              <c:numCache>
                <c:formatCode>General</c:formatCode>
                <c:ptCount val="3"/>
                <c:pt idx="0">
                  <c:v>120</c:v>
                </c:pt>
                <c:pt idx="1">
                  <c:v>93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4-418D-B50C-053BBE4F094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DF5-4568-A961-27B86D2868D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DF5-4568-A961-27B86D2868D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DF5-4568-A961-27B86D2868D8}"/>
              </c:ext>
            </c:extLst>
          </c:dPt>
          <c:cat>
            <c:strRef>
              <c:f>Univariate!$B$9:$B$11</c:f>
              <c:strCache>
                <c:ptCount val="3"/>
                <c:pt idx="0">
                  <c:v>Detached</c:v>
                </c:pt>
                <c:pt idx="1">
                  <c:v>Semi Detached</c:v>
                </c:pt>
                <c:pt idx="2">
                  <c:v>Terrace</c:v>
                </c:pt>
              </c:strCache>
            </c:strRef>
          </c:cat>
          <c:val>
            <c:numRef>
              <c:f>Univariate!$D$9:$D$11</c:f>
              <c:numCache>
                <c:formatCode>0.0%</c:formatCode>
                <c:ptCount val="3"/>
                <c:pt idx="0">
                  <c:v>0.48</c:v>
                </c:pt>
                <c:pt idx="1">
                  <c:v>0.372</c:v>
                </c:pt>
                <c:pt idx="2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4-418D-B50C-053BBE4F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Correlation</a:t>
            </a:r>
            <a:r>
              <a:rPr lang="en-US" b="1" baseline="0"/>
              <a:t> of Satisfaction &amp; House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Data!$V$212</c:f>
              <c:strCache>
                <c:ptCount val="1"/>
                <c:pt idx="0">
                  <c:v> Price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Data!$U$213:$U$461</c:f>
              <c:numCache>
                <c:formatCode>General</c:formatCode>
                <c:ptCount val="24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0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2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5</c:v>
                </c:pt>
                <c:pt idx="140">
                  <c:v>1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5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1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0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3</c:v>
                </c:pt>
                <c:pt idx="247">
                  <c:v>5</c:v>
                </c:pt>
                <c:pt idx="248">
                  <c:v>5</c:v>
                </c:pt>
              </c:numCache>
            </c:numRef>
          </c:xVal>
          <c:yVal>
            <c:numRef>
              <c:f>Data!$V$213:$V$461</c:f>
              <c:numCache>
                <c:formatCode>_("€"* #,##0.00_);_("€"* \(#,##0.00\);_("€"* "-"??_);_(@_)</c:formatCode>
                <c:ptCount val="249"/>
                <c:pt idx="0">
                  <c:v>181044</c:v>
                </c:pt>
                <c:pt idx="1">
                  <c:v>217664</c:v>
                </c:pt>
                <c:pt idx="2">
                  <c:v>250913</c:v>
                </c:pt>
                <c:pt idx="3">
                  <c:v>257480</c:v>
                </c:pt>
                <c:pt idx="4">
                  <c:v>274033</c:v>
                </c:pt>
                <c:pt idx="5">
                  <c:v>279951</c:v>
                </c:pt>
                <c:pt idx="6">
                  <c:v>289828</c:v>
                </c:pt>
                <c:pt idx="7">
                  <c:v>294194</c:v>
                </c:pt>
                <c:pt idx="8">
                  <c:v>299990</c:v>
                </c:pt>
                <c:pt idx="9">
                  <c:v>311368</c:v>
                </c:pt>
                <c:pt idx="10">
                  <c:v>316511</c:v>
                </c:pt>
                <c:pt idx="11">
                  <c:v>317656</c:v>
                </c:pt>
                <c:pt idx="12">
                  <c:v>322184</c:v>
                </c:pt>
                <c:pt idx="13">
                  <c:v>325675</c:v>
                </c:pt>
                <c:pt idx="14">
                  <c:v>327375</c:v>
                </c:pt>
                <c:pt idx="15">
                  <c:v>339258</c:v>
                </c:pt>
                <c:pt idx="16">
                  <c:v>339527</c:v>
                </c:pt>
                <c:pt idx="17">
                  <c:v>341033</c:v>
                </c:pt>
                <c:pt idx="18">
                  <c:v>353200</c:v>
                </c:pt>
                <c:pt idx="19">
                  <c:v>362259</c:v>
                </c:pt>
                <c:pt idx="20">
                  <c:v>363887</c:v>
                </c:pt>
                <c:pt idx="21">
                  <c:v>364973</c:v>
                </c:pt>
                <c:pt idx="22">
                  <c:v>367206</c:v>
                </c:pt>
                <c:pt idx="23">
                  <c:v>367744</c:v>
                </c:pt>
                <c:pt idx="24">
                  <c:v>371183</c:v>
                </c:pt>
                <c:pt idx="25">
                  <c:v>372210</c:v>
                </c:pt>
                <c:pt idx="26">
                  <c:v>408991</c:v>
                </c:pt>
                <c:pt idx="27">
                  <c:v>409686</c:v>
                </c:pt>
                <c:pt idx="28">
                  <c:v>414423</c:v>
                </c:pt>
                <c:pt idx="29">
                  <c:v>422998</c:v>
                </c:pt>
                <c:pt idx="30">
                  <c:v>422998</c:v>
                </c:pt>
                <c:pt idx="31">
                  <c:v>428260</c:v>
                </c:pt>
                <c:pt idx="32">
                  <c:v>428701</c:v>
                </c:pt>
                <c:pt idx="33">
                  <c:v>429434</c:v>
                </c:pt>
                <c:pt idx="34">
                  <c:v>432417</c:v>
                </c:pt>
                <c:pt idx="35">
                  <c:v>433937</c:v>
                </c:pt>
                <c:pt idx="36">
                  <c:v>433939</c:v>
                </c:pt>
                <c:pt idx="37">
                  <c:v>434553</c:v>
                </c:pt>
                <c:pt idx="38">
                  <c:v>436012</c:v>
                </c:pt>
                <c:pt idx="39">
                  <c:v>437127</c:v>
                </c:pt>
                <c:pt idx="40">
                  <c:v>437259</c:v>
                </c:pt>
                <c:pt idx="41">
                  <c:v>440069</c:v>
                </c:pt>
                <c:pt idx="42">
                  <c:v>440729</c:v>
                </c:pt>
                <c:pt idx="43">
                  <c:v>441684</c:v>
                </c:pt>
                <c:pt idx="44">
                  <c:v>448660</c:v>
                </c:pt>
                <c:pt idx="45">
                  <c:v>448761</c:v>
                </c:pt>
                <c:pt idx="46">
                  <c:v>449550</c:v>
                </c:pt>
                <c:pt idx="47">
                  <c:v>452553</c:v>
                </c:pt>
                <c:pt idx="48">
                  <c:v>465982</c:v>
                </c:pt>
                <c:pt idx="49">
                  <c:v>466742</c:v>
                </c:pt>
                <c:pt idx="50">
                  <c:v>473701</c:v>
                </c:pt>
                <c:pt idx="51">
                  <c:v>473739</c:v>
                </c:pt>
                <c:pt idx="52">
                  <c:v>474239</c:v>
                </c:pt>
                <c:pt idx="53">
                  <c:v>475165</c:v>
                </c:pt>
                <c:pt idx="54">
                  <c:v>475541</c:v>
                </c:pt>
                <c:pt idx="55">
                  <c:v>478108</c:v>
                </c:pt>
                <c:pt idx="56">
                  <c:v>482435</c:v>
                </c:pt>
                <c:pt idx="57">
                  <c:v>482493</c:v>
                </c:pt>
                <c:pt idx="58">
                  <c:v>485586</c:v>
                </c:pt>
                <c:pt idx="59">
                  <c:v>488806</c:v>
                </c:pt>
                <c:pt idx="60">
                  <c:v>489580</c:v>
                </c:pt>
                <c:pt idx="61">
                  <c:v>492302</c:v>
                </c:pt>
                <c:pt idx="62">
                  <c:v>492827</c:v>
                </c:pt>
                <c:pt idx="63">
                  <c:v>495336</c:v>
                </c:pt>
                <c:pt idx="64">
                  <c:v>495918</c:v>
                </c:pt>
                <c:pt idx="65">
                  <c:v>497186</c:v>
                </c:pt>
                <c:pt idx="66">
                  <c:v>503283</c:v>
                </c:pt>
                <c:pt idx="67">
                  <c:v>506025</c:v>
                </c:pt>
                <c:pt idx="68">
                  <c:v>507495</c:v>
                </c:pt>
                <c:pt idx="69">
                  <c:v>509896</c:v>
                </c:pt>
                <c:pt idx="70">
                  <c:v>511018</c:v>
                </c:pt>
                <c:pt idx="71">
                  <c:v>512121</c:v>
                </c:pt>
                <c:pt idx="72">
                  <c:v>514183</c:v>
                </c:pt>
                <c:pt idx="73">
                  <c:v>517215</c:v>
                </c:pt>
                <c:pt idx="74">
                  <c:v>517467</c:v>
                </c:pt>
                <c:pt idx="75">
                  <c:v>518600</c:v>
                </c:pt>
                <c:pt idx="76">
                  <c:v>526692</c:v>
                </c:pt>
                <c:pt idx="77">
                  <c:v>526821</c:v>
                </c:pt>
                <c:pt idx="78">
                  <c:v>527755</c:v>
                </c:pt>
                <c:pt idx="79">
                  <c:v>527755</c:v>
                </c:pt>
                <c:pt idx="80">
                  <c:v>528924</c:v>
                </c:pt>
                <c:pt idx="81">
                  <c:v>531276</c:v>
                </c:pt>
                <c:pt idx="82">
                  <c:v>531966</c:v>
                </c:pt>
                <c:pt idx="83">
                  <c:v>532694</c:v>
                </c:pt>
                <c:pt idx="84">
                  <c:v>534062</c:v>
                </c:pt>
                <c:pt idx="85">
                  <c:v>537823</c:v>
                </c:pt>
                <c:pt idx="86">
                  <c:v>538844</c:v>
                </c:pt>
                <c:pt idx="87">
                  <c:v>541223</c:v>
                </c:pt>
                <c:pt idx="88">
                  <c:v>541434</c:v>
                </c:pt>
                <c:pt idx="89">
                  <c:v>541743</c:v>
                </c:pt>
                <c:pt idx="90">
                  <c:v>544205</c:v>
                </c:pt>
                <c:pt idx="91">
                  <c:v>547751</c:v>
                </c:pt>
                <c:pt idx="92">
                  <c:v>548083</c:v>
                </c:pt>
                <c:pt idx="93">
                  <c:v>548164</c:v>
                </c:pt>
                <c:pt idx="94">
                  <c:v>551575</c:v>
                </c:pt>
                <c:pt idx="95">
                  <c:v>558778</c:v>
                </c:pt>
                <c:pt idx="96">
                  <c:v>558856</c:v>
                </c:pt>
                <c:pt idx="97">
                  <c:v>562100</c:v>
                </c:pt>
                <c:pt idx="98">
                  <c:v>562451</c:v>
                </c:pt>
                <c:pt idx="99">
                  <c:v>563507</c:v>
                </c:pt>
                <c:pt idx="100">
                  <c:v>567382</c:v>
                </c:pt>
                <c:pt idx="101">
                  <c:v>569680</c:v>
                </c:pt>
                <c:pt idx="102">
                  <c:v>570500</c:v>
                </c:pt>
                <c:pt idx="103">
                  <c:v>571843</c:v>
                </c:pt>
                <c:pt idx="104">
                  <c:v>572046</c:v>
                </c:pt>
                <c:pt idx="105">
                  <c:v>572380</c:v>
                </c:pt>
                <c:pt idx="106">
                  <c:v>572811</c:v>
                </c:pt>
                <c:pt idx="107">
                  <c:v>575203</c:v>
                </c:pt>
                <c:pt idx="108">
                  <c:v>576716</c:v>
                </c:pt>
                <c:pt idx="109">
                  <c:v>578651</c:v>
                </c:pt>
                <c:pt idx="110">
                  <c:v>583570</c:v>
                </c:pt>
                <c:pt idx="111">
                  <c:v>586620</c:v>
                </c:pt>
                <c:pt idx="112">
                  <c:v>590284</c:v>
                </c:pt>
                <c:pt idx="113">
                  <c:v>591671</c:v>
                </c:pt>
                <c:pt idx="114">
                  <c:v>591671</c:v>
                </c:pt>
                <c:pt idx="115">
                  <c:v>591700</c:v>
                </c:pt>
                <c:pt idx="116">
                  <c:v>592435</c:v>
                </c:pt>
                <c:pt idx="117">
                  <c:v>597025</c:v>
                </c:pt>
                <c:pt idx="118">
                  <c:v>600775</c:v>
                </c:pt>
                <c:pt idx="119">
                  <c:v>602208</c:v>
                </c:pt>
                <c:pt idx="120">
                  <c:v>603038</c:v>
                </c:pt>
                <c:pt idx="121">
                  <c:v>603458</c:v>
                </c:pt>
                <c:pt idx="122">
                  <c:v>605288</c:v>
                </c:pt>
                <c:pt idx="123">
                  <c:v>608146</c:v>
                </c:pt>
                <c:pt idx="124">
                  <c:v>610588</c:v>
                </c:pt>
                <c:pt idx="125">
                  <c:v>610755</c:v>
                </c:pt>
                <c:pt idx="126">
                  <c:v>610978</c:v>
                </c:pt>
                <c:pt idx="127">
                  <c:v>611755</c:v>
                </c:pt>
                <c:pt idx="128">
                  <c:v>612051</c:v>
                </c:pt>
                <c:pt idx="129">
                  <c:v>614151</c:v>
                </c:pt>
                <c:pt idx="130">
                  <c:v>617136</c:v>
                </c:pt>
                <c:pt idx="131">
                  <c:v>617511</c:v>
                </c:pt>
                <c:pt idx="132">
                  <c:v>618345</c:v>
                </c:pt>
                <c:pt idx="133">
                  <c:v>618600</c:v>
                </c:pt>
                <c:pt idx="134">
                  <c:v>621957</c:v>
                </c:pt>
                <c:pt idx="135">
                  <c:v>624102</c:v>
                </c:pt>
                <c:pt idx="136">
                  <c:v>626059</c:v>
                </c:pt>
                <c:pt idx="137">
                  <c:v>627676</c:v>
                </c:pt>
                <c:pt idx="138">
                  <c:v>628494</c:v>
                </c:pt>
                <c:pt idx="139">
                  <c:v>629492</c:v>
                </c:pt>
                <c:pt idx="140">
                  <c:v>631568</c:v>
                </c:pt>
                <c:pt idx="141">
                  <c:v>636298</c:v>
                </c:pt>
                <c:pt idx="142">
                  <c:v>636885</c:v>
                </c:pt>
                <c:pt idx="143">
                  <c:v>637911</c:v>
                </c:pt>
                <c:pt idx="144">
                  <c:v>638313</c:v>
                </c:pt>
                <c:pt idx="145">
                  <c:v>638702</c:v>
                </c:pt>
                <c:pt idx="146">
                  <c:v>639429</c:v>
                </c:pt>
                <c:pt idx="147">
                  <c:v>639442</c:v>
                </c:pt>
                <c:pt idx="148">
                  <c:v>641016</c:v>
                </c:pt>
                <c:pt idx="149">
                  <c:v>642869</c:v>
                </c:pt>
                <c:pt idx="150">
                  <c:v>644890</c:v>
                </c:pt>
                <c:pt idx="151">
                  <c:v>647146</c:v>
                </c:pt>
                <c:pt idx="152">
                  <c:v>648661</c:v>
                </c:pt>
                <c:pt idx="153">
                  <c:v>652485</c:v>
                </c:pt>
                <c:pt idx="154">
                  <c:v>652929</c:v>
                </c:pt>
                <c:pt idx="155">
                  <c:v>661098</c:v>
                </c:pt>
                <c:pt idx="156">
                  <c:v>661102</c:v>
                </c:pt>
                <c:pt idx="157">
                  <c:v>661173</c:v>
                </c:pt>
                <c:pt idx="158">
                  <c:v>665053</c:v>
                </c:pt>
                <c:pt idx="159">
                  <c:v>666126</c:v>
                </c:pt>
                <c:pt idx="160">
                  <c:v>666860</c:v>
                </c:pt>
                <c:pt idx="161">
                  <c:v>668646</c:v>
                </c:pt>
                <c:pt idx="162">
                  <c:v>668815</c:v>
                </c:pt>
                <c:pt idx="163">
                  <c:v>668823</c:v>
                </c:pt>
                <c:pt idx="164">
                  <c:v>670204</c:v>
                </c:pt>
                <c:pt idx="165">
                  <c:v>671549</c:v>
                </c:pt>
                <c:pt idx="166">
                  <c:v>672792</c:v>
                </c:pt>
                <c:pt idx="167">
                  <c:v>677426</c:v>
                </c:pt>
                <c:pt idx="168">
                  <c:v>678466</c:v>
                </c:pt>
                <c:pt idx="169">
                  <c:v>679558</c:v>
                </c:pt>
                <c:pt idx="170">
                  <c:v>679983</c:v>
                </c:pt>
                <c:pt idx="171">
                  <c:v>680702</c:v>
                </c:pt>
                <c:pt idx="172">
                  <c:v>681096</c:v>
                </c:pt>
                <c:pt idx="173">
                  <c:v>683529</c:v>
                </c:pt>
                <c:pt idx="174">
                  <c:v>684411</c:v>
                </c:pt>
                <c:pt idx="175">
                  <c:v>684643</c:v>
                </c:pt>
                <c:pt idx="176">
                  <c:v>686529</c:v>
                </c:pt>
                <c:pt idx="177">
                  <c:v>686730</c:v>
                </c:pt>
                <c:pt idx="178">
                  <c:v>689996</c:v>
                </c:pt>
                <c:pt idx="179">
                  <c:v>690949</c:v>
                </c:pt>
                <c:pt idx="180">
                  <c:v>693141</c:v>
                </c:pt>
                <c:pt idx="181">
                  <c:v>693802</c:v>
                </c:pt>
                <c:pt idx="182">
                  <c:v>694900</c:v>
                </c:pt>
                <c:pt idx="183">
                  <c:v>695008</c:v>
                </c:pt>
                <c:pt idx="184">
                  <c:v>696039</c:v>
                </c:pt>
                <c:pt idx="185">
                  <c:v>697934</c:v>
                </c:pt>
                <c:pt idx="186">
                  <c:v>698637</c:v>
                </c:pt>
                <c:pt idx="187">
                  <c:v>699379</c:v>
                </c:pt>
                <c:pt idx="188">
                  <c:v>702308</c:v>
                </c:pt>
                <c:pt idx="189">
                  <c:v>703022</c:v>
                </c:pt>
                <c:pt idx="190">
                  <c:v>704089</c:v>
                </c:pt>
                <c:pt idx="191">
                  <c:v>708328</c:v>
                </c:pt>
                <c:pt idx="192">
                  <c:v>709021</c:v>
                </c:pt>
                <c:pt idx="193">
                  <c:v>709215</c:v>
                </c:pt>
                <c:pt idx="194">
                  <c:v>709994</c:v>
                </c:pt>
                <c:pt idx="195">
                  <c:v>716344</c:v>
                </c:pt>
                <c:pt idx="196">
                  <c:v>716630</c:v>
                </c:pt>
                <c:pt idx="197">
                  <c:v>719978</c:v>
                </c:pt>
                <c:pt idx="198">
                  <c:v>725564</c:v>
                </c:pt>
                <c:pt idx="199">
                  <c:v>725904</c:v>
                </c:pt>
                <c:pt idx="200">
                  <c:v>728789</c:v>
                </c:pt>
                <c:pt idx="201">
                  <c:v>731481</c:v>
                </c:pt>
                <c:pt idx="202">
                  <c:v>733701</c:v>
                </c:pt>
                <c:pt idx="203">
                  <c:v>734890</c:v>
                </c:pt>
                <c:pt idx="204">
                  <c:v>736403</c:v>
                </c:pt>
                <c:pt idx="205">
                  <c:v>737106</c:v>
                </c:pt>
                <c:pt idx="206">
                  <c:v>737232</c:v>
                </c:pt>
                <c:pt idx="207">
                  <c:v>739449</c:v>
                </c:pt>
                <c:pt idx="208">
                  <c:v>740464</c:v>
                </c:pt>
                <c:pt idx="209">
                  <c:v>744424</c:v>
                </c:pt>
                <c:pt idx="210">
                  <c:v>745335</c:v>
                </c:pt>
                <c:pt idx="211">
                  <c:v>749136</c:v>
                </c:pt>
                <c:pt idx="212">
                  <c:v>749560</c:v>
                </c:pt>
                <c:pt idx="213">
                  <c:v>749582</c:v>
                </c:pt>
                <c:pt idx="214">
                  <c:v>750622</c:v>
                </c:pt>
                <c:pt idx="215">
                  <c:v>751589</c:v>
                </c:pt>
                <c:pt idx="216">
                  <c:v>758593</c:v>
                </c:pt>
                <c:pt idx="217">
                  <c:v>763368</c:v>
                </c:pt>
                <c:pt idx="218">
                  <c:v>766053</c:v>
                </c:pt>
                <c:pt idx="219">
                  <c:v>769124</c:v>
                </c:pt>
                <c:pt idx="220">
                  <c:v>777251</c:v>
                </c:pt>
                <c:pt idx="221">
                  <c:v>781418</c:v>
                </c:pt>
                <c:pt idx="222">
                  <c:v>782506</c:v>
                </c:pt>
                <c:pt idx="223">
                  <c:v>789940</c:v>
                </c:pt>
                <c:pt idx="224">
                  <c:v>793300</c:v>
                </c:pt>
                <c:pt idx="225">
                  <c:v>796571</c:v>
                </c:pt>
                <c:pt idx="226">
                  <c:v>803339</c:v>
                </c:pt>
                <c:pt idx="227">
                  <c:v>808255</c:v>
                </c:pt>
                <c:pt idx="228">
                  <c:v>815923</c:v>
                </c:pt>
                <c:pt idx="229">
                  <c:v>816097</c:v>
                </c:pt>
                <c:pt idx="230">
                  <c:v>816829</c:v>
                </c:pt>
                <c:pt idx="231">
                  <c:v>819854</c:v>
                </c:pt>
                <c:pt idx="232">
                  <c:v>826736</c:v>
                </c:pt>
                <c:pt idx="233">
                  <c:v>836529</c:v>
                </c:pt>
                <c:pt idx="234">
                  <c:v>838820</c:v>
                </c:pt>
                <c:pt idx="235">
                  <c:v>839319</c:v>
                </c:pt>
                <c:pt idx="236">
                  <c:v>857049</c:v>
                </c:pt>
                <c:pt idx="237">
                  <c:v>859619</c:v>
                </c:pt>
                <c:pt idx="238">
                  <c:v>864535</c:v>
                </c:pt>
                <c:pt idx="239">
                  <c:v>874291</c:v>
                </c:pt>
                <c:pt idx="240">
                  <c:v>877276</c:v>
                </c:pt>
                <c:pt idx="241">
                  <c:v>877429</c:v>
                </c:pt>
                <c:pt idx="242">
                  <c:v>881042</c:v>
                </c:pt>
                <c:pt idx="243">
                  <c:v>896831</c:v>
                </c:pt>
                <c:pt idx="244">
                  <c:v>908620</c:v>
                </c:pt>
                <c:pt idx="245">
                  <c:v>914095</c:v>
                </c:pt>
                <c:pt idx="246">
                  <c:v>943656</c:v>
                </c:pt>
                <c:pt idx="247">
                  <c:v>945721</c:v>
                </c:pt>
                <c:pt idx="248">
                  <c:v>1012301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4-495B-9B5A-28087281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757072"/>
        <c:axId val="901757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Very Dissatisfied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2-5234-495B-9B5A-280872814DE9}"/>
                  </c:ext>
                </c:extLst>
              </c15:ser>
            </c15:filteredScatterSeries>
          </c:ext>
        </c:extLst>
      </c:scatterChart>
      <c:valAx>
        <c:axId val="9017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Satisfaction</a:t>
                </a:r>
              </a:p>
              <a:p>
                <a:pPr>
                  <a:defRPr/>
                </a:pPr>
                <a:r>
                  <a:rPr lang="en-IE" b="0"/>
                  <a:t>1</a:t>
                </a:r>
                <a:r>
                  <a:rPr lang="en-IE" b="0" baseline="0"/>
                  <a:t> - Very Dissatisfied</a:t>
                </a:r>
              </a:p>
              <a:p>
                <a:pPr>
                  <a:defRPr/>
                </a:pPr>
                <a:r>
                  <a:rPr lang="en-IE" b="0" baseline="0"/>
                  <a:t>2 - Dissatisfied</a:t>
                </a:r>
              </a:p>
              <a:p>
                <a:pPr>
                  <a:defRPr/>
                </a:pPr>
                <a:r>
                  <a:rPr lang="en-IE" b="0" baseline="0"/>
                  <a:t>3 - Neutral</a:t>
                </a:r>
              </a:p>
              <a:p>
                <a:pPr>
                  <a:defRPr/>
                </a:pPr>
                <a:r>
                  <a:rPr lang="en-IE" b="0" baseline="0"/>
                  <a:t>4 - Satisfied</a:t>
                </a:r>
              </a:p>
              <a:p>
                <a:pPr>
                  <a:defRPr/>
                </a:pPr>
                <a:r>
                  <a:rPr lang="en-IE" b="0" baseline="0"/>
                  <a:t>5 - Very Satisfied</a:t>
                </a:r>
                <a:endParaRPr lang="en-I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57488"/>
        <c:crosses val="autoZero"/>
        <c:crossBetween val="midCat"/>
      </c:valAx>
      <c:valAx>
        <c:axId val="9017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1" i="0" baseline="0">
                    <a:effectLst/>
                  </a:rPr>
                  <a:t>House Price (€)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Correlation</a:t>
            </a:r>
            <a:r>
              <a:rPr lang="en-US" sz="1200" b="1" baseline="0"/>
              <a:t> between House Code &amp; House Price</a:t>
            </a:r>
            <a:r>
              <a:rPr lang="en-US" sz="12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Price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Data!$A$2:$A$250</c:f>
              <c:numCache>
                <c:formatCode>General</c:formatCode>
                <c:ptCount val="249"/>
                <c:pt idx="0">
                  <c:v>839</c:v>
                </c:pt>
                <c:pt idx="1">
                  <c:v>1614</c:v>
                </c:pt>
                <c:pt idx="2">
                  <c:v>859</c:v>
                </c:pt>
                <c:pt idx="3">
                  <c:v>304</c:v>
                </c:pt>
                <c:pt idx="4">
                  <c:v>597</c:v>
                </c:pt>
                <c:pt idx="5">
                  <c:v>1700</c:v>
                </c:pt>
                <c:pt idx="6">
                  <c:v>1768</c:v>
                </c:pt>
                <c:pt idx="7">
                  <c:v>790</c:v>
                </c:pt>
                <c:pt idx="8">
                  <c:v>717</c:v>
                </c:pt>
                <c:pt idx="9">
                  <c:v>1670</c:v>
                </c:pt>
                <c:pt idx="10">
                  <c:v>1218</c:v>
                </c:pt>
                <c:pt idx="11">
                  <c:v>188</c:v>
                </c:pt>
                <c:pt idx="12">
                  <c:v>722</c:v>
                </c:pt>
                <c:pt idx="13">
                  <c:v>1134</c:v>
                </c:pt>
                <c:pt idx="14">
                  <c:v>834</c:v>
                </c:pt>
                <c:pt idx="15">
                  <c:v>1475</c:v>
                </c:pt>
                <c:pt idx="16">
                  <c:v>1400</c:v>
                </c:pt>
                <c:pt idx="17">
                  <c:v>1018</c:v>
                </c:pt>
                <c:pt idx="18">
                  <c:v>924</c:v>
                </c:pt>
                <c:pt idx="19">
                  <c:v>911</c:v>
                </c:pt>
                <c:pt idx="20">
                  <c:v>1152</c:v>
                </c:pt>
                <c:pt idx="21">
                  <c:v>1765</c:v>
                </c:pt>
                <c:pt idx="22">
                  <c:v>1517</c:v>
                </c:pt>
                <c:pt idx="23">
                  <c:v>1263</c:v>
                </c:pt>
                <c:pt idx="24">
                  <c:v>707</c:v>
                </c:pt>
                <c:pt idx="25">
                  <c:v>1476</c:v>
                </c:pt>
                <c:pt idx="26">
                  <c:v>1015</c:v>
                </c:pt>
                <c:pt idx="27">
                  <c:v>1171</c:v>
                </c:pt>
                <c:pt idx="28">
                  <c:v>1879</c:v>
                </c:pt>
                <c:pt idx="29">
                  <c:v>1418</c:v>
                </c:pt>
                <c:pt idx="30">
                  <c:v>1418</c:v>
                </c:pt>
                <c:pt idx="31">
                  <c:v>587</c:v>
                </c:pt>
                <c:pt idx="32">
                  <c:v>1658</c:v>
                </c:pt>
                <c:pt idx="33">
                  <c:v>1632</c:v>
                </c:pt>
                <c:pt idx="34">
                  <c:v>1417</c:v>
                </c:pt>
                <c:pt idx="35">
                  <c:v>1604</c:v>
                </c:pt>
                <c:pt idx="36">
                  <c:v>1719</c:v>
                </c:pt>
                <c:pt idx="37">
                  <c:v>892</c:v>
                </c:pt>
                <c:pt idx="38">
                  <c:v>676</c:v>
                </c:pt>
                <c:pt idx="39">
                  <c:v>25</c:v>
                </c:pt>
                <c:pt idx="40">
                  <c:v>1832</c:v>
                </c:pt>
                <c:pt idx="41">
                  <c:v>508</c:v>
                </c:pt>
                <c:pt idx="42">
                  <c:v>1629</c:v>
                </c:pt>
                <c:pt idx="43">
                  <c:v>1808</c:v>
                </c:pt>
                <c:pt idx="44">
                  <c:v>1352</c:v>
                </c:pt>
                <c:pt idx="45">
                  <c:v>53</c:v>
                </c:pt>
                <c:pt idx="46">
                  <c:v>761</c:v>
                </c:pt>
                <c:pt idx="47">
                  <c:v>369</c:v>
                </c:pt>
                <c:pt idx="48">
                  <c:v>1199</c:v>
                </c:pt>
                <c:pt idx="49">
                  <c:v>491</c:v>
                </c:pt>
                <c:pt idx="50">
                  <c:v>830</c:v>
                </c:pt>
                <c:pt idx="51">
                  <c:v>1593</c:v>
                </c:pt>
                <c:pt idx="52">
                  <c:v>390</c:v>
                </c:pt>
                <c:pt idx="53">
                  <c:v>1412</c:v>
                </c:pt>
                <c:pt idx="54">
                  <c:v>1791</c:v>
                </c:pt>
                <c:pt idx="55">
                  <c:v>1159</c:v>
                </c:pt>
                <c:pt idx="56">
                  <c:v>335</c:v>
                </c:pt>
                <c:pt idx="57">
                  <c:v>1631</c:v>
                </c:pt>
                <c:pt idx="58">
                  <c:v>803</c:v>
                </c:pt>
                <c:pt idx="59">
                  <c:v>651</c:v>
                </c:pt>
                <c:pt idx="60">
                  <c:v>191</c:v>
                </c:pt>
                <c:pt idx="61">
                  <c:v>1717</c:v>
                </c:pt>
                <c:pt idx="62">
                  <c:v>368</c:v>
                </c:pt>
                <c:pt idx="63">
                  <c:v>1864</c:v>
                </c:pt>
                <c:pt idx="64">
                  <c:v>1774</c:v>
                </c:pt>
                <c:pt idx="65">
                  <c:v>1166</c:v>
                </c:pt>
                <c:pt idx="66">
                  <c:v>1680</c:v>
                </c:pt>
                <c:pt idx="67">
                  <c:v>143</c:v>
                </c:pt>
                <c:pt idx="68">
                  <c:v>1543</c:v>
                </c:pt>
                <c:pt idx="69">
                  <c:v>1972</c:v>
                </c:pt>
                <c:pt idx="70">
                  <c:v>1024</c:v>
                </c:pt>
                <c:pt idx="71">
                  <c:v>123</c:v>
                </c:pt>
                <c:pt idx="72">
                  <c:v>1683</c:v>
                </c:pt>
                <c:pt idx="73">
                  <c:v>473</c:v>
                </c:pt>
                <c:pt idx="74">
                  <c:v>1607</c:v>
                </c:pt>
                <c:pt idx="75">
                  <c:v>1886</c:v>
                </c:pt>
                <c:pt idx="76">
                  <c:v>536</c:v>
                </c:pt>
                <c:pt idx="77">
                  <c:v>1068</c:v>
                </c:pt>
                <c:pt idx="78">
                  <c:v>1070</c:v>
                </c:pt>
                <c:pt idx="79">
                  <c:v>1070</c:v>
                </c:pt>
                <c:pt idx="80">
                  <c:v>686</c:v>
                </c:pt>
                <c:pt idx="81">
                  <c:v>735</c:v>
                </c:pt>
                <c:pt idx="82">
                  <c:v>1935</c:v>
                </c:pt>
                <c:pt idx="83">
                  <c:v>575</c:v>
                </c:pt>
                <c:pt idx="84">
                  <c:v>627</c:v>
                </c:pt>
                <c:pt idx="85">
                  <c:v>8</c:v>
                </c:pt>
                <c:pt idx="86">
                  <c:v>876</c:v>
                </c:pt>
                <c:pt idx="87">
                  <c:v>460</c:v>
                </c:pt>
                <c:pt idx="88">
                  <c:v>1080</c:v>
                </c:pt>
                <c:pt idx="89">
                  <c:v>1521</c:v>
                </c:pt>
                <c:pt idx="90">
                  <c:v>879</c:v>
                </c:pt>
                <c:pt idx="91">
                  <c:v>1620</c:v>
                </c:pt>
                <c:pt idx="92">
                  <c:v>476</c:v>
                </c:pt>
                <c:pt idx="93">
                  <c:v>836</c:v>
                </c:pt>
                <c:pt idx="94">
                  <c:v>1057</c:v>
                </c:pt>
                <c:pt idx="95">
                  <c:v>748</c:v>
                </c:pt>
                <c:pt idx="96">
                  <c:v>1618</c:v>
                </c:pt>
                <c:pt idx="97">
                  <c:v>1277</c:v>
                </c:pt>
                <c:pt idx="98">
                  <c:v>1012</c:v>
                </c:pt>
                <c:pt idx="99">
                  <c:v>1718</c:v>
                </c:pt>
                <c:pt idx="100">
                  <c:v>874</c:v>
                </c:pt>
                <c:pt idx="101">
                  <c:v>1874</c:v>
                </c:pt>
                <c:pt idx="102">
                  <c:v>441</c:v>
                </c:pt>
                <c:pt idx="103">
                  <c:v>1190</c:v>
                </c:pt>
                <c:pt idx="104">
                  <c:v>1742</c:v>
                </c:pt>
                <c:pt idx="105">
                  <c:v>624</c:v>
                </c:pt>
                <c:pt idx="106">
                  <c:v>1457</c:v>
                </c:pt>
                <c:pt idx="107">
                  <c:v>1533</c:v>
                </c:pt>
                <c:pt idx="108">
                  <c:v>436</c:v>
                </c:pt>
                <c:pt idx="109">
                  <c:v>699</c:v>
                </c:pt>
                <c:pt idx="110">
                  <c:v>1956</c:v>
                </c:pt>
                <c:pt idx="111">
                  <c:v>518</c:v>
                </c:pt>
                <c:pt idx="112">
                  <c:v>1100</c:v>
                </c:pt>
                <c:pt idx="113">
                  <c:v>16</c:v>
                </c:pt>
                <c:pt idx="114">
                  <c:v>16</c:v>
                </c:pt>
                <c:pt idx="115">
                  <c:v>118</c:v>
                </c:pt>
                <c:pt idx="116">
                  <c:v>656</c:v>
                </c:pt>
                <c:pt idx="117">
                  <c:v>988</c:v>
                </c:pt>
                <c:pt idx="118">
                  <c:v>1269</c:v>
                </c:pt>
                <c:pt idx="119">
                  <c:v>1752</c:v>
                </c:pt>
                <c:pt idx="120">
                  <c:v>1662</c:v>
                </c:pt>
                <c:pt idx="121">
                  <c:v>1725</c:v>
                </c:pt>
                <c:pt idx="122">
                  <c:v>1567</c:v>
                </c:pt>
                <c:pt idx="123">
                  <c:v>1258</c:v>
                </c:pt>
                <c:pt idx="124">
                  <c:v>1619</c:v>
                </c:pt>
                <c:pt idx="125">
                  <c:v>1097</c:v>
                </c:pt>
                <c:pt idx="126">
                  <c:v>1576</c:v>
                </c:pt>
                <c:pt idx="127">
                  <c:v>385</c:v>
                </c:pt>
                <c:pt idx="128">
                  <c:v>1301</c:v>
                </c:pt>
                <c:pt idx="129">
                  <c:v>510</c:v>
                </c:pt>
                <c:pt idx="130">
                  <c:v>454</c:v>
                </c:pt>
                <c:pt idx="131">
                  <c:v>181</c:v>
                </c:pt>
                <c:pt idx="132">
                  <c:v>1795</c:v>
                </c:pt>
                <c:pt idx="133">
                  <c:v>534</c:v>
                </c:pt>
                <c:pt idx="134">
                  <c:v>549</c:v>
                </c:pt>
                <c:pt idx="135">
                  <c:v>1653</c:v>
                </c:pt>
                <c:pt idx="136">
                  <c:v>1036</c:v>
                </c:pt>
                <c:pt idx="137">
                  <c:v>1469</c:v>
                </c:pt>
                <c:pt idx="138">
                  <c:v>611</c:v>
                </c:pt>
                <c:pt idx="139">
                  <c:v>1936</c:v>
                </c:pt>
                <c:pt idx="140">
                  <c:v>1203</c:v>
                </c:pt>
                <c:pt idx="141">
                  <c:v>14</c:v>
                </c:pt>
                <c:pt idx="142">
                  <c:v>1399</c:v>
                </c:pt>
                <c:pt idx="143">
                  <c:v>1322</c:v>
                </c:pt>
                <c:pt idx="144">
                  <c:v>1837</c:v>
                </c:pt>
                <c:pt idx="145">
                  <c:v>1843</c:v>
                </c:pt>
                <c:pt idx="146">
                  <c:v>96</c:v>
                </c:pt>
                <c:pt idx="147">
                  <c:v>250</c:v>
                </c:pt>
                <c:pt idx="148">
                  <c:v>1385</c:v>
                </c:pt>
                <c:pt idx="149">
                  <c:v>721</c:v>
                </c:pt>
                <c:pt idx="150">
                  <c:v>488</c:v>
                </c:pt>
                <c:pt idx="151">
                  <c:v>413</c:v>
                </c:pt>
                <c:pt idx="152">
                  <c:v>292</c:v>
                </c:pt>
                <c:pt idx="153">
                  <c:v>1017</c:v>
                </c:pt>
                <c:pt idx="154">
                  <c:v>615</c:v>
                </c:pt>
                <c:pt idx="155">
                  <c:v>1149</c:v>
                </c:pt>
                <c:pt idx="156">
                  <c:v>1224</c:v>
                </c:pt>
                <c:pt idx="157">
                  <c:v>504</c:v>
                </c:pt>
                <c:pt idx="158">
                  <c:v>819</c:v>
                </c:pt>
                <c:pt idx="159">
                  <c:v>1493</c:v>
                </c:pt>
                <c:pt idx="160">
                  <c:v>87</c:v>
                </c:pt>
                <c:pt idx="161">
                  <c:v>509</c:v>
                </c:pt>
                <c:pt idx="162">
                  <c:v>1962</c:v>
                </c:pt>
                <c:pt idx="163">
                  <c:v>1038</c:v>
                </c:pt>
                <c:pt idx="164">
                  <c:v>1019</c:v>
                </c:pt>
                <c:pt idx="165">
                  <c:v>1810</c:v>
                </c:pt>
                <c:pt idx="166">
                  <c:v>1205</c:v>
                </c:pt>
                <c:pt idx="167">
                  <c:v>1158</c:v>
                </c:pt>
                <c:pt idx="168">
                  <c:v>418</c:v>
                </c:pt>
                <c:pt idx="169">
                  <c:v>1826</c:v>
                </c:pt>
                <c:pt idx="170">
                  <c:v>1367</c:v>
                </c:pt>
                <c:pt idx="171">
                  <c:v>1356</c:v>
                </c:pt>
                <c:pt idx="172">
                  <c:v>498</c:v>
                </c:pt>
                <c:pt idx="173">
                  <c:v>713</c:v>
                </c:pt>
                <c:pt idx="174">
                  <c:v>114</c:v>
                </c:pt>
                <c:pt idx="175">
                  <c:v>230</c:v>
                </c:pt>
                <c:pt idx="176">
                  <c:v>1177</c:v>
                </c:pt>
                <c:pt idx="177">
                  <c:v>104</c:v>
                </c:pt>
                <c:pt idx="178">
                  <c:v>978</c:v>
                </c:pt>
                <c:pt idx="179">
                  <c:v>634</c:v>
                </c:pt>
                <c:pt idx="180">
                  <c:v>683</c:v>
                </c:pt>
                <c:pt idx="181">
                  <c:v>1014</c:v>
                </c:pt>
                <c:pt idx="182">
                  <c:v>1887</c:v>
                </c:pt>
                <c:pt idx="183">
                  <c:v>1486</c:v>
                </c:pt>
                <c:pt idx="184">
                  <c:v>886</c:v>
                </c:pt>
                <c:pt idx="185">
                  <c:v>1278</c:v>
                </c:pt>
                <c:pt idx="186">
                  <c:v>810</c:v>
                </c:pt>
                <c:pt idx="187">
                  <c:v>1540</c:v>
                </c:pt>
                <c:pt idx="188">
                  <c:v>1198</c:v>
                </c:pt>
                <c:pt idx="189">
                  <c:v>1707</c:v>
                </c:pt>
                <c:pt idx="190">
                  <c:v>640</c:v>
                </c:pt>
                <c:pt idx="191">
                  <c:v>199</c:v>
                </c:pt>
                <c:pt idx="192">
                  <c:v>133</c:v>
                </c:pt>
                <c:pt idx="193">
                  <c:v>1431</c:v>
                </c:pt>
                <c:pt idx="194">
                  <c:v>288</c:v>
                </c:pt>
                <c:pt idx="195">
                  <c:v>784</c:v>
                </c:pt>
                <c:pt idx="196">
                  <c:v>1860</c:v>
                </c:pt>
                <c:pt idx="197">
                  <c:v>1838</c:v>
                </c:pt>
                <c:pt idx="198">
                  <c:v>160</c:v>
                </c:pt>
                <c:pt idx="199">
                  <c:v>1574</c:v>
                </c:pt>
                <c:pt idx="200">
                  <c:v>178</c:v>
                </c:pt>
                <c:pt idx="201">
                  <c:v>999</c:v>
                </c:pt>
                <c:pt idx="202">
                  <c:v>1516</c:v>
                </c:pt>
                <c:pt idx="203">
                  <c:v>998</c:v>
                </c:pt>
                <c:pt idx="204">
                  <c:v>837</c:v>
                </c:pt>
                <c:pt idx="205">
                  <c:v>92</c:v>
                </c:pt>
                <c:pt idx="206">
                  <c:v>269</c:v>
                </c:pt>
                <c:pt idx="207">
                  <c:v>1162</c:v>
                </c:pt>
                <c:pt idx="208">
                  <c:v>108</c:v>
                </c:pt>
                <c:pt idx="209">
                  <c:v>1069</c:v>
                </c:pt>
                <c:pt idx="210">
                  <c:v>196</c:v>
                </c:pt>
                <c:pt idx="211">
                  <c:v>762</c:v>
                </c:pt>
                <c:pt idx="212">
                  <c:v>1900</c:v>
                </c:pt>
                <c:pt idx="213">
                  <c:v>894</c:v>
                </c:pt>
                <c:pt idx="214">
                  <c:v>1766</c:v>
                </c:pt>
                <c:pt idx="215">
                  <c:v>855</c:v>
                </c:pt>
                <c:pt idx="216">
                  <c:v>1489</c:v>
                </c:pt>
                <c:pt idx="217">
                  <c:v>1898</c:v>
                </c:pt>
                <c:pt idx="218">
                  <c:v>1101</c:v>
                </c:pt>
                <c:pt idx="219">
                  <c:v>161</c:v>
                </c:pt>
                <c:pt idx="220">
                  <c:v>865</c:v>
                </c:pt>
                <c:pt idx="221">
                  <c:v>1823</c:v>
                </c:pt>
                <c:pt idx="222">
                  <c:v>312</c:v>
                </c:pt>
                <c:pt idx="223">
                  <c:v>1196</c:v>
                </c:pt>
                <c:pt idx="224">
                  <c:v>1262</c:v>
                </c:pt>
                <c:pt idx="225">
                  <c:v>567</c:v>
                </c:pt>
                <c:pt idx="226">
                  <c:v>1335</c:v>
                </c:pt>
                <c:pt idx="227">
                  <c:v>986</c:v>
                </c:pt>
                <c:pt idx="228">
                  <c:v>457</c:v>
                </c:pt>
                <c:pt idx="229">
                  <c:v>238</c:v>
                </c:pt>
                <c:pt idx="230">
                  <c:v>349</c:v>
                </c:pt>
                <c:pt idx="231">
                  <c:v>487</c:v>
                </c:pt>
                <c:pt idx="232">
                  <c:v>15</c:v>
                </c:pt>
                <c:pt idx="233">
                  <c:v>590</c:v>
                </c:pt>
                <c:pt idx="234">
                  <c:v>1279</c:v>
                </c:pt>
                <c:pt idx="235">
                  <c:v>1734</c:v>
                </c:pt>
                <c:pt idx="236">
                  <c:v>1733</c:v>
                </c:pt>
                <c:pt idx="237">
                  <c:v>750</c:v>
                </c:pt>
                <c:pt idx="238">
                  <c:v>1888</c:v>
                </c:pt>
                <c:pt idx="239">
                  <c:v>1408</c:v>
                </c:pt>
                <c:pt idx="240">
                  <c:v>872</c:v>
                </c:pt>
                <c:pt idx="241">
                  <c:v>1789</c:v>
                </c:pt>
                <c:pt idx="242">
                  <c:v>1425</c:v>
                </c:pt>
                <c:pt idx="243">
                  <c:v>644</c:v>
                </c:pt>
                <c:pt idx="244">
                  <c:v>1289</c:v>
                </c:pt>
                <c:pt idx="245">
                  <c:v>1235</c:v>
                </c:pt>
                <c:pt idx="246">
                  <c:v>618</c:v>
                </c:pt>
                <c:pt idx="247">
                  <c:v>1522</c:v>
                </c:pt>
                <c:pt idx="248">
                  <c:v>1042</c:v>
                </c:pt>
              </c:numCache>
            </c:numRef>
          </c:xVal>
          <c:yVal>
            <c:numRef>
              <c:f>Data!$B$2:$B$250</c:f>
              <c:numCache>
                <c:formatCode>_("€"* #,##0.00_);_("€"* \(#,##0.00\);_("€"* "-"??_);_(@_)</c:formatCode>
                <c:ptCount val="249"/>
                <c:pt idx="0">
                  <c:v>181044</c:v>
                </c:pt>
                <c:pt idx="1">
                  <c:v>217664</c:v>
                </c:pt>
                <c:pt idx="2">
                  <c:v>250913</c:v>
                </c:pt>
                <c:pt idx="3">
                  <c:v>257480</c:v>
                </c:pt>
                <c:pt idx="4">
                  <c:v>274033</c:v>
                </c:pt>
                <c:pt idx="5">
                  <c:v>279951</c:v>
                </c:pt>
                <c:pt idx="6">
                  <c:v>289828</c:v>
                </c:pt>
                <c:pt idx="7">
                  <c:v>294194</c:v>
                </c:pt>
                <c:pt idx="8">
                  <c:v>299990</c:v>
                </c:pt>
                <c:pt idx="9">
                  <c:v>311368</c:v>
                </c:pt>
                <c:pt idx="10">
                  <c:v>316511</c:v>
                </c:pt>
                <c:pt idx="11">
                  <c:v>317656</c:v>
                </c:pt>
                <c:pt idx="12">
                  <c:v>322184</c:v>
                </c:pt>
                <c:pt idx="13">
                  <c:v>325675</c:v>
                </c:pt>
                <c:pt idx="14">
                  <c:v>327375</c:v>
                </c:pt>
                <c:pt idx="15">
                  <c:v>339258</c:v>
                </c:pt>
                <c:pt idx="16">
                  <c:v>339527</c:v>
                </c:pt>
                <c:pt idx="17">
                  <c:v>341033</c:v>
                </c:pt>
                <c:pt idx="18">
                  <c:v>353200</c:v>
                </c:pt>
                <c:pt idx="19">
                  <c:v>362259</c:v>
                </c:pt>
                <c:pt idx="20">
                  <c:v>363887</c:v>
                </c:pt>
                <c:pt idx="21">
                  <c:v>364973</c:v>
                </c:pt>
                <c:pt idx="22">
                  <c:v>367206</c:v>
                </c:pt>
                <c:pt idx="23">
                  <c:v>367744</c:v>
                </c:pt>
                <c:pt idx="24">
                  <c:v>371183</c:v>
                </c:pt>
                <c:pt idx="25">
                  <c:v>372210</c:v>
                </c:pt>
                <c:pt idx="26">
                  <c:v>408991</c:v>
                </c:pt>
                <c:pt idx="27">
                  <c:v>409686</c:v>
                </c:pt>
                <c:pt idx="28">
                  <c:v>414423</c:v>
                </c:pt>
                <c:pt idx="29">
                  <c:v>422998</c:v>
                </c:pt>
                <c:pt idx="30">
                  <c:v>422998</c:v>
                </c:pt>
                <c:pt idx="31">
                  <c:v>428260</c:v>
                </c:pt>
                <c:pt idx="32">
                  <c:v>428701</c:v>
                </c:pt>
                <c:pt idx="33">
                  <c:v>429434</c:v>
                </c:pt>
                <c:pt idx="34">
                  <c:v>432417</c:v>
                </c:pt>
                <c:pt idx="35">
                  <c:v>433937</c:v>
                </c:pt>
                <c:pt idx="36">
                  <c:v>433939</c:v>
                </c:pt>
                <c:pt idx="37">
                  <c:v>434553</c:v>
                </c:pt>
                <c:pt idx="38">
                  <c:v>436012</c:v>
                </c:pt>
                <c:pt idx="39">
                  <c:v>437127</c:v>
                </c:pt>
                <c:pt idx="40">
                  <c:v>437259</c:v>
                </c:pt>
                <c:pt idx="41">
                  <c:v>440069</c:v>
                </c:pt>
                <c:pt idx="42">
                  <c:v>440729</c:v>
                </c:pt>
                <c:pt idx="43">
                  <c:v>441684</c:v>
                </c:pt>
                <c:pt idx="44">
                  <c:v>448660</c:v>
                </c:pt>
                <c:pt idx="45">
                  <c:v>448761</c:v>
                </c:pt>
                <c:pt idx="46">
                  <c:v>449550</c:v>
                </c:pt>
                <c:pt idx="47">
                  <c:v>452553</c:v>
                </c:pt>
                <c:pt idx="48">
                  <c:v>465982</c:v>
                </c:pt>
                <c:pt idx="49">
                  <c:v>466742</c:v>
                </c:pt>
                <c:pt idx="50">
                  <c:v>473701</c:v>
                </c:pt>
                <c:pt idx="51">
                  <c:v>473739</c:v>
                </c:pt>
                <c:pt idx="52">
                  <c:v>474239</c:v>
                </c:pt>
                <c:pt idx="53">
                  <c:v>475165</c:v>
                </c:pt>
                <c:pt idx="54">
                  <c:v>475541</c:v>
                </c:pt>
                <c:pt idx="55">
                  <c:v>478108</c:v>
                </c:pt>
                <c:pt idx="56">
                  <c:v>482435</c:v>
                </c:pt>
                <c:pt idx="57">
                  <c:v>482493</c:v>
                </c:pt>
                <c:pt idx="58">
                  <c:v>485586</c:v>
                </c:pt>
                <c:pt idx="59">
                  <c:v>488806</c:v>
                </c:pt>
                <c:pt idx="60">
                  <c:v>489580</c:v>
                </c:pt>
                <c:pt idx="61">
                  <c:v>492302</c:v>
                </c:pt>
                <c:pt idx="62">
                  <c:v>492827</c:v>
                </c:pt>
                <c:pt idx="63">
                  <c:v>495336</c:v>
                </c:pt>
                <c:pt idx="64">
                  <c:v>495918</c:v>
                </c:pt>
                <c:pt idx="65">
                  <c:v>497186</c:v>
                </c:pt>
                <c:pt idx="66">
                  <c:v>503283</c:v>
                </c:pt>
                <c:pt idx="67">
                  <c:v>506025</c:v>
                </c:pt>
                <c:pt idx="68">
                  <c:v>507495</c:v>
                </c:pt>
                <c:pt idx="69">
                  <c:v>509896</c:v>
                </c:pt>
                <c:pt idx="70">
                  <c:v>511018</c:v>
                </c:pt>
                <c:pt idx="71">
                  <c:v>512121</c:v>
                </c:pt>
                <c:pt idx="72">
                  <c:v>514183</c:v>
                </c:pt>
                <c:pt idx="73">
                  <c:v>517215</c:v>
                </c:pt>
                <c:pt idx="74">
                  <c:v>517467</c:v>
                </c:pt>
                <c:pt idx="75">
                  <c:v>518600</c:v>
                </c:pt>
                <c:pt idx="76">
                  <c:v>526692</c:v>
                </c:pt>
                <c:pt idx="77">
                  <c:v>526821</c:v>
                </c:pt>
                <c:pt idx="78">
                  <c:v>527755</c:v>
                </c:pt>
                <c:pt idx="79">
                  <c:v>527755</c:v>
                </c:pt>
                <c:pt idx="80">
                  <c:v>528924</c:v>
                </c:pt>
                <c:pt idx="81">
                  <c:v>531276</c:v>
                </c:pt>
                <c:pt idx="82">
                  <c:v>531966</c:v>
                </c:pt>
                <c:pt idx="83">
                  <c:v>532694</c:v>
                </c:pt>
                <c:pt idx="84">
                  <c:v>534062</c:v>
                </c:pt>
                <c:pt idx="85">
                  <c:v>537823</c:v>
                </c:pt>
                <c:pt idx="86">
                  <c:v>538844</c:v>
                </c:pt>
                <c:pt idx="87">
                  <c:v>541223</c:v>
                </c:pt>
                <c:pt idx="88">
                  <c:v>541434</c:v>
                </c:pt>
                <c:pt idx="89">
                  <c:v>541743</c:v>
                </c:pt>
                <c:pt idx="90">
                  <c:v>544205</c:v>
                </c:pt>
                <c:pt idx="91">
                  <c:v>547751</c:v>
                </c:pt>
                <c:pt idx="92">
                  <c:v>548083</c:v>
                </c:pt>
                <c:pt idx="93">
                  <c:v>548164</c:v>
                </c:pt>
                <c:pt idx="94">
                  <c:v>551575</c:v>
                </c:pt>
                <c:pt idx="95">
                  <c:v>558778</c:v>
                </c:pt>
                <c:pt idx="96">
                  <c:v>558856</c:v>
                </c:pt>
                <c:pt idx="97">
                  <c:v>562100</c:v>
                </c:pt>
                <c:pt idx="98">
                  <c:v>562451</c:v>
                </c:pt>
                <c:pt idx="99">
                  <c:v>563507</c:v>
                </c:pt>
                <c:pt idx="100">
                  <c:v>567382</c:v>
                </c:pt>
                <c:pt idx="101">
                  <c:v>569680</c:v>
                </c:pt>
                <c:pt idx="102">
                  <c:v>570500</c:v>
                </c:pt>
                <c:pt idx="103">
                  <c:v>571843</c:v>
                </c:pt>
                <c:pt idx="104">
                  <c:v>572046</c:v>
                </c:pt>
                <c:pt idx="105">
                  <c:v>572380</c:v>
                </c:pt>
                <c:pt idx="106">
                  <c:v>572811</c:v>
                </c:pt>
                <c:pt idx="107">
                  <c:v>575203</c:v>
                </c:pt>
                <c:pt idx="108">
                  <c:v>576716</c:v>
                </c:pt>
                <c:pt idx="109">
                  <c:v>578651</c:v>
                </c:pt>
                <c:pt idx="110">
                  <c:v>583570</c:v>
                </c:pt>
                <c:pt idx="111">
                  <c:v>586620</c:v>
                </c:pt>
                <c:pt idx="112">
                  <c:v>590284</c:v>
                </c:pt>
                <c:pt idx="113">
                  <c:v>591671</c:v>
                </c:pt>
                <c:pt idx="114">
                  <c:v>591671</c:v>
                </c:pt>
                <c:pt idx="115">
                  <c:v>591700</c:v>
                </c:pt>
                <c:pt idx="116">
                  <c:v>592435</c:v>
                </c:pt>
                <c:pt idx="117">
                  <c:v>597025</c:v>
                </c:pt>
                <c:pt idx="118">
                  <c:v>600775</c:v>
                </c:pt>
                <c:pt idx="119">
                  <c:v>602208</c:v>
                </c:pt>
                <c:pt idx="120">
                  <c:v>603038</c:v>
                </c:pt>
                <c:pt idx="121">
                  <c:v>603458</c:v>
                </c:pt>
                <c:pt idx="122">
                  <c:v>605288</c:v>
                </c:pt>
                <c:pt idx="123">
                  <c:v>608146</c:v>
                </c:pt>
                <c:pt idx="124">
                  <c:v>610588</c:v>
                </c:pt>
                <c:pt idx="125">
                  <c:v>610755</c:v>
                </c:pt>
                <c:pt idx="126">
                  <c:v>610978</c:v>
                </c:pt>
                <c:pt idx="127">
                  <c:v>611755</c:v>
                </c:pt>
                <c:pt idx="128">
                  <c:v>612051</c:v>
                </c:pt>
                <c:pt idx="129">
                  <c:v>614151</c:v>
                </c:pt>
                <c:pt idx="130">
                  <c:v>617136</c:v>
                </c:pt>
                <c:pt idx="131">
                  <c:v>617511</c:v>
                </c:pt>
                <c:pt idx="132">
                  <c:v>618345</c:v>
                </c:pt>
                <c:pt idx="133">
                  <c:v>618600</c:v>
                </c:pt>
                <c:pt idx="134">
                  <c:v>621957</c:v>
                </c:pt>
                <c:pt idx="135">
                  <c:v>624102</c:v>
                </c:pt>
                <c:pt idx="136">
                  <c:v>626059</c:v>
                </c:pt>
                <c:pt idx="137">
                  <c:v>627676</c:v>
                </c:pt>
                <c:pt idx="138">
                  <c:v>628494</c:v>
                </c:pt>
                <c:pt idx="139">
                  <c:v>629492</c:v>
                </c:pt>
                <c:pt idx="140">
                  <c:v>631568</c:v>
                </c:pt>
                <c:pt idx="141">
                  <c:v>636298</c:v>
                </c:pt>
                <c:pt idx="142">
                  <c:v>636885</c:v>
                </c:pt>
                <c:pt idx="143">
                  <c:v>637911</c:v>
                </c:pt>
                <c:pt idx="144">
                  <c:v>638313</c:v>
                </c:pt>
                <c:pt idx="145">
                  <c:v>638702</c:v>
                </c:pt>
                <c:pt idx="146">
                  <c:v>639429</c:v>
                </c:pt>
                <c:pt idx="147">
                  <c:v>639442</c:v>
                </c:pt>
                <c:pt idx="148">
                  <c:v>641016</c:v>
                </c:pt>
                <c:pt idx="149">
                  <c:v>642869</c:v>
                </c:pt>
                <c:pt idx="150">
                  <c:v>644890</c:v>
                </c:pt>
                <c:pt idx="151">
                  <c:v>647146</c:v>
                </c:pt>
                <c:pt idx="152">
                  <c:v>648661</c:v>
                </c:pt>
                <c:pt idx="153">
                  <c:v>652485</c:v>
                </c:pt>
                <c:pt idx="154">
                  <c:v>652929</c:v>
                </c:pt>
                <c:pt idx="155">
                  <c:v>661098</c:v>
                </c:pt>
                <c:pt idx="156">
                  <c:v>661102</c:v>
                </c:pt>
                <c:pt idx="157">
                  <c:v>661173</c:v>
                </c:pt>
                <c:pt idx="158">
                  <c:v>665053</c:v>
                </c:pt>
                <c:pt idx="159">
                  <c:v>666126</c:v>
                </c:pt>
                <c:pt idx="160">
                  <c:v>666860</c:v>
                </c:pt>
                <c:pt idx="161">
                  <c:v>668646</c:v>
                </c:pt>
                <c:pt idx="162">
                  <c:v>668815</c:v>
                </c:pt>
                <c:pt idx="163">
                  <c:v>668823</c:v>
                </c:pt>
                <c:pt idx="164">
                  <c:v>670204</c:v>
                </c:pt>
                <c:pt idx="165">
                  <c:v>671549</c:v>
                </c:pt>
                <c:pt idx="166">
                  <c:v>672792</c:v>
                </c:pt>
                <c:pt idx="167">
                  <c:v>677426</c:v>
                </c:pt>
                <c:pt idx="168">
                  <c:v>678466</c:v>
                </c:pt>
                <c:pt idx="169">
                  <c:v>679558</c:v>
                </c:pt>
                <c:pt idx="170">
                  <c:v>679983</c:v>
                </c:pt>
                <c:pt idx="171">
                  <c:v>680702</c:v>
                </c:pt>
                <c:pt idx="172">
                  <c:v>681096</c:v>
                </c:pt>
                <c:pt idx="173">
                  <c:v>683529</c:v>
                </c:pt>
                <c:pt idx="174">
                  <c:v>684411</c:v>
                </c:pt>
                <c:pt idx="175">
                  <c:v>684643</c:v>
                </c:pt>
                <c:pt idx="176">
                  <c:v>686529</c:v>
                </c:pt>
                <c:pt idx="177">
                  <c:v>686730</c:v>
                </c:pt>
                <c:pt idx="178">
                  <c:v>689996</c:v>
                </c:pt>
                <c:pt idx="179">
                  <c:v>690949</c:v>
                </c:pt>
                <c:pt idx="180">
                  <c:v>693141</c:v>
                </c:pt>
                <c:pt idx="181">
                  <c:v>693802</c:v>
                </c:pt>
                <c:pt idx="182">
                  <c:v>694900</c:v>
                </c:pt>
                <c:pt idx="183">
                  <c:v>695008</c:v>
                </c:pt>
                <c:pt idx="184">
                  <c:v>696039</c:v>
                </c:pt>
                <c:pt idx="185">
                  <c:v>697934</c:v>
                </c:pt>
                <c:pt idx="186">
                  <c:v>698637</c:v>
                </c:pt>
                <c:pt idx="187">
                  <c:v>699379</c:v>
                </c:pt>
                <c:pt idx="188">
                  <c:v>702308</c:v>
                </c:pt>
                <c:pt idx="189">
                  <c:v>703022</c:v>
                </c:pt>
                <c:pt idx="190">
                  <c:v>704089</c:v>
                </c:pt>
                <c:pt idx="191">
                  <c:v>708328</c:v>
                </c:pt>
                <c:pt idx="192">
                  <c:v>709021</c:v>
                </c:pt>
                <c:pt idx="193">
                  <c:v>709215</c:v>
                </c:pt>
                <c:pt idx="194">
                  <c:v>709994</c:v>
                </c:pt>
                <c:pt idx="195">
                  <c:v>716344</c:v>
                </c:pt>
                <c:pt idx="196">
                  <c:v>716630</c:v>
                </c:pt>
                <c:pt idx="197">
                  <c:v>719978</c:v>
                </c:pt>
                <c:pt idx="198">
                  <c:v>725564</c:v>
                </c:pt>
                <c:pt idx="199">
                  <c:v>725904</c:v>
                </c:pt>
                <c:pt idx="200">
                  <c:v>728789</c:v>
                </c:pt>
                <c:pt idx="201">
                  <c:v>731481</c:v>
                </c:pt>
                <c:pt idx="202">
                  <c:v>733701</c:v>
                </c:pt>
                <c:pt idx="203">
                  <c:v>734890</c:v>
                </c:pt>
                <c:pt idx="204">
                  <c:v>736403</c:v>
                </c:pt>
                <c:pt idx="205">
                  <c:v>737106</c:v>
                </c:pt>
                <c:pt idx="206">
                  <c:v>737232</c:v>
                </c:pt>
                <c:pt idx="207">
                  <c:v>739449</c:v>
                </c:pt>
                <c:pt idx="208">
                  <c:v>740464</c:v>
                </c:pt>
                <c:pt idx="209">
                  <c:v>744424</c:v>
                </c:pt>
                <c:pt idx="210">
                  <c:v>745335</c:v>
                </c:pt>
                <c:pt idx="211">
                  <c:v>749136</c:v>
                </c:pt>
                <c:pt idx="212">
                  <c:v>749560</c:v>
                </c:pt>
                <c:pt idx="213">
                  <c:v>749582</c:v>
                </c:pt>
                <c:pt idx="214">
                  <c:v>750622</c:v>
                </c:pt>
                <c:pt idx="215">
                  <c:v>751589</c:v>
                </c:pt>
                <c:pt idx="216">
                  <c:v>758593</c:v>
                </c:pt>
                <c:pt idx="217">
                  <c:v>763368</c:v>
                </c:pt>
                <c:pt idx="218">
                  <c:v>766053</c:v>
                </c:pt>
                <c:pt idx="219">
                  <c:v>769124</c:v>
                </c:pt>
                <c:pt idx="220">
                  <c:v>777251</c:v>
                </c:pt>
                <c:pt idx="221">
                  <c:v>781418</c:v>
                </c:pt>
                <c:pt idx="222">
                  <c:v>782506</c:v>
                </c:pt>
                <c:pt idx="223">
                  <c:v>789940</c:v>
                </c:pt>
                <c:pt idx="224">
                  <c:v>793300</c:v>
                </c:pt>
                <c:pt idx="225">
                  <c:v>796571</c:v>
                </c:pt>
                <c:pt idx="226">
                  <c:v>803339</c:v>
                </c:pt>
                <c:pt idx="227">
                  <c:v>808255</c:v>
                </c:pt>
                <c:pt idx="228">
                  <c:v>815923</c:v>
                </c:pt>
                <c:pt idx="229">
                  <c:v>816097</c:v>
                </c:pt>
                <c:pt idx="230">
                  <c:v>816829</c:v>
                </c:pt>
                <c:pt idx="231">
                  <c:v>819854</c:v>
                </c:pt>
                <c:pt idx="232">
                  <c:v>826736</c:v>
                </c:pt>
                <c:pt idx="233">
                  <c:v>836529</c:v>
                </c:pt>
                <c:pt idx="234">
                  <c:v>838820</c:v>
                </c:pt>
                <c:pt idx="235">
                  <c:v>839319</c:v>
                </c:pt>
                <c:pt idx="236">
                  <c:v>857049</c:v>
                </c:pt>
                <c:pt idx="237">
                  <c:v>859619</c:v>
                </c:pt>
                <c:pt idx="238">
                  <c:v>864535</c:v>
                </c:pt>
                <c:pt idx="239">
                  <c:v>874291</c:v>
                </c:pt>
                <c:pt idx="240">
                  <c:v>877276</c:v>
                </c:pt>
                <c:pt idx="241">
                  <c:v>877429</c:v>
                </c:pt>
                <c:pt idx="242">
                  <c:v>881042</c:v>
                </c:pt>
                <c:pt idx="243">
                  <c:v>896831</c:v>
                </c:pt>
                <c:pt idx="244">
                  <c:v>908620</c:v>
                </c:pt>
                <c:pt idx="245">
                  <c:v>914095</c:v>
                </c:pt>
                <c:pt idx="246">
                  <c:v>943656</c:v>
                </c:pt>
                <c:pt idx="247">
                  <c:v>945721</c:v>
                </c:pt>
                <c:pt idx="248">
                  <c:v>1012301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8-4172-B6C2-0C290EF1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53440"/>
        <c:axId val="926956352"/>
      </c:scatterChart>
      <c:valAx>
        <c:axId val="9269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House</a:t>
                </a:r>
                <a:r>
                  <a:rPr lang="en-IE" b="1" baseline="0"/>
                  <a:t> Code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6352"/>
        <c:crosses val="autoZero"/>
        <c:crossBetween val="midCat"/>
      </c:valAx>
      <c:valAx>
        <c:axId val="9269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1" i="0" baseline="0">
                    <a:effectLst/>
                  </a:rPr>
                  <a:t>House Price (€)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Correlation</a:t>
            </a:r>
            <a:r>
              <a:rPr lang="en-US" b="1" baseline="0"/>
              <a:t> Between Land Area &amp; House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Data!$Y$212</c:f>
              <c:strCache>
                <c:ptCount val="1"/>
                <c:pt idx="0">
                  <c:v> Price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Data!$X$213:$X$461</c:f>
              <c:numCache>
                <c:formatCode>General</c:formatCode>
                <c:ptCount val="249"/>
                <c:pt idx="0">
                  <c:v>0.53</c:v>
                </c:pt>
                <c:pt idx="1">
                  <c:v>0.54</c:v>
                </c:pt>
                <c:pt idx="2">
                  <c:v>0.57999999999999996</c:v>
                </c:pt>
                <c:pt idx="3">
                  <c:v>0.54</c:v>
                </c:pt>
                <c:pt idx="4">
                  <c:v>0.59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0.61</c:v>
                </c:pt>
                <c:pt idx="9">
                  <c:v>0.63</c:v>
                </c:pt>
                <c:pt idx="10">
                  <c:v>0.56999999999999995</c:v>
                </c:pt>
                <c:pt idx="11">
                  <c:v>0.52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0.56999999999999995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0.56999999999999995</c:v>
                </c:pt>
                <c:pt idx="19">
                  <c:v>0.61</c:v>
                </c:pt>
                <c:pt idx="20">
                  <c:v>0.53</c:v>
                </c:pt>
                <c:pt idx="21">
                  <c:v>0.62</c:v>
                </c:pt>
                <c:pt idx="22">
                  <c:v>0.63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0.6</c:v>
                </c:pt>
                <c:pt idx="26">
                  <c:v>0.56000000000000005</c:v>
                </c:pt>
                <c:pt idx="27">
                  <c:v>0.62</c:v>
                </c:pt>
                <c:pt idx="28">
                  <c:v>0.61</c:v>
                </c:pt>
                <c:pt idx="29">
                  <c:v>0.62</c:v>
                </c:pt>
                <c:pt idx="30">
                  <c:v>0.62</c:v>
                </c:pt>
                <c:pt idx="31">
                  <c:v>0.57999999999999996</c:v>
                </c:pt>
                <c:pt idx="32">
                  <c:v>0.6</c:v>
                </c:pt>
                <c:pt idx="33">
                  <c:v>0.59</c:v>
                </c:pt>
                <c:pt idx="34">
                  <c:v>0.61</c:v>
                </c:pt>
                <c:pt idx="35">
                  <c:v>0.59</c:v>
                </c:pt>
                <c:pt idx="36">
                  <c:v>0.57999999999999996</c:v>
                </c:pt>
                <c:pt idx="37">
                  <c:v>0.62</c:v>
                </c:pt>
                <c:pt idx="38">
                  <c:v>0.63</c:v>
                </c:pt>
                <c:pt idx="39">
                  <c:v>0.63</c:v>
                </c:pt>
                <c:pt idx="40">
                  <c:v>0.59</c:v>
                </c:pt>
                <c:pt idx="41">
                  <c:v>0.6</c:v>
                </c:pt>
                <c:pt idx="42">
                  <c:v>0.65</c:v>
                </c:pt>
                <c:pt idx="43">
                  <c:v>0.61</c:v>
                </c:pt>
                <c:pt idx="44">
                  <c:v>0.56000000000000005</c:v>
                </c:pt>
                <c:pt idx="45">
                  <c:v>0.66</c:v>
                </c:pt>
                <c:pt idx="46">
                  <c:v>0.61</c:v>
                </c:pt>
                <c:pt idx="47">
                  <c:v>0.64</c:v>
                </c:pt>
                <c:pt idx="48">
                  <c:v>0.64</c:v>
                </c:pt>
                <c:pt idx="49">
                  <c:v>0.63</c:v>
                </c:pt>
                <c:pt idx="50">
                  <c:v>0.61</c:v>
                </c:pt>
                <c:pt idx="51">
                  <c:v>0.63</c:v>
                </c:pt>
                <c:pt idx="52">
                  <c:v>0.59</c:v>
                </c:pt>
                <c:pt idx="53">
                  <c:v>0.59</c:v>
                </c:pt>
                <c:pt idx="54">
                  <c:v>0.62</c:v>
                </c:pt>
                <c:pt idx="55">
                  <c:v>0.57999999999999996</c:v>
                </c:pt>
                <c:pt idx="56">
                  <c:v>0.64</c:v>
                </c:pt>
                <c:pt idx="57">
                  <c:v>0.62</c:v>
                </c:pt>
                <c:pt idx="58">
                  <c:v>0.64</c:v>
                </c:pt>
                <c:pt idx="59">
                  <c:v>0.6</c:v>
                </c:pt>
                <c:pt idx="60">
                  <c:v>0.62</c:v>
                </c:pt>
                <c:pt idx="61">
                  <c:v>0.64</c:v>
                </c:pt>
                <c:pt idx="62">
                  <c:v>0.56999999999999995</c:v>
                </c:pt>
                <c:pt idx="63">
                  <c:v>0.63</c:v>
                </c:pt>
                <c:pt idx="64">
                  <c:v>0.68</c:v>
                </c:pt>
                <c:pt idx="65">
                  <c:v>0.6</c:v>
                </c:pt>
                <c:pt idx="66">
                  <c:v>0.68</c:v>
                </c:pt>
                <c:pt idx="67">
                  <c:v>0.62</c:v>
                </c:pt>
                <c:pt idx="68">
                  <c:v>0.6</c:v>
                </c:pt>
                <c:pt idx="69">
                  <c:v>0.61</c:v>
                </c:pt>
                <c:pt idx="70">
                  <c:v>0.64</c:v>
                </c:pt>
                <c:pt idx="71">
                  <c:v>0.63</c:v>
                </c:pt>
                <c:pt idx="72">
                  <c:v>0.63</c:v>
                </c:pt>
                <c:pt idx="73">
                  <c:v>0.68</c:v>
                </c:pt>
                <c:pt idx="74">
                  <c:v>0.63</c:v>
                </c:pt>
                <c:pt idx="75">
                  <c:v>0.67</c:v>
                </c:pt>
                <c:pt idx="76">
                  <c:v>0.67</c:v>
                </c:pt>
                <c:pt idx="77">
                  <c:v>0.65</c:v>
                </c:pt>
                <c:pt idx="78">
                  <c:v>0.67</c:v>
                </c:pt>
                <c:pt idx="79">
                  <c:v>0.67</c:v>
                </c:pt>
                <c:pt idx="80">
                  <c:v>0.65</c:v>
                </c:pt>
                <c:pt idx="81">
                  <c:v>0.65</c:v>
                </c:pt>
                <c:pt idx="82">
                  <c:v>0.67</c:v>
                </c:pt>
                <c:pt idx="83">
                  <c:v>0.61</c:v>
                </c:pt>
                <c:pt idx="84">
                  <c:v>0.64</c:v>
                </c:pt>
                <c:pt idx="85">
                  <c:v>0.66</c:v>
                </c:pt>
                <c:pt idx="86">
                  <c:v>0.63</c:v>
                </c:pt>
                <c:pt idx="87">
                  <c:v>0.67</c:v>
                </c:pt>
                <c:pt idx="88">
                  <c:v>0.65</c:v>
                </c:pt>
                <c:pt idx="89">
                  <c:v>0.6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0.66</c:v>
                </c:pt>
                <c:pt idx="93">
                  <c:v>0.69</c:v>
                </c:pt>
                <c:pt idx="94">
                  <c:v>0.63</c:v>
                </c:pt>
                <c:pt idx="95">
                  <c:v>0.59</c:v>
                </c:pt>
                <c:pt idx="96">
                  <c:v>0.64</c:v>
                </c:pt>
                <c:pt idx="97">
                  <c:v>0.63</c:v>
                </c:pt>
                <c:pt idx="98">
                  <c:v>0.65</c:v>
                </c:pt>
                <c:pt idx="99">
                  <c:v>0.67</c:v>
                </c:pt>
                <c:pt idx="100">
                  <c:v>0.69</c:v>
                </c:pt>
                <c:pt idx="101">
                  <c:v>0.63</c:v>
                </c:pt>
                <c:pt idx="102">
                  <c:v>0.65</c:v>
                </c:pt>
                <c:pt idx="103">
                  <c:v>0.66</c:v>
                </c:pt>
                <c:pt idx="104">
                  <c:v>0.69</c:v>
                </c:pt>
                <c:pt idx="105">
                  <c:v>0.67</c:v>
                </c:pt>
                <c:pt idx="106">
                  <c:v>0.63</c:v>
                </c:pt>
                <c:pt idx="107">
                  <c:v>0.61</c:v>
                </c:pt>
                <c:pt idx="108">
                  <c:v>0.66</c:v>
                </c:pt>
                <c:pt idx="109">
                  <c:v>0.68</c:v>
                </c:pt>
                <c:pt idx="110">
                  <c:v>0.65</c:v>
                </c:pt>
                <c:pt idx="111">
                  <c:v>0.64</c:v>
                </c:pt>
                <c:pt idx="112">
                  <c:v>0.65</c:v>
                </c:pt>
                <c:pt idx="113">
                  <c:v>0.6</c:v>
                </c:pt>
                <c:pt idx="114">
                  <c:v>0.6</c:v>
                </c:pt>
                <c:pt idx="115">
                  <c:v>0.66</c:v>
                </c:pt>
                <c:pt idx="116">
                  <c:v>0.67</c:v>
                </c:pt>
                <c:pt idx="117">
                  <c:v>0.66</c:v>
                </c:pt>
                <c:pt idx="118">
                  <c:v>0.56999999999999995</c:v>
                </c:pt>
                <c:pt idx="119">
                  <c:v>0.68</c:v>
                </c:pt>
                <c:pt idx="120">
                  <c:v>0.67</c:v>
                </c:pt>
                <c:pt idx="121">
                  <c:v>0.69</c:v>
                </c:pt>
                <c:pt idx="122">
                  <c:v>0.68</c:v>
                </c:pt>
                <c:pt idx="123">
                  <c:v>0.65</c:v>
                </c:pt>
                <c:pt idx="124">
                  <c:v>0.64</c:v>
                </c:pt>
                <c:pt idx="125">
                  <c:v>0.67</c:v>
                </c:pt>
                <c:pt idx="126">
                  <c:v>0.67</c:v>
                </c:pt>
                <c:pt idx="127">
                  <c:v>0.69</c:v>
                </c:pt>
                <c:pt idx="128">
                  <c:v>0.67</c:v>
                </c:pt>
                <c:pt idx="129">
                  <c:v>0.64</c:v>
                </c:pt>
                <c:pt idx="130">
                  <c:v>0.68</c:v>
                </c:pt>
                <c:pt idx="131">
                  <c:v>0.68</c:v>
                </c:pt>
                <c:pt idx="132">
                  <c:v>0.66</c:v>
                </c:pt>
                <c:pt idx="133">
                  <c:v>0.6</c:v>
                </c:pt>
                <c:pt idx="134">
                  <c:v>0.69</c:v>
                </c:pt>
                <c:pt idx="135">
                  <c:v>0.68</c:v>
                </c:pt>
                <c:pt idx="136">
                  <c:v>0.63</c:v>
                </c:pt>
                <c:pt idx="137">
                  <c:v>0.66</c:v>
                </c:pt>
                <c:pt idx="138">
                  <c:v>0.67</c:v>
                </c:pt>
                <c:pt idx="139">
                  <c:v>0.73</c:v>
                </c:pt>
                <c:pt idx="140">
                  <c:v>0.68</c:v>
                </c:pt>
                <c:pt idx="141">
                  <c:v>0.71</c:v>
                </c:pt>
                <c:pt idx="142">
                  <c:v>0.69</c:v>
                </c:pt>
                <c:pt idx="143">
                  <c:v>0.67</c:v>
                </c:pt>
                <c:pt idx="144">
                  <c:v>0.73</c:v>
                </c:pt>
                <c:pt idx="145">
                  <c:v>0.64</c:v>
                </c:pt>
                <c:pt idx="146">
                  <c:v>0.63</c:v>
                </c:pt>
                <c:pt idx="147">
                  <c:v>0.67</c:v>
                </c:pt>
                <c:pt idx="148">
                  <c:v>0.66</c:v>
                </c:pt>
                <c:pt idx="149">
                  <c:v>0.68</c:v>
                </c:pt>
                <c:pt idx="150">
                  <c:v>0.71</c:v>
                </c:pt>
                <c:pt idx="151">
                  <c:v>0.66</c:v>
                </c:pt>
                <c:pt idx="152">
                  <c:v>0.65</c:v>
                </c:pt>
                <c:pt idx="153">
                  <c:v>0.69</c:v>
                </c:pt>
                <c:pt idx="154">
                  <c:v>0.66</c:v>
                </c:pt>
                <c:pt idx="155">
                  <c:v>0.65</c:v>
                </c:pt>
                <c:pt idx="156">
                  <c:v>0.66</c:v>
                </c:pt>
                <c:pt idx="157">
                  <c:v>0.69</c:v>
                </c:pt>
                <c:pt idx="158">
                  <c:v>0.64</c:v>
                </c:pt>
                <c:pt idx="159">
                  <c:v>0.63</c:v>
                </c:pt>
                <c:pt idx="160">
                  <c:v>0.72</c:v>
                </c:pt>
                <c:pt idx="161">
                  <c:v>0.67</c:v>
                </c:pt>
                <c:pt idx="162">
                  <c:v>0.66</c:v>
                </c:pt>
                <c:pt idx="163">
                  <c:v>0.68</c:v>
                </c:pt>
                <c:pt idx="164">
                  <c:v>0.68</c:v>
                </c:pt>
                <c:pt idx="165">
                  <c:v>0.63</c:v>
                </c:pt>
                <c:pt idx="166">
                  <c:v>0.68</c:v>
                </c:pt>
                <c:pt idx="167">
                  <c:v>0.68</c:v>
                </c:pt>
                <c:pt idx="168">
                  <c:v>0.63</c:v>
                </c:pt>
                <c:pt idx="169">
                  <c:v>0.7</c:v>
                </c:pt>
                <c:pt idx="170">
                  <c:v>0.67</c:v>
                </c:pt>
                <c:pt idx="171">
                  <c:v>0.71</c:v>
                </c:pt>
                <c:pt idx="172">
                  <c:v>0.69</c:v>
                </c:pt>
                <c:pt idx="173">
                  <c:v>0.67</c:v>
                </c:pt>
                <c:pt idx="174">
                  <c:v>0.79</c:v>
                </c:pt>
                <c:pt idx="175">
                  <c:v>0.64</c:v>
                </c:pt>
                <c:pt idx="176">
                  <c:v>0.7</c:v>
                </c:pt>
                <c:pt idx="177">
                  <c:v>0.73</c:v>
                </c:pt>
                <c:pt idx="178">
                  <c:v>0.73</c:v>
                </c:pt>
                <c:pt idx="179">
                  <c:v>0.7</c:v>
                </c:pt>
                <c:pt idx="180">
                  <c:v>0.71</c:v>
                </c:pt>
                <c:pt idx="181">
                  <c:v>0.69</c:v>
                </c:pt>
                <c:pt idx="182">
                  <c:v>0.7</c:v>
                </c:pt>
                <c:pt idx="183">
                  <c:v>0.66</c:v>
                </c:pt>
                <c:pt idx="184">
                  <c:v>0.72</c:v>
                </c:pt>
                <c:pt idx="185">
                  <c:v>0.73</c:v>
                </c:pt>
                <c:pt idx="186">
                  <c:v>0.7</c:v>
                </c:pt>
                <c:pt idx="187">
                  <c:v>0.66</c:v>
                </c:pt>
                <c:pt idx="188">
                  <c:v>0.69</c:v>
                </c:pt>
                <c:pt idx="189">
                  <c:v>0.66</c:v>
                </c:pt>
                <c:pt idx="190">
                  <c:v>0.68</c:v>
                </c:pt>
                <c:pt idx="191">
                  <c:v>0.71</c:v>
                </c:pt>
                <c:pt idx="192">
                  <c:v>0.7</c:v>
                </c:pt>
                <c:pt idx="193">
                  <c:v>0.72</c:v>
                </c:pt>
                <c:pt idx="194">
                  <c:v>0.68</c:v>
                </c:pt>
                <c:pt idx="195">
                  <c:v>0.67</c:v>
                </c:pt>
                <c:pt idx="196">
                  <c:v>0.69</c:v>
                </c:pt>
                <c:pt idx="197">
                  <c:v>0.67</c:v>
                </c:pt>
                <c:pt idx="198">
                  <c:v>0.71</c:v>
                </c:pt>
                <c:pt idx="199">
                  <c:v>0.67</c:v>
                </c:pt>
                <c:pt idx="200">
                  <c:v>0.68</c:v>
                </c:pt>
                <c:pt idx="201">
                  <c:v>0.67</c:v>
                </c:pt>
                <c:pt idx="202">
                  <c:v>0.72</c:v>
                </c:pt>
                <c:pt idx="203">
                  <c:v>0.67</c:v>
                </c:pt>
                <c:pt idx="204">
                  <c:v>0.65</c:v>
                </c:pt>
                <c:pt idx="205">
                  <c:v>0.69</c:v>
                </c:pt>
                <c:pt idx="206">
                  <c:v>0.66</c:v>
                </c:pt>
                <c:pt idx="207">
                  <c:v>0.64</c:v>
                </c:pt>
                <c:pt idx="208">
                  <c:v>0.66</c:v>
                </c:pt>
                <c:pt idx="209">
                  <c:v>0.7</c:v>
                </c:pt>
                <c:pt idx="210">
                  <c:v>0.71</c:v>
                </c:pt>
                <c:pt idx="211">
                  <c:v>0.72</c:v>
                </c:pt>
                <c:pt idx="212">
                  <c:v>0.69</c:v>
                </c:pt>
                <c:pt idx="213">
                  <c:v>0.66</c:v>
                </c:pt>
                <c:pt idx="214">
                  <c:v>0.66</c:v>
                </c:pt>
                <c:pt idx="215">
                  <c:v>0.66</c:v>
                </c:pt>
                <c:pt idx="216">
                  <c:v>0.69</c:v>
                </c:pt>
                <c:pt idx="217">
                  <c:v>0.68</c:v>
                </c:pt>
                <c:pt idx="218">
                  <c:v>0.73</c:v>
                </c:pt>
                <c:pt idx="219">
                  <c:v>0.7</c:v>
                </c:pt>
                <c:pt idx="220">
                  <c:v>0.68</c:v>
                </c:pt>
                <c:pt idx="221">
                  <c:v>0.73</c:v>
                </c:pt>
                <c:pt idx="222">
                  <c:v>0.71</c:v>
                </c:pt>
                <c:pt idx="223">
                  <c:v>0.78</c:v>
                </c:pt>
                <c:pt idx="224">
                  <c:v>0.73</c:v>
                </c:pt>
                <c:pt idx="225">
                  <c:v>0.74</c:v>
                </c:pt>
                <c:pt idx="226">
                  <c:v>0.68</c:v>
                </c:pt>
                <c:pt idx="227">
                  <c:v>0.69</c:v>
                </c:pt>
                <c:pt idx="228">
                  <c:v>0.72</c:v>
                </c:pt>
                <c:pt idx="229">
                  <c:v>0.75</c:v>
                </c:pt>
                <c:pt idx="230">
                  <c:v>0.77</c:v>
                </c:pt>
                <c:pt idx="231">
                  <c:v>0.69</c:v>
                </c:pt>
                <c:pt idx="232">
                  <c:v>0.69</c:v>
                </c:pt>
                <c:pt idx="233">
                  <c:v>0.68</c:v>
                </c:pt>
                <c:pt idx="234">
                  <c:v>0.73</c:v>
                </c:pt>
                <c:pt idx="235">
                  <c:v>0.69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</c:v>
                </c:pt>
                <c:pt idx="240">
                  <c:v>0.74</c:v>
                </c:pt>
                <c:pt idx="241">
                  <c:v>0.76</c:v>
                </c:pt>
                <c:pt idx="242">
                  <c:v>0.75</c:v>
                </c:pt>
                <c:pt idx="243">
                  <c:v>0.76</c:v>
                </c:pt>
                <c:pt idx="244">
                  <c:v>0.7</c:v>
                </c:pt>
                <c:pt idx="245">
                  <c:v>0.77</c:v>
                </c:pt>
                <c:pt idx="246">
                  <c:v>0.73</c:v>
                </c:pt>
                <c:pt idx="247">
                  <c:v>0.74</c:v>
                </c:pt>
                <c:pt idx="248">
                  <c:v>0.78</c:v>
                </c:pt>
              </c:numCache>
            </c:numRef>
          </c:xVal>
          <c:yVal>
            <c:numRef>
              <c:f>Data!$Y$213:$Y$461</c:f>
              <c:numCache>
                <c:formatCode>_("€"* #,##0.00_);_("€"* \(#,##0.00\);_("€"* "-"??_);_(@_)</c:formatCode>
                <c:ptCount val="249"/>
                <c:pt idx="0">
                  <c:v>181044</c:v>
                </c:pt>
                <c:pt idx="1">
                  <c:v>217664</c:v>
                </c:pt>
                <c:pt idx="2">
                  <c:v>250913</c:v>
                </c:pt>
                <c:pt idx="3">
                  <c:v>257480</c:v>
                </c:pt>
                <c:pt idx="4">
                  <c:v>274033</c:v>
                </c:pt>
                <c:pt idx="5">
                  <c:v>279951</c:v>
                </c:pt>
                <c:pt idx="6">
                  <c:v>289828</c:v>
                </c:pt>
                <c:pt idx="7">
                  <c:v>294194</c:v>
                </c:pt>
                <c:pt idx="8">
                  <c:v>299990</c:v>
                </c:pt>
                <c:pt idx="9">
                  <c:v>311368</c:v>
                </c:pt>
                <c:pt idx="10">
                  <c:v>316511</c:v>
                </c:pt>
                <c:pt idx="11">
                  <c:v>317656</c:v>
                </c:pt>
                <c:pt idx="12">
                  <c:v>322184</c:v>
                </c:pt>
                <c:pt idx="13">
                  <c:v>325675</c:v>
                </c:pt>
                <c:pt idx="14">
                  <c:v>327375</c:v>
                </c:pt>
                <c:pt idx="15">
                  <c:v>339258</c:v>
                </c:pt>
                <c:pt idx="16">
                  <c:v>339527</c:v>
                </c:pt>
                <c:pt idx="17">
                  <c:v>341033</c:v>
                </c:pt>
                <c:pt idx="18">
                  <c:v>353200</c:v>
                </c:pt>
                <c:pt idx="19">
                  <c:v>362259</c:v>
                </c:pt>
                <c:pt idx="20">
                  <c:v>363887</c:v>
                </c:pt>
                <c:pt idx="21">
                  <c:v>364973</c:v>
                </c:pt>
                <c:pt idx="22">
                  <c:v>367206</c:v>
                </c:pt>
                <c:pt idx="23">
                  <c:v>367744</c:v>
                </c:pt>
                <c:pt idx="24">
                  <c:v>371183</c:v>
                </c:pt>
                <c:pt idx="25">
                  <c:v>372210</c:v>
                </c:pt>
                <c:pt idx="26">
                  <c:v>408991</c:v>
                </c:pt>
                <c:pt idx="27">
                  <c:v>409686</c:v>
                </c:pt>
                <c:pt idx="28">
                  <c:v>414423</c:v>
                </c:pt>
                <c:pt idx="29">
                  <c:v>422998</c:v>
                </c:pt>
                <c:pt idx="30">
                  <c:v>422998</c:v>
                </c:pt>
                <c:pt idx="31">
                  <c:v>428260</c:v>
                </c:pt>
                <c:pt idx="32">
                  <c:v>428701</c:v>
                </c:pt>
                <c:pt idx="33">
                  <c:v>429434</c:v>
                </c:pt>
                <c:pt idx="34">
                  <c:v>432417</c:v>
                </c:pt>
                <c:pt idx="35">
                  <c:v>433937</c:v>
                </c:pt>
                <c:pt idx="36">
                  <c:v>433939</c:v>
                </c:pt>
                <c:pt idx="37">
                  <c:v>434553</c:v>
                </c:pt>
                <c:pt idx="38">
                  <c:v>436012</c:v>
                </c:pt>
                <c:pt idx="39">
                  <c:v>437127</c:v>
                </c:pt>
                <c:pt idx="40">
                  <c:v>437259</c:v>
                </c:pt>
                <c:pt idx="41">
                  <c:v>440069</c:v>
                </c:pt>
                <c:pt idx="42">
                  <c:v>440729</c:v>
                </c:pt>
                <c:pt idx="43">
                  <c:v>441684</c:v>
                </c:pt>
                <c:pt idx="44">
                  <c:v>448660</c:v>
                </c:pt>
                <c:pt idx="45">
                  <c:v>448761</c:v>
                </c:pt>
                <c:pt idx="46">
                  <c:v>449550</c:v>
                </c:pt>
                <c:pt idx="47">
                  <c:v>452553</c:v>
                </c:pt>
                <c:pt idx="48">
                  <c:v>465982</c:v>
                </c:pt>
                <c:pt idx="49">
                  <c:v>466742</c:v>
                </c:pt>
                <c:pt idx="50">
                  <c:v>473701</c:v>
                </c:pt>
                <c:pt idx="51">
                  <c:v>473739</c:v>
                </c:pt>
                <c:pt idx="52">
                  <c:v>474239</c:v>
                </c:pt>
                <c:pt idx="53">
                  <c:v>475165</c:v>
                </c:pt>
                <c:pt idx="54">
                  <c:v>475541</c:v>
                </c:pt>
                <c:pt idx="55">
                  <c:v>478108</c:v>
                </c:pt>
                <c:pt idx="56">
                  <c:v>482435</c:v>
                </c:pt>
                <c:pt idx="57">
                  <c:v>482493</c:v>
                </c:pt>
                <c:pt idx="58">
                  <c:v>485586</c:v>
                </c:pt>
                <c:pt idx="59">
                  <c:v>488806</c:v>
                </c:pt>
                <c:pt idx="60">
                  <c:v>489580</c:v>
                </c:pt>
                <c:pt idx="61">
                  <c:v>492302</c:v>
                </c:pt>
                <c:pt idx="62">
                  <c:v>492827</c:v>
                </c:pt>
                <c:pt idx="63">
                  <c:v>495336</c:v>
                </c:pt>
                <c:pt idx="64">
                  <c:v>495918</c:v>
                </c:pt>
                <c:pt idx="65">
                  <c:v>497186</c:v>
                </c:pt>
                <c:pt idx="66">
                  <c:v>503283</c:v>
                </c:pt>
                <c:pt idx="67">
                  <c:v>506025</c:v>
                </c:pt>
                <c:pt idx="68">
                  <c:v>507495</c:v>
                </c:pt>
                <c:pt idx="69">
                  <c:v>509896</c:v>
                </c:pt>
                <c:pt idx="70">
                  <c:v>511018</c:v>
                </c:pt>
                <c:pt idx="71">
                  <c:v>512121</c:v>
                </c:pt>
                <c:pt idx="72">
                  <c:v>514183</c:v>
                </c:pt>
                <c:pt idx="73">
                  <c:v>517215</c:v>
                </c:pt>
                <c:pt idx="74">
                  <c:v>517467</c:v>
                </c:pt>
                <c:pt idx="75">
                  <c:v>518600</c:v>
                </c:pt>
                <c:pt idx="76">
                  <c:v>526692</c:v>
                </c:pt>
                <c:pt idx="77">
                  <c:v>526821</c:v>
                </c:pt>
                <c:pt idx="78">
                  <c:v>527755</c:v>
                </c:pt>
                <c:pt idx="79">
                  <c:v>527755</c:v>
                </c:pt>
                <c:pt idx="80">
                  <c:v>528924</c:v>
                </c:pt>
                <c:pt idx="81">
                  <c:v>531276</c:v>
                </c:pt>
                <c:pt idx="82">
                  <c:v>531966</c:v>
                </c:pt>
                <c:pt idx="83">
                  <c:v>532694</c:v>
                </c:pt>
                <c:pt idx="84">
                  <c:v>534062</c:v>
                </c:pt>
                <c:pt idx="85">
                  <c:v>537823</c:v>
                </c:pt>
                <c:pt idx="86">
                  <c:v>538844</c:v>
                </c:pt>
                <c:pt idx="87">
                  <c:v>541223</c:v>
                </c:pt>
                <c:pt idx="88">
                  <c:v>541434</c:v>
                </c:pt>
                <c:pt idx="89">
                  <c:v>541743</c:v>
                </c:pt>
                <c:pt idx="90">
                  <c:v>544205</c:v>
                </c:pt>
                <c:pt idx="91">
                  <c:v>547751</c:v>
                </c:pt>
                <c:pt idx="92">
                  <c:v>548083</c:v>
                </c:pt>
                <c:pt idx="93">
                  <c:v>548164</c:v>
                </c:pt>
                <c:pt idx="94">
                  <c:v>551575</c:v>
                </c:pt>
                <c:pt idx="95">
                  <c:v>558778</c:v>
                </c:pt>
                <c:pt idx="96">
                  <c:v>558856</c:v>
                </c:pt>
                <c:pt idx="97">
                  <c:v>562100</c:v>
                </c:pt>
                <c:pt idx="98">
                  <c:v>562451</c:v>
                </c:pt>
                <c:pt idx="99">
                  <c:v>563507</c:v>
                </c:pt>
                <c:pt idx="100">
                  <c:v>567382</c:v>
                </c:pt>
                <c:pt idx="101">
                  <c:v>569680</c:v>
                </c:pt>
                <c:pt idx="102">
                  <c:v>570500</c:v>
                </c:pt>
                <c:pt idx="103">
                  <c:v>571843</c:v>
                </c:pt>
                <c:pt idx="104">
                  <c:v>572046</c:v>
                </c:pt>
                <c:pt idx="105">
                  <c:v>572380</c:v>
                </c:pt>
                <c:pt idx="106">
                  <c:v>572811</c:v>
                </c:pt>
                <c:pt idx="107">
                  <c:v>575203</c:v>
                </c:pt>
                <c:pt idx="108">
                  <c:v>576716</c:v>
                </c:pt>
                <c:pt idx="109">
                  <c:v>578651</c:v>
                </c:pt>
                <c:pt idx="110">
                  <c:v>583570</c:v>
                </c:pt>
                <c:pt idx="111">
                  <c:v>586620</c:v>
                </c:pt>
                <c:pt idx="112">
                  <c:v>590284</c:v>
                </c:pt>
                <c:pt idx="113">
                  <c:v>591671</c:v>
                </c:pt>
                <c:pt idx="114">
                  <c:v>591671</c:v>
                </c:pt>
                <c:pt idx="115">
                  <c:v>591700</c:v>
                </c:pt>
                <c:pt idx="116">
                  <c:v>592435</c:v>
                </c:pt>
                <c:pt idx="117">
                  <c:v>597025</c:v>
                </c:pt>
                <c:pt idx="118">
                  <c:v>600775</c:v>
                </c:pt>
                <c:pt idx="119">
                  <c:v>602208</c:v>
                </c:pt>
                <c:pt idx="120">
                  <c:v>603038</c:v>
                </c:pt>
                <c:pt idx="121">
                  <c:v>603458</c:v>
                </c:pt>
                <c:pt idx="122">
                  <c:v>605288</c:v>
                </c:pt>
                <c:pt idx="123">
                  <c:v>608146</c:v>
                </c:pt>
                <c:pt idx="124">
                  <c:v>610588</c:v>
                </c:pt>
                <c:pt idx="125">
                  <c:v>610755</c:v>
                </c:pt>
                <c:pt idx="126">
                  <c:v>610978</c:v>
                </c:pt>
                <c:pt idx="127">
                  <c:v>611755</c:v>
                </c:pt>
                <c:pt idx="128">
                  <c:v>612051</c:v>
                </c:pt>
                <c:pt idx="129">
                  <c:v>614151</c:v>
                </c:pt>
                <c:pt idx="130">
                  <c:v>617136</c:v>
                </c:pt>
                <c:pt idx="131">
                  <c:v>617511</c:v>
                </c:pt>
                <c:pt idx="132">
                  <c:v>618345</c:v>
                </c:pt>
                <c:pt idx="133">
                  <c:v>618600</c:v>
                </c:pt>
                <c:pt idx="134">
                  <c:v>621957</c:v>
                </c:pt>
                <c:pt idx="135">
                  <c:v>624102</c:v>
                </c:pt>
                <c:pt idx="136">
                  <c:v>626059</c:v>
                </c:pt>
                <c:pt idx="137">
                  <c:v>627676</c:v>
                </c:pt>
                <c:pt idx="138">
                  <c:v>628494</c:v>
                </c:pt>
                <c:pt idx="139">
                  <c:v>629492</c:v>
                </c:pt>
                <c:pt idx="140">
                  <c:v>631568</c:v>
                </c:pt>
                <c:pt idx="141">
                  <c:v>636298</c:v>
                </c:pt>
                <c:pt idx="142">
                  <c:v>636885</c:v>
                </c:pt>
                <c:pt idx="143">
                  <c:v>637911</c:v>
                </c:pt>
                <c:pt idx="144">
                  <c:v>638313</c:v>
                </c:pt>
                <c:pt idx="145">
                  <c:v>638702</c:v>
                </c:pt>
                <c:pt idx="146">
                  <c:v>639429</c:v>
                </c:pt>
                <c:pt idx="147">
                  <c:v>639442</c:v>
                </c:pt>
                <c:pt idx="148">
                  <c:v>641016</c:v>
                </c:pt>
                <c:pt idx="149">
                  <c:v>642869</c:v>
                </c:pt>
                <c:pt idx="150">
                  <c:v>644890</c:v>
                </c:pt>
                <c:pt idx="151">
                  <c:v>647146</c:v>
                </c:pt>
                <c:pt idx="152">
                  <c:v>648661</c:v>
                </c:pt>
                <c:pt idx="153">
                  <c:v>652485</c:v>
                </c:pt>
                <c:pt idx="154">
                  <c:v>652929</c:v>
                </c:pt>
                <c:pt idx="155">
                  <c:v>661098</c:v>
                </c:pt>
                <c:pt idx="156">
                  <c:v>661102</c:v>
                </c:pt>
                <c:pt idx="157">
                  <c:v>661173</c:v>
                </c:pt>
                <c:pt idx="158">
                  <c:v>665053</c:v>
                </c:pt>
                <c:pt idx="159">
                  <c:v>666126</c:v>
                </c:pt>
                <c:pt idx="160">
                  <c:v>666860</c:v>
                </c:pt>
                <c:pt idx="161">
                  <c:v>668646</c:v>
                </c:pt>
                <c:pt idx="162">
                  <c:v>668815</c:v>
                </c:pt>
                <c:pt idx="163">
                  <c:v>668823</c:v>
                </c:pt>
                <c:pt idx="164">
                  <c:v>670204</c:v>
                </c:pt>
                <c:pt idx="165">
                  <c:v>671549</c:v>
                </c:pt>
                <c:pt idx="166">
                  <c:v>672792</c:v>
                </c:pt>
                <c:pt idx="167">
                  <c:v>677426</c:v>
                </c:pt>
                <c:pt idx="168">
                  <c:v>678466</c:v>
                </c:pt>
                <c:pt idx="169">
                  <c:v>679558</c:v>
                </c:pt>
                <c:pt idx="170">
                  <c:v>679983</c:v>
                </c:pt>
                <c:pt idx="171">
                  <c:v>680702</c:v>
                </c:pt>
                <c:pt idx="172">
                  <c:v>681096</c:v>
                </c:pt>
                <c:pt idx="173">
                  <c:v>683529</c:v>
                </c:pt>
                <c:pt idx="174">
                  <c:v>684411</c:v>
                </c:pt>
                <c:pt idx="175">
                  <c:v>684643</c:v>
                </c:pt>
                <c:pt idx="176">
                  <c:v>686529</c:v>
                </c:pt>
                <c:pt idx="177">
                  <c:v>686730</c:v>
                </c:pt>
                <c:pt idx="178">
                  <c:v>689996</c:v>
                </c:pt>
                <c:pt idx="179">
                  <c:v>690949</c:v>
                </c:pt>
                <c:pt idx="180">
                  <c:v>693141</c:v>
                </c:pt>
                <c:pt idx="181">
                  <c:v>693802</c:v>
                </c:pt>
                <c:pt idx="182">
                  <c:v>694900</c:v>
                </c:pt>
                <c:pt idx="183">
                  <c:v>695008</c:v>
                </c:pt>
                <c:pt idx="184">
                  <c:v>696039</c:v>
                </c:pt>
                <c:pt idx="185">
                  <c:v>697934</c:v>
                </c:pt>
                <c:pt idx="186">
                  <c:v>698637</c:v>
                </c:pt>
                <c:pt idx="187">
                  <c:v>699379</c:v>
                </c:pt>
                <c:pt idx="188">
                  <c:v>702308</c:v>
                </c:pt>
                <c:pt idx="189">
                  <c:v>703022</c:v>
                </c:pt>
                <c:pt idx="190">
                  <c:v>704089</c:v>
                </c:pt>
                <c:pt idx="191">
                  <c:v>708328</c:v>
                </c:pt>
                <c:pt idx="192">
                  <c:v>709021</c:v>
                </c:pt>
                <c:pt idx="193">
                  <c:v>709215</c:v>
                </c:pt>
                <c:pt idx="194">
                  <c:v>709994</c:v>
                </c:pt>
                <c:pt idx="195">
                  <c:v>716344</c:v>
                </c:pt>
                <c:pt idx="196">
                  <c:v>716630</c:v>
                </c:pt>
                <c:pt idx="197">
                  <c:v>719978</c:v>
                </c:pt>
                <c:pt idx="198">
                  <c:v>725564</c:v>
                </c:pt>
                <c:pt idx="199">
                  <c:v>725904</c:v>
                </c:pt>
                <c:pt idx="200">
                  <c:v>728789</c:v>
                </c:pt>
                <c:pt idx="201">
                  <c:v>731481</c:v>
                </c:pt>
                <c:pt idx="202">
                  <c:v>733701</c:v>
                </c:pt>
                <c:pt idx="203">
                  <c:v>734890</c:v>
                </c:pt>
                <c:pt idx="204">
                  <c:v>736403</c:v>
                </c:pt>
                <c:pt idx="205">
                  <c:v>737106</c:v>
                </c:pt>
                <c:pt idx="206">
                  <c:v>737232</c:v>
                </c:pt>
                <c:pt idx="207">
                  <c:v>739449</c:v>
                </c:pt>
                <c:pt idx="208">
                  <c:v>740464</c:v>
                </c:pt>
                <c:pt idx="209">
                  <c:v>744424</c:v>
                </c:pt>
                <c:pt idx="210">
                  <c:v>745335</c:v>
                </c:pt>
                <c:pt idx="211">
                  <c:v>749136</c:v>
                </c:pt>
                <c:pt idx="212">
                  <c:v>749560</c:v>
                </c:pt>
                <c:pt idx="213">
                  <c:v>749582</c:v>
                </c:pt>
                <c:pt idx="214">
                  <c:v>750622</c:v>
                </c:pt>
                <c:pt idx="215">
                  <c:v>751589</c:v>
                </c:pt>
                <c:pt idx="216">
                  <c:v>758593</c:v>
                </c:pt>
                <c:pt idx="217">
                  <c:v>763368</c:v>
                </c:pt>
                <c:pt idx="218">
                  <c:v>766053</c:v>
                </c:pt>
                <c:pt idx="219">
                  <c:v>769124</c:v>
                </c:pt>
                <c:pt idx="220">
                  <c:v>777251</c:v>
                </c:pt>
                <c:pt idx="221">
                  <c:v>781418</c:v>
                </c:pt>
                <c:pt idx="222">
                  <c:v>782506</c:v>
                </c:pt>
                <c:pt idx="223">
                  <c:v>789940</c:v>
                </c:pt>
                <c:pt idx="224">
                  <c:v>793300</c:v>
                </c:pt>
                <c:pt idx="225">
                  <c:v>796571</c:v>
                </c:pt>
                <c:pt idx="226">
                  <c:v>803339</c:v>
                </c:pt>
                <c:pt idx="227">
                  <c:v>808255</c:v>
                </c:pt>
                <c:pt idx="228">
                  <c:v>815923</c:v>
                </c:pt>
                <c:pt idx="229">
                  <c:v>816097</c:v>
                </c:pt>
                <c:pt idx="230">
                  <c:v>816829</c:v>
                </c:pt>
                <c:pt idx="231">
                  <c:v>819854</c:v>
                </c:pt>
                <c:pt idx="232">
                  <c:v>826736</c:v>
                </c:pt>
                <c:pt idx="233">
                  <c:v>836529</c:v>
                </c:pt>
                <c:pt idx="234">
                  <c:v>838820</c:v>
                </c:pt>
                <c:pt idx="235">
                  <c:v>839319</c:v>
                </c:pt>
                <c:pt idx="236">
                  <c:v>857049</c:v>
                </c:pt>
                <c:pt idx="237">
                  <c:v>859619</c:v>
                </c:pt>
                <c:pt idx="238">
                  <c:v>864535</c:v>
                </c:pt>
                <c:pt idx="239">
                  <c:v>874291</c:v>
                </c:pt>
                <c:pt idx="240">
                  <c:v>877276</c:v>
                </c:pt>
                <c:pt idx="241">
                  <c:v>877429</c:v>
                </c:pt>
                <c:pt idx="242">
                  <c:v>881042</c:v>
                </c:pt>
                <c:pt idx="243">
                  <c:v>896831</c:v>
                </c:pt>
                <c:pt idx="244">
                  <c:v>908620</c:v>
                </c:pt>
                <c:pt idx="245">
                  <c:v>914095</c:v>
                </c:pt>
                <c:pt idx="246">
                  <c:v>943656</c:v>
                </c:pt>
                <c:pt idx="247">
                  <c:v>945721</c:v>
                </c:pt>
                <c:pt idx="248">
                  <c:v>1012301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429-9B89-72218025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44880"/>
        <c:axId val="1018456112"/>
      </c:scatterChart>
      <c:valAx>
        <c:axId val="10184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Land Area (Hectares)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56112"/>
        <c:crosses val="autoZero"/>
        <c:crossBetween val="midCat"/>
      </c:valAx>
      <c:valAx>
        <c:axId val="10184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1" i="0" baseline="0">
                    <a:effectLst/>
                  </a:rPr>
                  <a:t>House Price (€)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East</a:t>
            </a:r>
            <a:r>
              <a:rPr lang="en-IE" b="1" baseline="0"/>
              <a:t> House Prices Vs West House Prices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Data!$M$619:$M$620</c:f>
              <c:strCache>
                <c:ptCount val="2"/>
                <c:pt idx="0">
                  <c:v>East</c:v>
                </c:pt>
                <c:pt idx="1">
                  <c:v>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Data!$M$621:$M$770</c:f>
              <c:numCache>
                <c:formatCode>_("€"* #,##0.00_);_("€"* \(#,##0.00\);_("€"* "-"??_);_(@_)</c:formatCode>
                <c:ptCount val="150"/>
                <c:pt idx="0">
                  <c:v>257480</c:v>
                </c:pt>
                <c:pt idx="1">
                  <c:v>279951</c:v>
                </c:pt>
                <c:pt idx="2">
                  <c:v>316511</c:v>
                </c:pt>
                <c:pt idx="3">
                  <c:v>322184</c:v>
                </c:pt>
                <c:pt idx="4">
                  <c:v>325675</c:v>
                </c:pt>
                <c:pt idx="5">
                  <c:v>339527</c:v>
                </c:pt>
                <c:pt idx="6">
                  <c:v>362259</c:v>
                </c:pt>
                <c:pt idx="7">
                  <c:v>364973</c:v>
                </c:pt>
                <c:pt idx="8">
                  <c:v>372210</c:v>
                </c:pt>
                <c:pt idx="9">
                  <c:v>408991</c:v>
                </c:pt>
                <c:pt idx="10">
                  <c:v>428260</c:v>
                </c:pt>
                <c:pt idx="11">
                  <c:v>434553</c:v>
                </c:pt>
                <c:pt idx="12">
                  <c:v>440069</c:v>
                </c:pt>
                <c:pt idx="13">
                  <c:v>440729</c:v>
                </c:pt>
                <c:pt idx="14">
                  <c:v>441684</c:v>
                </c:pt>
                <c:pt idx="15">
                  <c:v>448660</c:v>
                </c:pt>
                <c:pt idx="16">
                  <c:v>448761</c:v>
                </c:pt>
                <c:pt idx="17">
                  <c:v>449550</c:v>
                </c:pt>
                <c:pt idx="18">
                  <c:v>452553</c:v>
                </c:pt>
                <c:pt idx="19">
                  <c:v>466742</c:v>
                </c:pt>
                <c:pt idx="20">
                  <c:v>474239</c:v>
                </c:pt>
                <c:pt idx="21">
                  <c:v>475165</c:v>
                </c:pt>
                <c:pt idx="22">
                  <c:v>475541</c:v>
                </c:pt>
                <c:pt idx="23">
                  <c:v>478108</c:v>
                </c:pt>
                <c:pt idx="24">
                  <c:v>482435</c:v>
                </c:pt>
                <c:pt idx="25">
                  <c:v>485586</c:v>
                </c:pt>
                <c:pt idx="26">
                  <c:v>488806</c:v>
                </c:pt>
                <c:pt idx="27">
                  <c:v>489580</c:v>
                </c:pt>
                <c:pt idx="28">
                  <c:v>492302</c:v>
                </c:pt>
                <c:pt idx="29">
                  <c:v>492827</c:v>
                </c:pt>
                <c:pt idx="30">
                  <c:v>495336</c:v>
                </c:pt>
                <c:pt idx="31">
                  <c:v>506025</c:v>
                </c:pt>
                <c:pt idx="32">
                  <c:v>507495</c:v>
                </c:pt>
                <c:pt idx="33">
                  <c:v>512121</c:v>
                </c:pt>
                <c:pt idx="34">
                  <c:v>514183</c:v>
                </c:pt>
                <c:pt idx="35">
                  <c:v>526821</c:v>
                </c:pt>
                <c:pt idx="36">
                  <c:v>531966</c:v>
                </c:pt>
                <c:pt idx="37">
                  <c:v>532694</c:v>
                </c:pt>
                <c:pt idx="38">
                  <c:v>537823</c:v>
                </c:pt>
                <c:pt idx="39">
                  <c:v>538844</c:v>
                </c:pt>
                <c:pt idx="40">
                  <c:v>548083</c:v>
                </c:pt>
                <c:pt idx="41">
                  <c:v>548164</c:v>
                </c:pt>
                <c:pt idx="42">
                  <c:v>558778</c:v>
                </c:pt>
                <c:pt idx="43">
                  <c:v>558856</c:v>
                </c:pt>
                <c:pt idx="44">
                  <c:v>562100</c:v>
                </c:pt>
                <c:pt idx="45">
                  <c:v>562451</c:v>
                </c:pt>
                <c:pt idx="46">
                  <c:v>563507</c:v>
                </c:pt>
                <c:pt idx="47">
                  <c:v>567382</c:v>
                </c:pt>
                <c:pt idx="48">
                  <c:v>569680</c:v>
                </c:pt>
                <c:pt idx="49">
                  <c:v>571843</c:v>
                </c:pt>
                <c:pt idx="50">
                  <c:v>572046</c:v>
                </c:pt>
                <c:pt idx="51">
                  <c:v>572380</c:v>
                </c:pt>
                <c:pt idx="52">
                  <c:v>583570</c:v>
                </c:pt>
                <c:pt idx="53">
                  <c:v>586620</c:v>
                </c:pt>
                <c:pt idx="54">
                  <c:v>590284</c:v>
                </c:pt>
                <c:pt idx="55">
                  <c:v>591671</c:v>
                </c:pt>
                <c:pt idx="56">
                  <c:v>591671</c:v>
                </c:pt>
                <c:pt idx="57">
                  <c:v>591700</c:v>
                </c:pt>
                <c:pt idx="58">
                  <c:v>592435</c:v>
                </c:pt>
                <c:pt idx="59">
                  <c:v>600775</c:v>
                </c:pt>
                <c:pt idx="60">
                  <c:v>602208</c:v>
                </c:pt>
                <c:pt idx="61">
                  <c:v>603038</c:v>
                </c:pt>
                <c:pt idx="62">
                  <c:v>605288</c:v>
                </c:pt>
                <c:pt idx="63">
                  <c:v>608146</c:v>
                </c:pt>
                <c:pt idx="64">
                  <c:v>610755</c:v>
                </c:pt>
                <c:pt idx="65">
                  <c:v>610978</c:v>
                </c:pt>
                <c:pt idx="66">
                  <c:v>611755</c:v>
                </c:pt>
                <c:pt idx="67">
                  <c:v>612051</c:v>
                </c:pt>
                <c:pt idx="68">
                  <c:v>614151</c:v>
                </c:pt>
                <c:pt idx="69">
                  <c:v>617136</c:v>
                </c:pt>
                <c:pt idx="70">
                  <c:v>618345</c:v>
                </c:pt>
                <c:pt idx="71">
                  <c:v>624102</c:v>
                </c:pt>
                <c:pt idx="72">
                  <c:v>629492</c:v>
                </c:pt>
                <c:pt idx="73">
                  <c:v>636298</c:v>
                </c:pt>
                <c:pt idx="74">
                  <c:v>636885</c:v>
                </c:pt>
                <c:pt idx="75">
                  <c:v>637911</c:v>
                </c:pt>
                <c:pt idx="76">
                  <c:v>638313</c:v>
                </c:pt>
                <c:pt idx="77">
                  <c:v>639429</c:v>
                </c:pt>
                <c:pt idx="78">
                  <c:v>639442</c:v>
                </c:pt>
                <c:pt idx="79">
                  <c:v>641016</c:v>
                </c:pt>
                <c:pt idx="80">
                  <c:v>642869</c:v>
                </c:pt>
                <c:pt idx="81">
                  <c:v>647146</c:v>
                </c:pt>
                <c:pt idx="82">
                  <c:v>648661</c:v>
                </c:pt>
                <c:pt idx="83">
                  <c:v>652485</c:v>
                </c:pt>
                <c:pt idx="84">
                  <c:v>661098</c:v>
                </c:pt>
                <c:pt idx="85">
                  <c:v>661102</c:v>
                </c:pt>
                <c:pt idx="86">
                  <c:v>661173</c:v>
                </c:pt>
                <c:pt idx="87">
                  <c:v>666126</c:v>
                </c:pt>
                <c:pt idx="88">
                  <c:v>668646</c:v>
                </c:pt>
                <c:pt idx="89">
                  <c:v>670204</c:v>
                </c:pt>
                <c:pt idx="90">
                  <c:v>671549</c:v>
                </c:pt>
                <c:pt idx="91">
                  <c:v>677426</c:v>
                </c:pt>
                <c:pt idx="92">
                  <c:v>678466</c:v>
                </c:pt>
                <c:pt idx="93">
                  <c:v>679558</c:v>
                </c:pt>
                <c:pt idx="94">
                  <c:v>681096</c:v>
                </c:pt>
                <c:pt idx="95">
                  <c:v>684643</c:v>
                </c:pt>
                <c:pt idx="96">
                  <c:v>686730</c:v>
                </c:pt>
                <c:pt idx="97">
                  <c:v>689996</c:v>
                </c:pt>
                <c:pt idx="98">
                  <c:v>690949</c:v>
                </c:pt>
                <c:pt idx="99">
                  <c:v>693141</c:v>
                </c:pt>
                <c:pt idx="100">
                  <c:v>695008</c:v>
                </c:pt>
                <c:pt idx="101">
                  <c:v>697934</c:v>
                </c:pt>
                <c:pt idx="102">
                  <c:v>703022</c:v>
                </c:pt>
                <c:pt idx="103">
                  <c:v>704089</c:v>
                </c:pt>
                <c:pt idx="104">
                  <c:v>709215</c:v>
                </c:pt>
                <c:pt idx="105">
                  <c:v>719978</c:v>
                </c:pt>
                <c:pt idx="106">
                  <c:v>725564</c:v>
                </c:pt>
                <c:pt idx="107">
                  <c:v>725904</c:v>
                </c:pt>
                <c:pt idx="108">
                  <c:v>731481</c:v>
                </c:pt>
                <c:pt idx="109">
                  <c:v>733701</c:v>
                </c:pt>
                <c:pt idx="110">
                  <c:v>734890</c:v>
                </c:pt>
                <c:pt idx="111">
                  <c:v>736403</c:v>
                </c:pt>
                <c:pt idx="112">
                  <c:v>737106</c:v>
                </c:pt>
                <c:pt idx="113">
                  <c:v>737232</c:v>
                </c:pt>
                <c:pt idx="114">
                  <c:v>739449</c:v>
                </c:pt>
                <c:pt idx="115">
                  <c:v>740464</c:v>
                </c:pt>
                <c:pt idx="116">
                  <c:v>744424</c:v>
                </c:pt>
                <c:pt idx="117">
                  <c:v>749560</c:v>
                </c:pt>
                <c:pt idx="118">
                  <c:v>749582</c:v>
                </c:pt>
                <c:pt idx="119">
                  <c:v>750622</c:v>
                </c:pt>
                <c:pt idx="120">
                  <c:v>763368</c:v>
                </c:pt>
                <c:pt idx="121">
                  <c:v>766053</c:v>
                </c:pt>
                <c:pt idx="122">
                  <c:v>769124</c:v>
                </c:pt>
                <c:pt idx="123">
                  <c:v>777251</c:v>
                </c:pt>
                <c:pt idx="124">
                  <c:v>781418</c:v>
                </c:pt>
                <c:pt idx="125">
                  <c:v>789940</c:v>
                </c:pt>
                <c:pt idx="126">
                  <c:v>793300</c:v>
                </c:pt>
                <c:pt idx="127">
                  <c:v>796571</c:v>
                </c:pt>
                <c:pt idx="128">
                  <c:v>803339</c:v>
                </c:pt>
                <c:pt idx="129">
                  <c:v>808255</c:v>
                </c:pt>
                <c:pt idx="130">
                  <c:v>815923</c:v>
                </c:pt>
                <c:pt idx="131">
                  <c:v>816097</c:v>
                </c:pt>
                <c:pt idx="132">
                  <c:v>816829</c:v>
                </c:pt>
                <c:pt idx="133">
                  <c:v>819854</c:v>
                </c:pt>
                <c:pt idx="134">
                  <c:v>826736</c:v>
                </c:pt>
                <c:pt idx="135">
                  <c:v>836529</c:v>
                </c:pt>
                <c:pt idx="136">
                  <c:v>839319</c:v>
                </c:pt>
                <c:pt idx="137">
                  <c:v>857049</c:v>
                </c:pt>
                <c:pt idx="138">
                  <c:v>859619</c:v>
                </c:pt>
                <c:pt idx="139">
                  <c:v>864535</c:v>
                </c:pt>
                <c:pt idx="140">
                  <c:v>874291</c:v>
                </c:pt>
                <c:pt idx="141">
                  <c:v>877276</c:v>
                </c:pt>
                <c:pt idx="142">
                  <c:v>877429</c:v>
                </c:pt>
                <c:pt idx="143">
                  <c:v>881042</c:v>
                </c:pt>
                <c:pt idx="144">
                  <c:v>896831</c:v>
                </c:pt>
                <c:pt idx="145">
                  <c:v>908620</c:v>
                </c:pt>
                <c:pt idx="146">
                  <c:v>914095</c:v>
                </c:pt>
                <c:pt idx="147">
                  <c:v>943656</c:v>
                </c:pt>
                <c:pt idx="148">
                  <c:v>945721</c:v>
                </c:pt>
                <c:pt idx="149">
                  <c:v>1012301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0-4F55-8FB5-3885544CE204}"/>
            </c:ext>
          </c:extLst>
        </c:ser>
        <c:ser>
          <c:idx val="1"/>
          <c:order val="1"/>
          <c:tx>
            <c:strRef>
              <c:f>Data!$N$619:$N$620</c:f>
              <c:strCache>
                <c:ptCount val="2"/>
                <c:pt idx="0">
                  <c:v>West</c:v>
                </c:pt>
                <c:pt idx="1">
                  <c:v> Price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Data!$N$621:$N$770</c:f>
              <c:numCache>
                <c:formatCode>_("€"* #,##0.00_);_("€"* \(#,##0.00\);_("€"* "-"??_);_(@_)</c:formatCode>
                <c:ptCount val="150"/>
                <c:pt idx="0">
                  <c:v>181044</c:v>
                </c:pt>
                <c:pt idx="1">
                  <c:v>217664</c:v>
                </c:pt>
                <c:pt idx="2">
                  <c:v>250913</c:v>
                </c:pt>
                <c:pt idx="3">
                  <c:v>274033</c:v>
                </c:pt>
                <c:pt idx="4">
                  <c:v>289828</c:v>
                </c:pt>
                <c:pt idx="5">
                  <c:v>294194</c:v>
                </c:pt>
                <c:pt idx="6">
                  <c:v>299990</c:v>
                </c:pt>
                <c:pt idx="7">
                  <c:v>311368</c:v>
                </c:pt>
                <c:pt idx="8">
                  <c:v>317656</c:v>
                </c:pt>
                <c:pt idx="9">
                  <c:v>327375</c:v>
                </c:pt>
                <c:pt idx="10">
                  <c:v>339258</c:v>
                </c:pt>
                <c:pt idx="11">
                  <c:v>341033</c:v>
                </c:pt>
                <c:pt idx="12">
                  <c:v>353200</c:v>
                </c:pt>
                <c:pt idx="13">
                  <c:v>363887</c:v>
                </c:pt>
                <c:pt idx="14">
                  <c:v>367206</c:v>
                </c:pt>
                <c:pt idx="15">
                  <c:v>367744</c:v>
                </c:pt>
                <c:pt idx="16">
                  <c:v>371183</c:v>
                </c:pt>
                <c:pt idx="17">
                  <c:v>409686</c:v>
                </c:pt>
                <c:pt idx="18">
                  <c:v>414423</c:v>
                </c:pt>
                <c:pt idx="19">
                  <c:v>422998</c:v>
                </c:pt>
                <c:pt idx="20">
                  <c:v>422998</c:v>
                </c:pt>
                <c:pt idx="21">
                  <c:v>428701</c:v>
                </c:pt>
                <c:pt idx="22">
                  <c:v>429434</c:v>
                </c:pt>
                <c:pt idx="23">
                  <c:v>432417</c:v>
                </c:pt>
                <c:pt idx="24">
                  <c:v>433937</c:v>
                </c:pt>
                <c:pt idx="25">
                  <c:v>433939</c:v>
                </c:pt>
                <c:pt idx="26">
                  <c:v>436012</c:v>
                </c:pt>
                <c:pt idx="27">
                  <c:v>437127</c:v>
                </c:pt>
                <c:pt idx="28">
                  <c:v>437259</c:v>
                </c:pt>
                <c:pt idx="29">
                  <c:v>465982</c:v>
                </c:pt>
                <c:pt idx="30">
                  <c:v>473701</c:v>
                </c:pt>
                <c:pt idx="31">
                  <c:v>473739</c:v>
                </c:pt>
                <c:pt idx="32">
                  <c:v>482493</c:v>
                </c:pt>
                <c:pt idx="33">
                  <c:v>495918</c:v>
                </c:pt>
                <c:pt idx="34">
                  <c:v>497186</c:v>
                </c:pt>
                <c:pt idx="35">
                  <c:v>503283</c:v>
                </c:pt>
                <c:pt idx="36">
                  <c:v>509896</c:v>
                </c:pt>
                <c:pt idx="37">
                  <c:v>511018</c:v>
                </c:pt>
                <c:pt idx="38">
                  <c:v>517215</c:v>
                </c:pt>
                <c:pt idx="39">
                  <c:v>517467</c:v>
                </c:pt>
                <c:pt idx="40">
                  <c:v>518600</c:v>
                </c:pt>
                <c:pt idx="41">
                  <c:v>526692</c:v>
                </c:pt>
                <c:pt idx="42">
                  <c:v>527755</c:v>
                </c:pt>
                <c:pt idx="43">
                  <c:v>527755</c:v>
                </c:pt>
                <c:pt idx="44">
                  <c:v>528924</c:v>
                </c:pt>
                <c:pt idx="45">
                  <c:v>531276</c:v>
                </c:pt>
                <c:pt idx="46">
                  <c:v>534062</c:v>
                </c:pt>
                <c:pt idx="47">
                  <c:v>541223</c:v>
                </c:pt>
                <c:pt idx="48">
                  <c:v>541434</c:v>
                </c:pt>
                <c:pt idx="49">
                  <c:v>541743</c:v>
                </c:pt>
                <c:pt idx="50">
                  <c:v>544205</c:v>
                </c:pt>
                <c:pt idx="51">
                  <c:v>547751</c:v>
                </c:pt>
                <c:pt idx="52">
                  <c:v>551575</c:v>
                </c:pt>
                <c:pt idx="53">
                  <c:v>570500</c:v>
                </c:pt>
                <c:pt idx="54">
                  <c:v>572811</c:v>
                </c:pt>
                <c:pt idx="55">
                  <c:v>575203</c:v>
                </c:pt>
                <c:pt idx="56">
                  <c:v>576716</c:v>
                </c:pt>
                <c:pt idx="57">
                  <c:v>578651</c:v>
                </c:pt>
                <c:pt idx="58">
                  <c:v>597025</c:v>
                </c:pt>
                <c:pt idx="59">
                  <c:v>603458</c:v>
                </c:pt>
                <c:pt idx="60">
                  <c:v>610588</c:v>
                </c:pt>
                <c:pt idx="61">
                  <c:v>617511</c:v>
                </c:pt>
                <c:pt idx="62">
                  <c:v>618600</c:v>
                </c:pt>
                <c:pt idx="63">
                  <c:v>621957</c:v>
                </c:pt>
                <c:pt idx="64">
                  <c:v>626059</c:v>
                </c:pt>
                <c:pt idx="65">
                  <c:v>627676</c:v>
                </c:pt>
                <c:pt idx="66">
                  <c:v>628494</c:v>
                </c:pt>
                <c:pt idx="67">
                  <c:v>631568</c:v>
                </c:pt>
                <c:pt idx="68">
                  <c:v>638702</c:v>
                </c:pt>
                <c:pt idx="69">
                  <c:v>644890</c:v>
                </c:pt>
                <c:pt idx="70">
                  <c:v>652929</c:v>
                </c:pt>
                <c:pt idx="71">
                  <c:v>665053</c:v>
                </c:pt>
                <c:pt idx="72">
                  <c:v>666860</c:v>
                </c:pt>
                <c:pt idx="73">
                  <c:v>668815</c:v>
                </c:pt>
                <c:pt idx="74">
                  <c:v>668823</c:v>
                </c:pt>
                <c:pt idx="75">
                  <c:v>672792</c:v>
                </c:pt>
                <c:pt idx="76">
                  <c:v>679983</c:v>
                </c:pt>
                <c:pt idx="77">
                  <c:v>680702</c:v>
                </c:pt>
                <c:pt idx="78">
                  <c:v>683529</c:v>
                </c:pt>
                <c:pt idx="79">
                  <c:v>684411</c:v>
                </c:pt>
                <c:pt idx="80">
                  <c:v>686529</c:v>
                </c:pt>
                <c:pt idx="81">
                  <c:v>693802</c:v>
                </c:pt>
                <c:pt idx="82">
                  <c:v>694900</c:v>
                </c:pt>
                <c:pt idx="83">
                  <c:v>696039</c:v>
                </c:pt>
                <c:pt idx="84">
                  <c:v>698637</c:v>
                </c:pt>
                <c:pt idx="85">
                  <c:v>699379</c:v>
                </c:pt>
                <c:pt idx="86">
                  <c:v>702308</c:v>
                </c:pt>
                <c:pt idx="87">
                  <c:v>708328</c:v>
                </c:pt>
                <c:pt idx="88">
                  <c:v>709021</c:v>
                </c:pt>
                <c:pt idx="89">
                  <c:v>709994</c:v>
                </c:pt>
                <c:pt idx="90">
                  <c:v>716344</c:v>
                </c:pt>
                <c:pt idx="91">
                  <c:v>716630</c:v>
                </c:pt>
                <c:pt idx="92">
                  <c:v>728789</c:v>
                </c:pt>
                <c:pt idx="93">
                  <c:v>745335</c:v>
                </c:pt>
                <c:pt idx="94">
                  <c:v>749136</c:v>
                </c:pt>
                <c:pt idx="95">
                  <c:v>751589</c:v>
                </c:pt>
                <c:pt idx="96">
                  <c:v>758593</c:v>
                </c:pt>
                <c:pt idx="97">
                  <c:v>782506</c:v>
                </c:pt>
                <c:pt idx="98">
                  <c:v>838820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0-4F55-8FB5-3885544C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69823"/>
        <c:axId val="584675231"/>
      </c:lineChart>
      <c:catAx>
        <c:axId val="584669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584675231"/>
        <c:crosses val="autoZero"/>
        <c:auto val="1"/>
        <c:lblAlgn val="ctr"/>
        <c:lblOffset val="100"/>
        <c:noMultiLvlLbl val="0"/>
      </c:catAx>
      <c:valAx>
        <c:axId val="5846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6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Price</a:t>
            </a:r>
            <a:r>
              <a:rPr lang="en-US" b="1" baseline="0"/>
              <a:t> of House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Univariate!$O$26</c:f>
              <c:strCache>
                <c:ptCount val="1"/>
                <c:pt idx="0">
                  <c:v> 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B7E-4EF9-B7E8-6CCA175A4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B7E-4EF9-B7E8-6CCA175A4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36.8%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B7E-4EF9-B7E8-6CCA175A4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50.4%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B7E-4EF9-B7E8-6CCA175A4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2.4%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B7E-4EF9-B7E8-6CCA175A4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08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Univariate!$N$27:$N$31</c:f>
              <c:strCache>
                <c:ptCount val="5"/>
                <c:pt idx="0">
                  <c:v>Less than €200,000</c:v>
                </c:pt>
                <c:pt idx="1">
                  <c:v>€200,000 - €400,000</c:v>
                </c:pt>
                <c:pt idx="2">
                  <c:v>€400,000 - €600,000</c:v>
                </c:pt>
                <c:pt idx="3">
                  <c:v>€600,000 - €900,000</c:v>
                </c:pt>
                <c:pt idx="4">
                  <c:v>More than €900,000</c:v>
                </c:pt>
              </c:strCache>
            </c:strRef>
          </c:cat>
          <c:val>
            <c:numRef>
              <c:f>Univariate!$O$27:$O$31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92</c:v>
                </c:pt>
                <c:pt idx="3">
                  <c:v>126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E-4EF9-B7E8-6CCA175A48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44563328"/>
        <c:axId val="1514101104"/>
        <c:axId val="0"/>
      </c:bar3DChart>
      <c:catAx>
        <c:axId val="15445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01104"/>
        <c:crosses val="autoZero"/>
        <c:auto val="1"/>
        <c:lblAlgn val="ctr"/>
        <c:lblOffset val="100"/>
        <c:noMultiLvlLbl val="0"/>
      </c:catAx>
      <c:valAx>
        <c:axId val="15141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No.</a:t>
                </a:r>
                <a:r>
                  <a:rPr lang="en-IE" b="1" baseline="0"/>
                  <a:t> of Houses (units)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Number</a:t>
            </a:r>
            <a:r>
              <a:rPr lang="en-IE" b="1" baseline="0"/>
              <a:t> of Houses East VS West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27-4C12-9B0E-195A3495A9C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27-4C12-9B0E-195A3495A9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Univariate!$D$54:$D$55</c:f>
              <c:strCache>
                <c:ptCount val="2"/>
                <c:pt idx="0">
                  <c:v>No. Houses (East)</c:v>
                </c:pt>
                <c:pt idx="1">
                  <c:v>No. Houses (West)</c:v>
                </c:pt>
              </c:strCache>
            </c:strRef>
          </c:cat>
          <c:val>
            <c:numRef>
              <c:f>Univariate!$E$54:$E$55</c:f>
              <c:numCache>
                <c:formatCode>General</c:formatCode>
                <c:ptCount val="2"/>
                <c:pt idx="0">
                  <c:v>150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46E-B435-74552E15CE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House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Univariate!$L$66</c:f>
              <c:strCache>
                <c:ptCount val="1"/>
                <c:pt idx="0">
                  <c:v>Very Dissatisfied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733504638263031E-2"/>
                  <c:y val="4.28093735674028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C4-4F39-9EFD-6B8DC1D771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Univariate!$M$65</c:f>
              <c:strCache>
                <c:ptCount val="1"/>
                <c:pt idx="0">
                  <c:v>N</c:v>
                </c:pt>
              </c:strCache>
            </c:strRef>
          </c:cat>
          <c:val>
            <c:numRef>
              <c:f>Univariate!$M$66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4-4F39-9EFD-6B8DC1D771D0}"/>
            </c:ext>
          </c:extLst>
        </c:ser>
        <c:ser>
          <c:idx val="1"/>
          <c:order val="1"/>
          <c:tx>
            <c:strRef>
              <c:f>Univariate!$L$67</c:f>
              <c:strCache>
                <c:ptCount val="1"/>
                <c:pt idx="0">
                  <c:v>Dissatisfied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386803710610445E-2"/>
                  <c:y val="3.42474988539222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C4-4F39-9EFD-6B8DC1D771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Univariate!$M$65</c:f>
              <c:strCache>
                <c:ptCount val="1"/>
                <c:pt idx="0">
                  <c:v>N</c:v>
                </c:pt>
              </c:strCache>
            </c:strRef>
          </c:cat>
          <c:val>
            <c:numRef>
              <c:f>Univariate!$M$67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4-4F39-9EFD-6B8DC1D771D0}"/>
            </c:ext>
          </c:extLst>
        </c:ser>
        <c:ser>
          <c:idx val="2"/>
          <c:order val="2"/>
          <c:tx>
            <c:strRef>
              <c:f>Univariate!$L$68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386803710610445E-2"/>
                  <c:y val="2.14046867837014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C4-4F39-9EFD-6B8DC1D771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Univariate!$M$65</c:f>
              <c:strCache>
                <c:ptCount val="1"/>
                <c:pt idx="0">
                  <c:v>N</c:v>
                </c:pt>
              </c:strCache>
            </c:strRef>
          </c:cat>
          <c:val>
            <c:numRef>
              <c:f>Univariate!$M$68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4-4F39-9EFD-6B8DC1D771D0}"/>
            </c:ext>
          </c:extLst>
        </c:ser>
        <c:ser>
          <c:idx val="3"/>
          <c:order val="3"/>
          <c:tx>
            <c:strRef>
              <c:f>Univariate!$L$69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751118018318977E-3"/>
                  <c:y val="-0.1158374457298492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C4-4F39-9EFD-6B8DC1D771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Univariate!$M$65</c:f>
              <c:strCache>
                <c:ptCount val="1"/>
                <c:pt idx="0">
                  <c:v>N</c:v>
                </c:pt>
              </c:strCache>
            </c:strRef>
          </c:cat>
          <c:val>
            <c:numRef>
              <c:f>Univariate!$M$69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4-4F39-9EFD-6B8DC1D771D0}"/>
            </c:ext>
          </c:extLst>
        </c:ser>
        <c:ser>
          <c:idx val="4"/>
          <c:order val="4"/>
          <c:tx>
            <c:strRef>
              <c:f>Univariate!$L$70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2773607421220938E-2"/>
                  <c:y val="-3.85284362106626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C4-4F39-9EFD-6B8DC1D771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Univariate!$M$65</c:f>
              <c:strCache>
                <c:ptCount val="1"/>
                <c:pt idx="0">
                  <c:v>N</c:v>
                </c:pt>
              </c:strCache>
            </c:strRef>
          </c:cat>
          <c:val>
            <c:numRef>
              <c:f>Univariate!$M$70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4-4F39-9EFD-6B8DC1D7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445664"/>
        <c:axId val="773437344"/>
        <c:axId val="0"/>
      </c:bar3DChart>
      <c:catAx>
        <c:axId val="77344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37344"/>
        <c:crosses val="autoZero"/>
        <c:auto val="1"/>
        <c:lblAlgn val="ctr"/>
        <c:lblOffset val="100"/>
        <c:noMultiLvlLbl val="0"/>
      </c:catAx>
      <c:valAx>
        <c:axId val="7734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House</a:t>
            </a:r>
            <a:r>
              <a:rPr lang="en-IE" b="1" baseline="0"/>
              <a:t> Satisfaction in the East &amp; West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East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Bivariate!$B$11:$B$15</c:f>
              <c:strCache>
                <c:ptCount val="5"/>
                <c:pt idx="0">
                  <c:v>Very Dissatisfied</c:v>
                </c:pt>
                <c:pt idx="1">
                  <c:v>Dissatisfied</c:v>
                </c:pt>
                <c:pt idx="2">
                  <c:v>Neutral</c:v>
                </c:pt>
                <c:pt idx="3">
                  <c:v>Satisfied</c:v>
                </c:pt>
                <c:pt idx="4">
                  <c:v>Very Satisfied</c:v>
                </c:pt>
              </c:strCache>
            </c:strRef>
          </c:cat>
          <c:val>
            <c:numRef>
              <c:f>Bivariate!$C$11:$C$15</c:f>
              <c:numCache>
                <c:formatCode>General</c:formatCode>
                <c:ptCount val="5"/>
                <c:pt idx="0">
                  <c:v>5</c:v>
                </c:pt>
                <c:pt idx="1">
                  <c:v>21</c:v>
                </c:pt>
                <c:pt idx="2">
                  <c:v>40</c:v>
                </c:pt>
                <c:pt idx="3">
                  <c:v>60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5-4EA5-A5EA-89890FF9C501}"/>
            </c:ext>
          </c:extLst>
        </c:ser>
        <c:ser>
          <c:idx val="2"/>
          <c:order val="2"/>
          <c:tx>
            <c:v>West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Bivariate!$B$11:$B$15</c:f>
              <c:strCache>
                <c:ptCount val="5"/>
                <c:pt idx="0">
                  <c:v>Very Dissatisfied</c:v>
                </c:pt>
                <c:pt idx="1">
                  <c:v>Dissatisfied</c:v>
                </c:pt>
                <c:pt idx="2">
                  <c:v>Neutral</c:v>
                </c:pt>
                <c:pt idx="3">
                  <c:v>Satisfied</c:v>
                </c:pt>
                <c:pt idx="4">
                  <c:v>Very Satisfied</c:v>
                </c:pt>
              </c:strCache>
            </c:strRef>
          </c:cat>
          <c:val>
            <c:numRef>
              <c:f>Bivariate!$E$11:$E$15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26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5-4EA5-A5EA-89890FF9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41426559"/>
        <c:axId val="10414294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Bivariate!$B$11:$B$15</c15:sqref>
                        </c15:formulaRef>
                      </c:ext>
                    </c:extLst>
                    <c:strCache>
                      <c:ptCount val="5"/>
                      <c:pt idx="0">
                        <c:v>Very Dissatisfied</c:v>
                      </c:pt>
                      <c:pt idx="1">
                        <c:v>Dissatisfied</c:v>
                      </c:pt>
                      <c:pt idx="2">
                        <c:v>Neutral</c:v>
                      </c:pt>
                      <c:pt idx="3">
                        <c:v>Satisfied</c:v>
                      </c:pt>
                      <c:pt idx="4">
                        <c:v>Very Satisfied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Bivariate!$D$11:$D$15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3.3783783783783786E-2</c:v>
                      </c:pt>
                      <c:pt idx="1">
                        <c:v>0.14189189189189189</c:v>
                      </c:pt>
                      <c:pt idx="2">
                        <c:v>0.27027027027027029</c:v>
                      </c:pt>
                      <c:pt idx="3">
                        <c:v>0.40540540540540543</c:v>
                      </c:pt>
                      <c:pt idx="4">
                        <c:v>0.14864864864864866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0B5-4EA5-A5EA-89890FF9C5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Series4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Bivariate!$B$11:$B$15</c15:sqref>
                        </c15:formulaRef>
                      </c:ext>
                    </c:extLst>
                    <c:strCache>
                      <c:ptCount val="5"/>
                      <c:pt idx="0">
                        <c:v>Very Dissatisfied</c:v>
                      </c:pt>
                      <c:pt idx="1">
                        <c:v>Dissatisfied</c:v>
                      </c:pt>
                      <c:pt idx="2">
                        <c:v>Neutral</c:v>
                      </c:pt>
                      <c:pt idx="3">
                        <c:v>Satisfied</c:v>
                      </c:pt>
                      <c:pt idx="4">
                        <c:v>Very Satisfied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Bivariate!$F$11:$F$15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6.1855670103092786E-2</c:v>
                      </c:pt>
                      <c:pt idx="1">
                        <c:v>0.15463917525773196</c:v>
                      </c:pt>
                      <c:pt idx="2">
                        <c:v>0.26804123711340205</c:v>
                      </c:pt>
                      <c:pt idx="3">
                        <c:v>0.41237113402061853</c:v>
                      </c:pt>
                      <c:pt idx="4">
                        <c:v>0.10309278350515463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B5-4EA5-A5EA-89890FF9C501}"/>
                  </c:ext>
                </c:extLst>
              </c15:ser>
            </c15:filteredBarSeries>
          </c:ext>
        </c:extLst>
      </c:barChart>
      <c:catAx>
        <c:axId val="104142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29471"/>
        <c:crosses val="autoZero"/>
        <c:auto val="1"/>
        <c:lblAlgn val="ctr"/>
        <c:lblOffset val="100"/>
        <c:noMultiLvlLbl val="0"/>
      </c:catAx>
      <c:valAx>
        <c:axId val="104142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Correlation</a:t>
            </a:r>
            <a:r>
              <a:rPr lang="en-IE" b="1" baseline="0"/>
              <a:t> Between House Price &amp; Size (Including Outlier)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F3-4C32-BEE6-3CE23184F2D5}"/>
              </c:ext>
            </c:extLst>
          </c:dPt>
          <c:xVal>
            <c:numRef>
              <c:f>Data!$B$2:$B$251</c:f>
              <c:numCache>
                <c:formatCode>_("€"* #,##0.00_);_("€"* \(#,##0.00\);_("€"* "-"??_);_(@_)</c:formatCode>
                <c:ptCount val="250"/>
                <c:pt idx="0">
                  <c:v>181044</c:v>
                </c:pt>
                <c:pt idx="1">
                  <c:v>217664</c:v>
                </c:pt>
                <c:pt idx="2">
                  <c:v>250913</c:v>
                </c:pt>
                <c:pt idx="3">
                  <c:v>257480</c:v>
                </c:pt>
                <c:pt idx="4">
                  <c:v>274033</c:v>
                </c:pt>
                <c:pt idx="5">
                  <c:v>279951</c:v>
                </c:pt>
                <c:pt idx="6">
                  <c:v>289828</c:v>
                </c:pt>
                <c:pt idx="7">
                  <c:v>294194</c:v>
                </c:pt>
                <c:pt idx="8">
                  <c:v>299990</c:v>
                </c:pt>
                <c:pt idx="9">
                  <c:v>311368</c:v>
                </c:pt>
                <c:pt idx="10">
                  <c:v>316511</c:v>
                </c:pt>
                <c:pt idx="11">
                  <c:v>317656</c:v>
                </c:pt>
                <c:pt idx="12">
                  <c:v>322184</c:v>
                </c:pt>
                <c:pt idx="13">
                  <c:v>325675</c:v>
                </c:pt>
                <c:pt idx="14">
                  <c:v>327375</c:v>
                </c:pt>
                <c:pt idx="15">
                  <c:v>339258</c:v>
                </c:pt>
                <c:pt idx="16">
                  <c:v>339527</c:v>
                </c:pt>
                <c:pt idx="17">
                  <c:v>341033</c:v>
                </c:pt>
                <c:pt idx="18">
                  <c:v>353200</c:v>
                </c:pt>
                <c:pt idx="19">
                  <c:v>362259</c:v>
                </c:pt>
                <c:pt idx="20">
                  <c:v>363887</c:v>
                </c:pt>
                <c:pt idx="21">
                  <c:v>364973</c:v>
                </c:pt>
                <c:pt idx="22">
                  <c:v>367206</c:v>
                </c:pt>
                <c:pt idx="23">
                  <c:v>367744</c:v>
                </c:pt>
                <c:pt idx="24">
                  <c:v>371183</c:v>
                </c:pt>
                <c:pt idx="25">
                  <c:v>372210</c:v>
                </c:pt>
                <c:pt idx="26">
                  <c:v>408991</c:v>
                </c:pt>
                <c:pt idx="27">
                  <c:v>409686</c:v>
                </c:pt>
                <c:pt idx="28">
                  <c:v>414423</c:v>
                </c:pt>
                <c:pt idx="29">
                  <c:v>422998</c:v>
                </c:pt>
                <c:pt idx="30">
                  <c:v>422998</c:v>
                </c:pt>
                <c:pt idx="31">
                  <c:v>428260</c:v>
                </c:pt>
                <c:pt idx="32">
                  <c:v>428701</c:v>
                </c:pt>
                <c:pt idx="33">
                  <c:v>429434</c:v>
                </c:pt>
                <c:pt idx="34">
                  <c:v>432417</c:v>
                </c:pt>
                <c:pt idx="35">
                  <c:v>433937</c:v>
                </c:pt>
                <c:pt idx="36">
                  <c:v>433939</c:v>
                </c:pt>
                <c:pt idx="37">
                  <c:v>434553</c:v>
                </c:pt>
                <c:pt idx="38">
                  <c:v>436012</c:v>
                </c:pt>
                <c:pt idx="39">
                  <c:v>437127</c:v>
                </c:pt>
                <c:pt idx="40">
                  <c:v>437259</c:v>
                </c:pt>
                <c:pt idx="41">
                  <c:v>440069</c:v>
                </c:pt>
                <c:pt idx="42">
                  <c:v>440729</c:v>
                </c:pt>
                <c:pt idx="43">
                  <c:v>441684</c:v>
                </c:pt>
                <c:pt idx="44">
                  <c:v>448660</c:v>
                </c:pt>
                <c:pt idx="45">
                  <c:v>448761</c:v>
                </c:pt>
                <c:pt idx="46">
                  <c:v>449550</c:v>
                </c:pt>
                <c:pt idx="47">
                  <c:v>452553</c:v>
                </c:pt>
                <c:pt idx="48">
                  <c:v>465982</c:v>
                </c:pt>
                <c:pt idx="49">
                  <c:v>466742</c:v>
                </c:pt>
                <c:pt idx="50">
                  <c:v>473701</c:v>
                </c:pt>
                <c:pt idx="51">
                  <c:v>473739</c:v>
                </c:pt>
                <c:pt idx="52">
                  <c:v>474239</c:v>
                </c:pt>
                <c:pt idx="53">
                  <c:v>475165</c:v>
                </c:pt>
                <c:pt idx="54">
                  <c:v>475541</c:v>
                </c:pt>
                <c:pt idx="55">
                  <c:v>478108</c:v>
                </c:pt>
                <c:pt idx="56">
                  <c:v>482435</c:v>
                </c:pt>
                <c:pt idx="57">
                  <c:v>482493</c:v>
                </c:pt>
                <c:pt idx="58">
                  <c:v>485586</c:v>
                </c:pt>
                <c:pt idx="59">
                  <c:v>488806</c:v>
                </c:pt>
                <c:pt idx="60">
                  <c:v>489580</c:v>
                </c:pt>
                <c:pt idx="61">
                  <c:v>492302</c:v>
                </c:pt>
                <c:pt idx="62">
                  <c:v>492827</c:v>
                </c:pt>
                <c:pt idx="63">
                  <c:v>495336</c:v>
                </c:pt>
                <c:pt idx="64">
                  <c:v>495918</c:v>
                </c:pt>
                <c:pt idx="65">
                  <c:v>497186</c:v>
                </c:pt>
                <c:pt idx="66">
                  <c:v>503283</c:v>
                </c:pt>
                <c:pt idx="67">
                  <c:v>506025</c:v>
                </c:pt>
                <c:pt idx="68">
                  <c:v>507495</c:v>
                </c:pt>
                <c:pt idx="69">
                  <c:v>509896</c:v>
                </c:pt>
                <c:pt idx="70">
                  <c:v>511018</c:v>
                </c:pt>
                <c:pt idx="71">
                  <c:v>512121</c:v>
                </c:pt>
                <c:pt idx="72">
                  <c:v>514183</c:v>
                </c:pt>
                <c:pt idx="73">
                  <c:v>517215</c:v>
                </c:pt>
                <c:pt idx="74">
                  <c:v>517467</c:v>
                </c:pt>
                <c:pt idx="75">
                  <c:v>518600</c:v>
                </c:pt>
                <c:pt idx="76">
                  <c:v>526692</c:v>
                </c:pt>
                <c:pt idx="77">
                  <c:v>526821</c:v>
                </c:pt>
                <c:pt idx="78">
                  <c:v>527755</c:v>
                </c:pt>
                <c:pt idx="79">
                  <c:v>527755</c:v>
                </c:pt>
                <c:pt idx="80">
                  <c:v>528924</c:v>
                </c:pt>
                <c:pt idx="81">
                  <c:v>531276</c:v>
                </c:pt>
                <c:pt idx="82">
                  <c:v>531966</c:v>
                </c:pt>
                <c:pt idx="83">
                  <c:v>532694</c:v>
                </c:pt>
                <c:pt idx="84">
                  <c:v>534062</c:v>
                </c:pt>
                <c:pt idx="85">
                  <c:v>537823</c:v>
                </c:pt>
                <c:pt idx="86">
                  <c:v>538844</c:v>
                </c:pt>
                <c:pt idx="87">
                  <c:v>541223</c:v>
                </c:pt>
                <c:pt idx="88">
                  <c:v>541434</c:v>
                </c:pt>
                <c:pt idx="89">
                  <c:v>541743</c:v>
                </c:pt>
                <c:pt idx="90">
                  <c:v>544205</c:v>
                </c:pt>
                <c:pt idx="91">
                  <c:v>547751</c:v>
                </c:pt>
                <c:pt idx="92">
                  <c:v>548083</c:v>
                </c:pt>
                <c:pt idx="93">
                  <c:v>548164</c:v>
                </c:pt>
                <c:pt idx="94">
                  <c:v>551575</c:v>
                </c:pt>
                <c:pt idx="95">
                  <c:v>558778</c:v>
                </c:pt>
                <c:pt idx="96">
                  <c:v>558856</c:v>
                </c:pt>
                <c:pt idx="97">
                  <c:v>562100</c:v>
                </c:pt>
                <c:pt idx="98">
                  <c:v>562451</c:v>
                </c:pt>
                <c:pt idx="99">
                  <c:v>563507</c:v>
                </c:pt>
                <c:pt idx="100">
                  <c:v>567382</c:v>
                </c:pt>
                <c:pt idx="101">
                  <c:v>569680</c:v>
                </c:pt>
                <c:pt idx="102">
                  <c:v>570500</c:v>
                </c:pt>
                <c:pt idx="103">
                  <c:v>571843</c:v>
                </c:pt>
                <c:pt idx="104">
                  <c:v>572046</c:v>
                </c:pt>
                <c:pt idx="105">
                  <c:v>572380</c:v>
                </c:pt>
                <c:pt idx="106">
                  <c:v>572811</c:v>
                </c:pt>
                <c:pt idx="107">
                  <c:v>575203</c:v>
                </c:pt>
                <c:pt idx="108">
                  <c:v>576716</c:v>
                </c:pt>
                <c:pt idx="109">
                  <c:v>578651</c:v>
                </c:pt>
                <c:pt idx="110">
                  <c:v>583570</c:v>
                </c:pt>
                <c:pt idx="111">
                  <c:v>586620</c:v>
                </c:pt>
                <c:pt idx="112">
                  <c:v>590284</c:v>
                </c:pt>
                <c:pt idx="113">
                  <c:v>591671</c:v>
                </c:pt>
                <c:pt idx="114">
                  <c:v>591671</c:v>
                </c:pt>
                <c:pt idx="115">
                  <c:v>591700</c:v>
                </c:pt>
                <c:pt idx="116">
                  <c:v>592435</c:v>
                </c:pt>
                <c:pt idx="117">
                  <c:v>597025</c:v>
                </c:pt>
                <c:pt idx="118">
                  <c:v>600775</c:v>
                </c:pt>
                <c:pt idx="119">
                  <c:v>602208</c:v>
                </c:pt>
                <c:pt idx="120">
                  <c:v>603038</c:v>
                </c:pt>
                <c:pt idx="121">
                  <c:v>603458</c:v>
                </c:pt>
                <c:pt idx="122">
                  <c:v>605288</c:v>
                </c:pt>
                <c:pt idx="123">
                  <c:v>608146</c:v>
                </c:pt>
                <c:pt idx="124">
                  <c:v>610588</c:v>
                </c:pt>
                <c:pt idx="125">
                  <c:v>610755</c:v>
                </c:pt>
                <c:pt idx="126">
                  <c:v>610978</c:v>
                </c:pt>
                <c:pt idx="127">
                  <c:v>611755</c:v>
                </c:pt>
                <c:pt idx="128">
                  <c:v>612051</c:v>
                </c:pt>
                <c:pt idx="129">
                  <c:v>614151</c:v>
                </c:pt>
                <c:pt idx="130">
                  <c:v>617136</c:v>
                </c:pt>
                <c:pt idx="131">
                  <c:v>617511</c:v>
                </c:pt>
                <c:pt idx="132">
                  <c:v>618345</c:v>
                </c:pt>
                <c:pt idx="133">
                  <c:v>618600</c:v>
                </c:pt>
                <c:pt idx="134">
                  <c:v>621957</c:v>
                </c:pt>
                <c:pt idx="135">
                  <c:v>624102</c:v>
                </c:pt>
                <c:pt idx="136">
                  <c:v>626059</c:v>
                </c:pt>
                <c:pt idx="137">
                  <c:v>627676</c:v>
                </c:pt>
                <c:pt idx="138">
                  <c:v>628494</c:v>
                </c:pt>
                <c:pt idx="139">
                  <c:v>629492</c:v>
                </c:pt>
                <c:pt idx="140">
                  <c:v>631568</c:v>
                </c:pt>
                <c:pt idx="141">
                  <c:v>636298</c:v>
                </c:pt>
                <c:pt idx="142">
                  <c:v>636885</c:v>
                </c:pt>
                <c:pt idx="143">
                  <c:v>637911</c:v>
                </c:pt>
                <c:pt idx="144">
                  <c:v>638313</c:v>
                </c:pt>
                <c:pt idx="145">
                  <c:v>638702</c:v>
                </c:pt>
                <c:pt idx="146">
                  <c:v>639429</c:v>
                </c:pt>
                <c:pt idx="147">
                  <c:v>639442</c:v>
                </c:pt>
                <c:pt idx="148">
                  <c:v>641016</c:v>
                </c:pt>
                <c:pt idx="149">
                  <c:v>642869</c:v>
                </c:pt>
                <c:pt idx="150">
                  <c:v>644890</c:v>
                </c:pt>
                <c:pt idx="151">
                  <c:v>647146</c:v>
                </c:pt>
                <c:pt idx="152">
                  <c:v>648661</c:v>
                </c:pt>
                <c:pt idx="153">
                  <c:v>652485</c:v>
                </c:pt>
                <c:pt idx="154">
                  <c:v>652929</c:v>
                </c:pt>
                <c:pt idx="155">
                  <c:v>661098</c:v>
                </c:pt>
                <c:pt idx="156">
                  <c:v>661102</c:v>
                </c:pt>
                <c:pt idx="157">
                  <c:v>661173</c:v>
                </c:pt>
                <c:pt idx="158">
                  <c:v>665053</c:v>
                </c:pt>
                <c:pt idx="159">
                  <c:v>666126</c:v>
                </c:pt>
                <c:pt idx="160">
                  <c:v>666860</c:v>
                </c:pt>
                <c:pt idx="161">
                  <c:v>668646</c:v>
                </c:pt>
                <c:pt idx="162">
                  <c:v>668815</c:v>
                </c:pt>
                <c:pt idx="163">
                  <c:v>668823</c:v>
                </c:pt>
                <c:pt idx="164">
                  <c:v>670204</c:v>
                </c:pt>
                <c:pt idx="165">
                  <c:v>671549</c:v>
                </c:pt>
                <c:pt idx="166">
                  <c:v>672792</c:v>
                </c:pt>
                <c:pt idx="167">
                  <c:v>677426</c:v>
                </c:pt>
                <c:pt idx="168">
                  <c:v>678466</c:v>
                </c:pt>
                <c:pt idx="169">
                  <c:v>679558</c:v>
                </c:pt>
                <c:pt idx="170">
                  <c:v>679983</c:v>
                </c:pt>
                <c:pt idx="171">
                  <c:v>680702</c:v>
                </c:pt>
                <c:pt idx="172">
                  <c:v>681096</c:v>
                </c:pt>
                <c:pt idx="173">
                  <c:v>683529</c:v>
                </c:pt>
                <c:pt idx="174">
                  <c:v>684411</c:v>
                </c:pt>
                <c:pt idx="175">
                  <c:v>684643</c:v>
                </c:pt>
                <c:pt idx="176">
                  <c:v>686529</c:v>
                </c:pt>
                <c:pt idx="177">
                  <c:v>686730</c:v>
                </c:pt>
                <c:pt idx="178">
                  <c:v>689996</c:v>
                </c:pt>
                <c:pt idx="179">
                  <c:v>690949</c:v>
                </c:pt>
                <c:pt idx="180">
                  <c:v>693141</c:v>
                </c:pt>
                <c:pt idx="181">
                  <c:v>693802</c:v>
                </c:pt>
                <c:pt idx="182">
                  <c:v>694900</c:v>
                </c:pt>
                <c:pt idx="183">
                  <c:v>695008</c:v>
                </c:pt>
                <c:pt idx="184">
                  <c:v>696039</c:v>
                </c:pt>
                <c:pt idx="185">
                  <c:v>697934</c:v>
                </c:pt>
                <c:pt idx="186">
                  <c:v>698637</c:v>
                </c:pt>
                <c:pt idx="187">
                  <c:v>699379</c:v>
                </c:pt>
                <c:pt idx="188">
                  <c:v>702308</c:v>
                </c:pt>
                <c:pt idx="189">
                  <c:v>703022</c:v>
                </c:pt>
                <c:pt idx="190">
                  <c:v>704089</c:v>
                </c:pt>
                <c:pt idx="191">
                  <c:v>708328</c:v>
                </c:pt>
                <c:pt idx="192">
                  <c:v>709021</c:v>
                </c:pt>
                <c:pt idx="193">
                  <c:v>709215</c:v>
                </c:pt>
                <c:pt idx="194">
                  <c:v>709994</c:v>
                </c:pt>
                <c:pt idx="195">
                  <c:v>716344</c:v>
                </c:pt>
                <c:pt idx="196">
                  <c:v>716630</c:v>
                </c:pt>
                <c:pt idx="197">
                  <c:v>719978</c:v>
                </c:pt>
                <c:pt idx="198">
                  <c:v>725564</c:v>
                </c:pt>
                <c:pt idx="199">
                  <c:v>725904</c:v>
                </c:pt>
                <c:pt idx="200">
                  <c:v>728789</c:v>
                </c:pt>
                <c:pt idx="201">
                  <c:v>731481</c:v>
                </c:pt>
                <c:pt idx="202">
                  <c:v>733701</c:v>
                </c:pt>
                <c:pt idx="203">
                  <c:v>734890</c:v>
                </c:pt>
                <c:pt idx="204">
                  <c:v>736403</c:v>
                </c:pt>
                <c:pt idx="205">
                  <c:v>737106</c:v>
                </c:pt>
                <c:pt idx="206">
                  <c:v>737232</c:v>
                </c:pt>
                <c:pt idx="207">
                  <c:v>739449</c:v>
                </c:pt>
                <c:pt idx="208">
                  <c:v>740464</c:v>
                </c:pt>
                <c:pt idx="209">
                  <c:v>744424</c:v>
                </c:pt>
                <c:pt idx="210">
                  <c:v>745335</c:v>
                </c:pt>
                <c:pt idx="211">
                  <c:v>749136</c:v>
                </c:pt>
                <c:pt idx="212">
                  <c:v>749560</c:v>
                </c:pt>
                <c:pt idx="213">
                  <c:v>749582</c:v>
                </c:pt>
                <c:pt idx="214">
                  <c:v>750622</c:v>
                </c:pt>
                <c:pt idx="215">
                  <c:v>751589</c:v>
                </c:pt>
                <c:pt idx="216">
                  <c:v>758593</c:v>
                </c:pt>
                <c:pt idx="217">
                  <c:v>763368</c:v>
                </c:pt>
                <c:pt idx="218">
                  <c:v>766053</c:v>
                </c:pt>
                <c:pt idx="219">
                  <c:v>769124</c:v>
                </c:pt>
                <c:pt idx="220">
                  <c:v>777251</c:v>
                </c:pt>
                <c:pt idx="221">
                  <c:v>781418</c:v>
                </c:pt>
                <c:pt idx="222">
                  <c:v>782506</c:v>
                </c:pt>
                <c:pt idx="223">
                  <c:v>789940</c:v>
                </c:pt>
                <c:pt idx="224">
                  <c:v>793300</c:v>
                </c:pt>
                <c:pt idx="225">
                  <c:v>796571</c:v>
                </c:pt>
                <c:pt idx="226">
                  <c:v>803339</c:v>
                </c:pt>
                <c:pt idx="227">
                  <c:v>808255</c:v>
                </c:pt>
                <c:pt idx="228">
                  <c:v>815923</c:v>
                </c:pt>
                <c:pt idx="229">
                  <c:v>816097</c:v>
                </c:pt>
                <c:pt idx="230">
                  <c:v>816829</c:v>
                </c:pt>
                <c:pt idx="231">
                  <c:v>819854</c:v>
                </c:pt>
                <c:pt idx="232">
                  <c:v>826736</c:v>
                </c:pt>
                <c:pt idx="233">
                  <c:v>836529</c:v>
                </c:pt>
                <c:pt idx="234">
                  <c:v>838820</c:v>
                </c:pt>
                <c:pt idx="235">
                  <c:v>839319</c:v>
                </c:pt>
                <c:pt idx="236">
                  <c:v>857049</c:v>
                </c:pt>
                <c:pt idx="237">
                  <c:v>859619</c:v>
                </c:pt>
                <c:pt idx="238">
                  <c:v>864535</c:v>
                </c:pt>
                <c:pt idx="239">
                  <c:v>874291</c:v>
                </c:pt>
                <c:pt idx="240">
                  <c:v>877276</c:v>
                </c:pt>
                <c:pt idx="241">
                  <c:v>877429</c:v>
                </c:pt>
                <c:pt idx="242">
                  <c:v>881042</c:v>
                </c:pt>
                <c:pt idx="243">
                  <c:v>896831</c:v>
                </c:pt>
                <c:pt idx="244">
                  <c:v>908620</c:v>
                </c:pt>
                <c:pt idx="245">
                  <c:v>914095</c:v>
                </c:pt>
                <c:pt idx="246">
                  <c:v>943656</c:v>
                </c:pt>
                <c:pt idx="247">
                  <c:v>945721</c:v>
                </c:pt>
                <c:pt idx="248">
                  <c:v>1012301</c:v>
                </c:pt>
                <c:pt idx="249">
                  <c:v>9000000</c:v>
                </c:pt>
              </c:numCache>
            </c:numRef>
          </c:xVal>
          <c:yVal>
            <c:numRef>
              <c:f>Data!$C$2:$C$251</c:f>
              <c:numCache>
                <c:formatCode>General</c:formatCode>
                <c:ptCount val="250"/>
                <c:pt idx="0">
                  <c:v>78</c:v>
                </c:pt>
                <c:pt idx="1">
                  <c:v>81</c:v>
                </c:pt>
                <c:pt idx="2">
                  <c:v>89</c:v>
                </c:pt>
                <c:pt idx="3">
                  <c:v>88</c:v>
                </c:pt>
                <c:pt idx="4">
                  <c:v>97</c:v>
                </c:pt>
                <c:pt idx="5">
                  <c:v>91</c:v>
                </c:pt>
                <c:pt idx="6">
                  <c:v>94</c:v>
                </c:pt>
                <c:pt idx="7">
                  <c:v>95</c:v>
                </c:pt>
                <c:pt idx="8">
                  <c:v>109</c:v>
                </c:pt>
                <c:pt idx="9">
                  <c:v>106</c:v>
                </c:pt>
                <c:pt idx="10">
                  <c:v>84</c:v>
                </c:pt>
                <c:pt idx="11">
                  <c:v>95</c:v>
                </c:pt>
                <c:pt idx="12">
                  <c:v>109</c:v>
                </c:pt>
                <c:pt idx="13">
                  <c:v>88</c:v>
                </c:pt>
                <c:pt idx="14">
                  <c:v>95</c:v>
                </c:pt>
                <c:pt idx="15">
                  <c:v>112</c:v>
                </c:pt>
                <c:pt idx="16">
                  <c:v>102</c:v>
                </c:pt>
                <c:pt idx="17">
                  <c:v>100</c:v>
                </c:pt>
                <c:pt idx="18">
                  <c:v>89</c:v>
                </c:pt>
                <c:pt idx="19">
                  <c:v>102</c:v>
                </c:pt>
                <c:pt idx="20">
                  <c:v>71</c:v>
                </c:pt>
                <c:pt idx="21">
                  <c:v>96</c:v>
                </c:pt>
                <c:pt idx="22">
                  <c:v>100</c:v>
                </c:pt>
                <c:pt idx="23">
                  <c:v>106</c:v>
                </c:pt>
                <c:pt idx="24">
                  <c:v>100</c:v>
                </c:pt>
                <c:pt idx="25">
                  <c:v>101</c:v>
                </c:pt>
                <c:pt idx="26">
                  <c:v>85</c:v>
                </c:pt>
                <c:pt idx="27">
                  <c:v>114</c:v>
                </c:pt>
                <c:pt idx="28">
                  <c:v>113</c:v>
                </c:pt>
                <c:pt idx="29">
                  <c:v>114</c:v>
                </c:pt>
                <c:pt idx="30">
                  <c:v>114</c:v>
                </c:pt>
                <c:pt idx="31">
                  <c:v>115</c:v>
                </c:pt>
                <c:pt idx="32">
                  <c:v>108</c:v>
                </c:pt>
                <c:pt idx="33">
                  <c:v>110</c:v>
                </c:pt>
                <c:pt idx="34">
                  <c:v>127</c:v>
                </c:pt>
                <c:pt idx="35">
                  <c:v>104</c:v>
                </c:pt>
                <c:pt idx="36">
                  <c:v>113</c:v>
                </c:pt>
                <c:pt idx="37">
                  <c:v>115</c:v>
                </c:pt>
                <c:pt idx="38">
                  <c:v>116</c:v>
                </c:pt>
                <c:pt idx="39">
                  <c:v>118</c:v>
                </c:pt>
                <c:pt idx="40">
                  <c:v>93</c:v>
                </c:pt>
                <c:pt idx="41">
                  <c:v>105</c:v>
                </c:pt>
                <c:pt idx="42">
                  <c:v>124</c:v>
                </c:pt>
                <c:pt idx="43">
                  <c:v>108</c:v>
                </c:pt>
                <c:pt idx="44">
                  <c:v>93</c:v>
                </c:pt>
                <c:pt idx="45">
                  <c:v>117</c:v>
                </c:pt>
                <c:pt idx="46">
                  <c:v>113</c:v>
                </c:pt>
                <c:pt idx="47">
                  <c:v>122</c:v>
                </c:pt>
                <c:pt idx="48">
                  <c:v>131</c:v>
                </c:pt>
                <c:pt idx="49">
                  <c:v>129</c:v>
                </c:pt>
                <c:pt idx="50">
                  <c:v>123</c:v>
                </c:pt>
                <c:pt idx="51">
                  <c:v>119</c:v>
                </c:pt>
                <c:pt idx="52">
                  <c:v>116</c:v>
                </c:pt>
                <c:pt idx="53">
                  <c:v>92</c:v>
                </c:pt>
                <c:pt idx="54">
                  <c:v>108</c:v>
                </c:pt>
                <c:pt idx="55">
                  <c:v>96</c:v>
                </c:pt>
                <c:pt idx="56">
                  <c:v>126</c:v>
                </c:pt>
                <c:pt idx="57">
                  <c:v>126</c:v>
                </c:pt>
                <c:pt idx="58">
                  <c:v>120</c:v>
                </c:pt>
                <c:pt idx="59">
                  <c:v>91</c:v>
                </c:pt>
                <c:pt idx="60">
                  <c:v>131</c:v>
                </c:pt>
                <c:pt idx="61">
                  <c:v>125</c:v>
                </c:pt>
                <c:pt idx="62">
                  <c:v>101</c:v>
                </c:pt>
                <c:pt idx="63">
                  <c:v>121</c:v>
                </c:pt>
                <c:pt idx="64">
                  <c:v>139</c:v>
                </c:pt>
                <c:pt idx="65">
                  <c:v>125</c:v>
                </c:pt>
                <c:pt idx="66">
                  <c:v>145</c:v>
                </c:pt>
                <c:pt idx="67">
                  <c:v>98</c:v>
                </c:pt>
                <c:pt idx="68">
                  <c:v>107</c:v>
                </c:pt>
                <c:pt idx="69">
                  <c:v>111</c:v>
                </c:pt>
                <c:pt idx="70">
                  <c:v>121</c:v>
                </c:pt>
                <c:pt idx="71">
                  <c:v>121</c:v>
                </c:pt>
                <c:pt idx="72">
                  <c:v>122</c:v>
                </c:pt>
                <c:pt idx="73">
                  <c:v>144</c:v>
                </c:pt>
                <c:pt idx="74">
                  <c:v>131</c:v>
                </c:pt>
                <c:pt idx="75">
                  <c:v>131</c:v>
                </c:pt>
                <c:pt idx="76">
                  <c:v>129</c:v>
                </c:pt>
                <c:pt idx="77">
                  <c:v>135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138</c:v>
                </c:pt>
                <c:pt idx="83">
                  <c:v>108</c:v>
                </c:pt>
                <c:pt idx="84">
                  <c:v>132</c:v>
                </c:pt>
                <c:pt idx="85">
                  <c:v>143</c:v>
                </c:pt>
                <c:pt idx="86">
                  <c:v>109</c:v>
                </c:pt>
                <c:pt idx="87">
                  <c:v>141</c:v>
                </c:pt>
                <c:pt idx="88">
                  <c:v>137</c:v>
                </c:pt>
                <c:pt idx="89">
                  <c:v>109</c:v>
                </c:pt>
                <c:pt idx="90">
                  <c:v>121</c:v>
                </c:pt>
                <c:pt idx="91">
                  <c:v>110</c:v>
                </c:pt>
                <c:pt idx="92">
                  <c:v>125</c:v>
                </c:pt>
                <c:pt idx="93">
                  <c:v>149</c:v>
                </c:pt>
                <c:pt idx="94">
                  <c:v>129</c:v>
                </c:pt>
                <c:pt idx="95">
                  <c:v>117</c:v>
                </c:pt>
                <c:pt idx="96">
                  <c:v>115</c:v>
                </c:pt>
                <c:pt idx="97">
                  <c:v>100</c:v>
                </c:pt>
                <c:pt idx="98">
                  <c:v>122</c:v>
                </c:pt>
                <c:pt idx="99">
                  <c:v>128</c:v>
                </c:pt>
                <c:pt idx="100">
                  <c:v>134</c:v>
                </c:pt>
                <c:pt idx="101">
                  <c:v>114</c:v>
                </c:pt>
                <c:pt idx="102">
                  <c:v>136</c:v>
                </c:pt>
                <c:pt idx="103">
                  <c:v>143</c:v>
                </c:pt>
                <c:pt idx="104">
                  <c:v>132</c:v>
                </c:pt>
                <c:pt idx="105">
                  <c:v>142</c:v>
                </c:pt>
                <c:pt idx="106">
                  <c:v>126</c:v>
                </c:pt>
                <c:pt idx="107">
                  <c:v>121</c:v>
                </c:pt>
                <c:pt idx="108">
                  <c:v>140</c:v>
                </c:pt>
                <c:pt idx="109">
                  <c:v>130</c:v>
                </c:pt>
                <c:pt idx="110">
                  <c:v>124</c:v>
                </c:pt>
                <c:pt idx="111">
                  <c:v>135</c:v>
                </c:pt>
                <c:pt idx="112">
                  <c:v>138</c:v>
                </c:pt>
                <c:pt idx="113">
                  <c:v>117</c:v>
                </c:pt>
                <c:pt idx="114">
                  <c:v>117</c:v>
                </c:pt>
                <c:pt idx="115">
                  <c:v>133</c:v>
                </c:pt>
                <c:pt idx="116">
                  <c:v>133</c:v>
                </c:pt>
                <c:pt idx="117">
                  <c:v>143</c:v>
                </c:pt>
                <c:pt idx="118">
                  <c:v>111</c:v>
                </c:pt>
                <c:pt idx="119">
                  <c:v>138</c:v>
                </c:pt>
                <c:pt idx="120">
                  <c:v>132</c:v>
                </c:pt>
                <c:pt idx="121">
                  <c:v>150</c:v>
                </c:pt>
                <c:pt idx="122">
                  <c:v>148</c:v>
                </c:pt>
                <c:pt idx="123">
                  <c:v>125</c:v>
                </c:pt>
                <c:pt idx="124">
                  <c:v>122</c:v>
                </c:pt>
                <c:pt idx="125">
                  <c:v>146</c:v>
                </c:pt>
                <c:pt idx="126">
                  <c:v>130</c:v>
                </c:pt>
                <c:pt idx="127">
                  <c:v>146</c:v>
                </c:pt>
                <c:pt idx="128">
                  <c:v>143</c:v>
                </c:pt>
                <c:pt idx="129">
                  <c:v>131</c:v>
                </c:pt>
                <c:pt idx="130">
                  <c:v>139</c:v>
                </c:pt>
                <c:pt idx="131">
                  <c:v>134</c:v>
                </c:pt>
                <c:pt idx="132">
                  <c:v>130</c:v>
                </c:pt>
                <c:pt idx="133">
                  <c:v>113</c:v>
                </c:pt>
                <c:pt idx="134">
                  <c:v>139</c:v>
                </c:pt>
                <c:pt idx="135">
                  <c:v>147</c:v>
                </c:pt>
                <c:pt idx="136">
                  <c:v>133</c:v>
                </c:pt>
                <c:pt idx="137">
                  <c:v>126</c:v>
                </c:pt>
                <c:pt idx="138">
                  <c:v>142</c:v>
                </c:pt>
                <c:pt idx="139">
                  <c:v>158</c:v>
                </c:pt>
                <c:pt idx="140">
                  <c:v>133</c:v>
                </c:pt>
                <c:pt idx="141">
                  <c:v>148</c:v>
                </c:pt>
                <c:pt idx="142">
                  <c:v>136</c:v>
                </c:pt>
                <c:pt idx="143">
                  <c:v>136</c:v>
                </c:pt>
                <c:pt idx="144">
                  <c:v>164</c:v>
                </c:pt>
                <c:pt idx="145">
                  <c:v>121</c:v>
                </c:pt>
                <c:pt idx="146">
                  <c:v>130</c:v>
                </c:pt>
                <c:pt idx="147">
                  <c:v>143</c:v>
                </c:pt>
                <c:pt idx="148">
                  <c:v>141</c:v>
                </c:pt>
                <c:pt idx="149">
                  <c:v>148</c:v>
                </c:pt>
                <c:pt idx="150">
                  <c:v>142</c:v>
                </c:pt>
                <c:pt idx="151">
                  <c:v>136</c:v>
                </c:pt>
                <c:pt idx="152">
                  <c:v>130</c:v>
                </c:pt>
                <c:pt idx="153">
                  <c:v>145</c:v>
                </c:pt>
                <c:pt idx="154">
                  <c:v>125</c:v>
                </c:pt>
                <c:pt idx="155">
                  <c:v>128</c:v>
                </c:pt>
                <c:pt idx="156">
                  <c:v>133</c:v>
                </c:pt>
                <c:pt idx="157">
                  <c:v>139</c:v>
                </c:pt>
                <c:pt idx="158">
                  <c:v>132</c:v>
                </c:pt>
                <c:pt idx="159">
                  <c:v>129</c:v>
                </c:pt>
                <c:pt idx="160">
                  <c:v>151</c:v>
                </c:pt>
                <c:pt idx="161">
                  <c:v>136</c:v>
                </c:pt>
                <c:pt idx="162">
                  <c:v>133</c:v>
                </c:pt>
                <c:pt idx="163">
                  <c:v>146</c:v>
                </c:pt>
                <c:pt idx="164">
                  <c:v>150</c:v>
                </c:pt>
                <c:pt idx="165">
                  <c:v>127</c:v>
                </c:pt>
                <c:pt idx="166">
                  <c:v>144</c:v>
                </c:pt>
                <c:pt idx="167">
                  <c:v>138</c:v>
                </c:pt>
                <c:pt idx="168">
                  <c:v>129</c:v>
                </c:pt>
                <c:pt idx="169">
                  <c:v>150</c:v>
                </c:pt>
                <c:pt idx="170">
                  <c:v>134</c:v>
                </c:pt>
                <c:pt idx="171">
                  <c:v>152</c:v>
                </c:pt>
                <c:pt idx="172">
                  <c:v>153</c:v>
                </c:pt>
                <c:pt idx="173">
                  <c:v>131</c:v>
                </c:pt>
                <c:pt idx="174">
                  <c:v>172</c:v>
                </c:pt>
                <c:pt idx="175">
                  <c:v>133</c:v>
                </c:pt>
                <c:pt idx="176">
                  <c:v>145</c:v>
                </c:pt>
                <c:pt idx="177">
                  <c:v>153</c:v>
                </c:pt>
                <c:pt idx="178">
                  <c:v>167</c:v>
                </c:pt>
                <c:pt idx="179">
                  <c:v>153</c:v>
                </c:pt>
                <c:pt idx="180">
                  <c:v>151</c:v>
                </c:pt>
                <c:pt idx="181">
                  <c:v>138</c:v>
                </c:pt>
                <c:pt idx="182">
                  <c:v>149</c:v>
                </c:pt>
                <c:pt idx="183">
                  <c:v>135</c:v>
                </c:pt>
                <c:pt idx="184">
                  <c:v>161</c:v>
                </c:pt>
                <c:pt idx="185">
                  <c:v>165</c:v>
                </c:pt>
                <c:pt idx="186">
                  <c:v>145</c:v>
                </c:pt>
                <c:pt idx="187">
                  <c:v>142</c:v>
                </c:pt>
                <c:pt idx="188">
                  <c:v>150</c:v>
                </c:pt>
                <c:pt idx="189">
                  <c:v>142</c:v>
                </c:pt>
                <c:pt idx="190">
                  <c:v>135</c:v>
                </c:pt>
                <c:pt idx="191">
                  <c:v>159</c:v>
                </c:pt>
                <c:pt idx="192">
                  <c:v>139</c:v>
                </c:pt>
                <c:pt idx="193">
                  <c:v>167</c:v>
                </c:pt>
                <c:pt idx="194">
                  <c:v>137</c:v>
                </c:pt>
                <c:pt idx="195">
                  <c:v>139</c:v>
                </c:pt>
                <c:pt idx="196">
                  <c:v>145</c:v>
                </c:pt>
                <c:pt idx="197">
                  <c:v>151</c:v>
                </c:pt>
                <c:pt idx="198">
                  <c:v>150</c:v>
                </c:pt>
                <c:pt idx="199">
                  <c:v>137</c:v>
                </c:pt>
                <c:pt idx="200">
                  <c:v>147</c:v>
                </c:pt>
                <c:pt idx="201">
                  <c:v>139</c:v>
                </c:pt>
                <c:pt idx="202">
                  <c:v>144</c:v>
                </c:pt>
                <c:pt idx="203">
                  <c:v>138</c:v>
                </c:pt>
                <c:pt idx="204">
                  <c:v>143</c:v>
                </c:pt>
                <c:pt idx="205">
                  <c:v>137</c:v>
                </c:pt>
                <c:pt idx="206">
                  <c:v>144</c:v>
                </c:pt>
                <c:pt idx="207">
                  <c:v>136</c:v>
                </c:pt>
                <c:pt idx="208">
                  <c:v>128</c:v>
                </c:pt>
                <c:pt idx="209">
                  <c:v>155</c:v>
                </c:pt>
                <c:pt idx="210">
                  <c:v>150</c:v>
                </c:pt>
                <c:pt idx="211">
                  <c:v>151</c:v>
                </c:pt>
                <c:pt idx="212">
                  <c:v>147</c:v>
                </c:pt>
                <c:pt idx="213">
                  <c:v>139</c:v>
                </c:pt>
                <c:pt idx="214">
                  <c:v>141</c:v>
                </c:pt>
                <c:pt idx="215">
                  <c:v>138</c:v>
                </c:pt>
                <c:pt idx="216">
                  <c:v>151</c:v>
                </c:pt>
                <c:pt idx="217">
                  <c:v>148</c:v>
                </c:pt>
                <c:pt idx="218">
                  <c:v>164</c:v>
                </c:pt>
                <c:pt idx="219">
                  <c:v>154</c:v>
                </c:pt>
                <c:pt idx="220">
                  <c:v>146</c:v>
                </c:pt>
                <c:pt idx="221">
                  <c:v>153</c:v>
                </c:pt>
                <c:pt idx="222">
                  <c:v>157</c:v>
                </c:pt>
                <c:pt idx="223">
                  <c:v>167</c:v>
                </c:pt>
                <c:pt idx="224">
                  <c:v>168</c:v>
                </c:pt>
                <c:pt idx="225">
                  <c:v>161</c:v>
                </c:pt>
                <c:pt idx="226">
                  <c:v>153</c:v>
                </c:pt>
                <c:pt idx="227">
                  <c:v>146</c:v>
                </c:pt>
                <c:pt idx="228">
                  <c:v>164</c:v>
                </c:pt>
                <c:pt idx="229">
                  <c:v>168</c:v>
                </c:pt>
                <c:pt idx="230">
                  <c:v>181</c:v>
                </c:pt>
                <c:pt idx="231">
                  <c:v>147</c:v>
                </c:pt>
                <c:pt idx="232">
                  <c:v>154</c:v>
                </c:pt>
                <c:pt idx="233">
                  <c:v>154</c:v>
                </c:pt>
                <c:pt idx="234">
                  <c:v>156</c:v>
                </c:pt>
                <c:pt idx="235">
                  <c:v>148</c:v>
                </c:pt>
                <c:pt idx="236">
                  <c:v>153</c:v>
                </c:pt>
                <c:pt idx="237">
                  <c:v>156</c:v>
                </c:pt>
                <c:pt idx="238">
                  <c:v>161</c:v>
                </c:pt>
                <c:pt idx="239">
                  <c:v>160</c:v>
                </c:pt>
                <c:pt idx="240">
                  <c:v>154</c:v>
                </c:pt>
                <c:pt idx="241">
                  <c:v>179</c:v>
                </c:pt>
                <c:pt idx="242">
                  <c:v>175</c:v>
                </c:pt>
                <c:pt idx="243">
                  <c:v>179</c:v>
                </c:pt>
                <c:pt idx="244">
                  <c:v>158</c:v>
                </c:pt>
                <c:pt idx="245">
                  <c:v>179</c:v>
                </c:pt>
                <c:pt idx="246">
                  <c:v>165</c:v>
                </c:pt>
                <c:pt idx="247">
                  <c:v>173</c:v>
                </c:pt>
                <c:pt idx="248">
                  <c:v>184</c:v>
                </c:pt>
                <c:pt idx="24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F3-4C32-BEE6-3CE23184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74000"/>
        <c:axId val="537566096"/>
      </c:scatterChart>
      <c:valAx>
        <c:axId val="5375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House</a:t>
                </a:r>
                <a:r>
                  <a:rPr lang="en-IE" b="1" baseline="0"/>
                  <a:t> Price (</a:t>
                </a:r>
                <a:r>
                  <a:rPr lang="en-IE" sz="1000" b="1" i="0" u="none" strike="noStrike" baseline="0">
                    <a:effectLst/>
                  </a:rPr>
                  <a:t>€)</a:t>
                </a:r>
                <a:endParaRPr lang="en-IE" b="1"/>
              </a:p>
            </c:rich>
          </c:tx>
          <c:layout>
            <c:manualLayout>
              <c:xMode val="edge"/>
              <c:yMode val="edge"/>
              <c:x val="0.43606167727852535"/>
              <c:y val="0.88779207257823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6096"/>
        <c:crosses val="autoZero"/>
        <c:crossBetween val="midCat"/>
      </c:valAx>
      <c:valAx>
        <c:axId val="537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House</a:t>
                </a:r>
                <a:r>
                  <a:rPr lang="en-IE" b="1" baseline="0"/>
                  <a:t> Size (Sq. M)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Correlation</a:t>
            </a:r>
            <a:r>
              <a:rPr lang="en-IE" b="1" baseline="0"/>
              <a:t> Between House Price &amp; Size (Excluding Outlier)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Data!$B$2:$B$250</c:f>
              <c:numCache>
                <c:formatCode>_("€"* #,##0.00_);_("€"* \(#,##0.00\);_("€"* "-"??_);_(@_)</c:formatCode>
                <c:ptCount val="249"/>
                <c:pt idx="0">
                  <c:v>181044</c:v>
                </c:pt>
                <c:pt idx="1">
                  <c:v>217664</c:v>
                </c:pt>
                <c:pt idx="2">
                  <c:v>250913</c:v>
                </c:pt>
                <c:pt idx="3">
                  <c:v>257480</c:v>
                </c:pt>
                <c:pt idx="4">
                  <c:v>274033</c:v>
                </c:pt>
                <c:pt idx="5">
                  <c:v>279951</c:v>
                </c:pt>
                <c:pt idx="6">
                  <c:v>289828</c:v>
                </c:pt>
                <c:pt idx="7">
                  <c:v>294194</c:v>
                </c:pt>
                <c:pt idx="8">
                  <c:v>299990</c:v>
                </c:pt>
                <c:pt idx="9">
                  <c:v>311368</c:v>
                </c:pt>
                <c:pt idx="10">
                  <c:v>316511</c:v>
                </c:pt>
                <c:pt idx="11">
                  <c:v>317656</c:v>
                </c:pt>
                <c:pt idx="12">
                  <c:v>322184</c:v>
                </c:pt>
                <c:pt idx="13">
                  <c:v>325675</c:v>
                </c:pt>
                <c:pt idx="14">
                  <c:v>327375</c:v>
                </c:pt>
                <c:pt idx="15">
                  <c:v>339258</c:v>
                </c:pt>
                <c:pt idx="16">
                  <c:v>339527</c:v>
                </c:pt>
                <c:pt idx="17">
                  <c:v>341033</c:v>
                </c:pt>
                <c:pt idx="18">
                  <c:v>353200</c:v>
                </c:pt>
                <c:pt idx="19">
                  <c:v>362259</c:v>
                </c:pt>
                <c:pt idx="20">
                  <c:v>363887</c:v>
                </c:pt>
                <c:pt idx="21">
                  <c:v>364973</c:v>
                </c:pt>
                <c:pt idx="22">
                  <c:v>367206</c:v>
                </c:pt>
                <c:pt idx="23">
                  <c:v>367744</c:v>
                </c:pt>
                <c:pt idx="24">
                  <c:v>371183</c:v>
                </c:pt>
                <c:pt idx="25">
                  <c:v>372210</c:v>
                </c:pt>
                <c:pt idx="26">
                  <c:v>408991</c:v>
                </c:pt>
                <c:pt idx="27">
                  <c:v>409686</c:v>
                </c:pt>
                <c:pt idx="28">
                  <c:v>414423</c:v>
                </c:pt>
                <c:pt idx="29">
                  <c:v>422998</c:v>
                </c:pt>
                <c:pt idx="30">
                  <c:v>422998</c:v>
                </c:pt>
                <c:pt idx="31">
                  <c:v>428260</c:v>
                </c:pt>
                <c:pt idx="32">
                  <c:v>428701</c:v>
                </c:pt>
                <c:pt idx="33">
                  <c:v>429434</c:v>
                </c:pt>
                <c:pt idx="34">
                  <c:v>432417</c:v>
                </c:pt>
                <c:pt idx="35">
                  <c:v>433937</c:v>
                </c:pt>
                <c:pt idx="36">
                  <c:v>433939</c:v>
                </c:pt>
                <c:pt idx="37">
                  <c:v>434553</c:v>
                </c:pt>
                <c:pt idx="38">
                  <c:v>436012</c:v>
                </c:pt>
                <c:pt idx="39">
                  <c:v>437127</c:v>
                </c:pt>
                <c:pt idx="40">
                  <c:v>437259</c:v>
                </c:pt>
                <c:pt idx="41">
                  <c:v>440069</c:v>
                </c:pt>
                <c:pt idx="42">
                  <c:v>440729</c:v>
                </c:pt>
                <c:pt idx="43">
                  <c:v>441684</c:v>
                </c:pt>
                <c:pt idx="44">
                  <c:v>448660</c:v>
                </c:pt>
                <c:pt idx="45">
                  <c:v>448761</c:v>
                </c:pt>
                <c:pt idx="46">
                  <c:v>449550</c:v>
                </c:pt>
                <c:pt idx="47">
                  <c:v>452553</c:v>
                </c:pt>
                <c:pt idx="48">
                  <c:v>465982</c:v>
                </c:pt>
                <c:pt idx="49">
                  <c:v>466742</c:v>
                </c:pt>
                <c:pt idx="50">
                  <c:v>473701</c:v>
                </c:pt>
                <c:pt idx="51">
                  <c:v>473739</c:v>
                </c:pt>
                <c:pt idx="52">
                  <c:v>474239</c:v>
                </c:pt>
                <c:pt idx="53">
                  <c:v>475165</c:v>
                </c:pt>
                <c:pt idx="54">
                  <c:v>475541</c:v>
                </c:pt>
                <c:pt idx="55">
                  <c:v>478108</c:v>
                </c:pt>
                <c:pt idx="56">
                  <c:v>482435</c:v>
                </c:pt>
                <c:pt idx="57">
                  <c:v>482493</c:v>
                </c:pt>
                <c:pt idx="58">
                  <c:v>485586</c:v>
                </c:pt>
                <c:pt idx="59">
                  <c:v>488806</c:v>
                </c:pt>
                <c:pt idx="60">
                  <c:v>489580</c:v>
                </c:pt>
                <c:pt idx="61">
                  <c:v>492302</c:v>
                </c:pt>
                <c:pt idx="62">
                  <c:v>492827</c:v>
                </c:pt>
                <c:pt idx="63">
                  <c:v>495336</c:v>
                </c:pt>
                <c:pt idx="64">
                  <c:v>495918</c:v>
                </c:pt>
                <c:pt idx="65">
                  <c:v>497186</c:v>
                </c:pt>
                <c:pt idx="66">
                  <c:v>503283</c:v>
                </c:pt>
                <c:pt idx="67">
                  <c:v>506025</c:v>
                </c:pt>
                <c:pt idx="68">
                  <c:v>507495</c:v>
                </c:pt>
                <c:pt idx="69">
                  <c:v>509896</c:v>
                </c:pt>
                <c:pt idx="70">
                  <c:v>511018</c:v>
                </c:pt>
                <c:pt idx="71">
                  <c:v>512121</c:v>
                </c:pt>
                <c:pt idx="72">
                  <c:v>514183</c:v>
                </c:pt>
                <c:pt idx="73">
                  <c:v>517215</c:v>
                </c:pt>
                <c:pt idx="74">
                  <c:v>517467</c:v>
                </c:pt>
                <c:pt idx="75">
                  <c:v>518600</c:v>
                </c:pt>
                <c:pt idx="76">
                  <c:v>526692</c:v>
                </c:pt>
                <c:pt idx="77">
                  <c:v>526821</c:v>
                </c:pt>
                <c:pt idx="78">
                  <c:v>527755</c:v>
                </c:pt>
                <c:pt idx="79">
                  <c:v>527755</c:v>
                </c:pt>
                <c:pt idx="80">
                  <c:v>528924</c:v>
                </c:pt>
                <c:pt idx="81">
                  <c:v>531276</c:v>
                </c:pt>
                <c:pt idx="82">
                  <c:v>531966</c:v>
                </c:pt>
                <c:pt idx="83">
                  <c:v>532694</c:v>
                </c:pt>
                <c:pt idx="84">
                  <c:v>534062</c:v>
                </c:pt>
                <c:pt idx="85">
                  <c:v>537823</c:v>
                </c:pt>
                <c:pt idx="86">
                  <c:v>538844</c:v>
                </c:pt>
                <c:pt idx="87">
                  <c:v>541223</c:v>
                </c:pt>
                <c:pt idx="88">
                  <c:v>541434</c:v>
                </c:pt>
                <c:pt idx="89">
                  <c:v>541743</c:v>
                </c:pt>
                <c:pt idx="90">
                  <c:v>544205</c:v>
                </c:pt>
                <c:pt idx="91">
                  <c:v>547751</c:v>
                </c:pt>
                <c:pt idx="92">
                  <c:v>548083</c:v>
                </c:pt>
                <c:pt idx="93">
                  <c:v>548164</c:v>
                </c:pt>
                <c:pt idx="94">
                  <c:v>551575</c:v>
                </c:pt>
                <c:pt idx="95">
                  <c:v>558778</c:v>
                </c:pt>
                <c:pt idx="96">
                  <c:v>558856</c:v>
                </c:pt>
                <c:pt idx="97">
                  <c:v>562100</c:v>
                </c:pt>
                <c:pt idx="98">
                  <c:v>562451</c:v>
                </c:pt>
                <c:pt idx="99">
                  <c:v>563507</c:v>
                </c:pt>
                <c:pt idx="100">
                  <c:v>567382</c:v>
                </c:pt>
                <c:pt idx="101">
                  <c:v>569680</c:v>
                </c:pt>
                <c:pt idx="102">
                  <c:v>570500</c:v>
                </c:pt>
                <c:pt idx="103">
                  <c:v>571843</c:v>
                </c:pt>
                <c:pt idx="104">
                  <c:v>572046</c:v>
                </c:pt>
                <c:pt idx="105">
                  <c:v>572380</c:v>
                </c:pt>
                <c:pt idx="106">
                  <c:v>572811</c:v>
                </c:pt>
                <c:pt idx="107">
                  <c:v>575203</c:v>
                </c:pt>
                <c:pt idx="108">
                  <c:v>576716</c:v>
                </c:pt>
                <c:pt idx="109">
                  <c:v>578651</c:v>
                </c:pt>
                <c:pt idx="110">
                  <c:v>583570</c:v>
                </c:pt>
                <c:pt idx="111">
                  <c:v>586620</c:v>
                </c:pt>
                <c:pt idx="112">
                  <c:v>590284</c:v>
                </c:pt>
                <c:pt idx="113">
                  <c:v>591671</c:v>
                </c:pt>
                <c:pt idx="114">
                  <c:v>591671</c:v>
                </c:pt>
                <c:pt idx="115">
                  <c:v>591700</c:v>
                </c:pt>
                <c:pt idx="116">
                  <c:v>592435</c:v>
                </c:pt>
                <c:pt idx="117">
                  <c:v>597025</c:v>
                </c:pt>
                <c:pt idx="118">
                  <c:v>600775</c:v>
                </c:pt>
                <c:pt idx="119">
                  <c:v>602208</c:v>
                </c:pt>
                <c:pt idx="120">
                  <c:v>603038</c:v>
                </c:pt>
                <c:pt idx="121">
                  <c:v>603458</c:v>
                </c:pt>
                <c:pt idx="122">
                  <c:v>605288</c:v>
                </c:pt>
                <c:pt idx="123">
                  <c:v>608146</c:v>
                </c:pt>
                <c:pt idx="124">
                  <c:v>610588</c:v>
                </c:pt>
                <c:pt idx="125">
                  <c:v>610755</c:v>
                </c:pt>
                <c:pt idx="126">
                  <c:v>610978</c:v>
                </c:pt>
                <c:pt idx="127">
                  <c:v>611755</c:v>
                </c:pt>
                <c:pt idx="128">
                  <c:v>612051</c:v>
                </c:pt>
                <c:pt idx="129">
                  <c:v>614151</c:v>
                </c:pt>
                <c:pt idx="130">
                  <c:v>617136</c:v>
                </c:pt>
                <c:pt idx="131">
                  <c:v>617511</c:v>
                </c:pt>
                <c:pt idx="132">
                  <c:v>618345</c:v>
                </c:pt>
                <c:pt idx="133">
                  <c:v>618600</c:v>
                </c:pt>
                <c:pt idx="134">
                  <c:v>621957</c:v>
                </c:pt>
                <c:pt idx="135">
                  <c:v>624102</c:v>
                </c:pt>
                <c:pt idx="136">
                  <c:v>626059</c:v>
                </c:pt>
                <c:pt idx="137">
                  <c:v>627676</c:v>
                </c:pt>
                <c:pt idx="138">
                  <c:v>628494</c:v>
                </c:pt>
                <c:pt idx="139">
                  <c:v>629492</c:v>
                </c:pt>
                <c:pt idx="140">
                  <c:v>631568</c:v>
                </c:pt>
                <c:pt idx="141">
                  <c:v>636298</c:v>
                </c:pt>
                <c:pt idx="142">
                  <c:v>636885</c:v>
                </c:pt>
                <c:pt idx="143">
                  <c:v>637911</c:v>
                </c:pt>
                <c:pt idx="144">
                  <c:v>638313</c:v>
                </c:pt>
                <c:pt idx="145">
                  <c:v>638702</c:v>
                </c:pt>
                <c:pt idx="146">
                  <c:v>639429</c:v>
                </c:pt>
                <c:pt idx="147">
                  <c:v>639442</c:v>
                </c:pt>
                <c:pt idx="148">
                  <c:v>641016</c:v>
                </c:pt>
                <c:pt idx="149">
                  <c:v>642869</c:v>
                </c:pt>
                <c:pt idx="150">
                  <c:v>644890</c:v>
                </c:pt>
                <c:pt idx="151">
                  <c:v>647146</c:v>
                </c:pt>
                <c:pt idx="152">
                  <c:v>648661</c:v>
                </c:pt>
                <c:pt idx="153">
                  <c:v>652485</c:v>
                </c:pt>
                <c:pt idx="154">
                  <c:v>652929</c:v>
                </c:pt>
                <c:pt idx="155">
                  <c:v>661098</c:v>
                </c:pt>
                <c:pt idx="156">
                  <c:v>661102</c:v>
                </c:pt>
                <c:pt idx="157">
                  <c:v>661173</c:v>
                </c:pt>
                <c:pt idx="158">
                  <c:v>665053</c:v>
                </c:pt>
                <c:pt idx="159">
                  <c:v>666126</c:v>
                </c:pt>
                <c:pt idx="160">
                  <c:v>666860</c:v>
                </c:pt>
                <c:pt idx="161">
                  <c:v>668646</c:v>
                </c:pt>
                <c:pt idx="162">
                  <c:v>668815</c:v>
                </c:pt>
                <c:pt idx="163">
                  <c:v>668823</c:v>
                </c:pt>
                <c:pt idx="164">
                  <c:v>670204</c:v>
                </c:pt>
                <c:pt idx="165">
                  <c:v>671549</c:v>
                </c:pt>
                <c:pt idx="166">
                  <c:v>672792</c:v>
                </c:pt>
                <c:pt idx="167">
                  <c:v>677426</c:v>
                </c:pt>
                <c:pt idx="168">
                  <c:v>678466</c:v>
                </c:pt>
                <c:pt idx="169">
                  <c:v>679558</c:v>
                </c:pt>
                <c:pt idx="170">
                  <c:v>679983</c:v>
                </c:pt>
                <c:pt idx="171">
                  <c:v>680702</c:v>
                </c:pt>
                <c:pt idx="172">
                  <c:v>681096</c:v>
                </c:pt>
                <c:pt idx="173">
                  <c:v>683529</c:v>
                </c:pt>
                <c:pt idx="174">
                  <c:v>684411</c:v>
                </c:pt>
                <c:pt idx="175">
                  <c:v>684643</c:v>
                </c:pt>
                <c:pt idx="176">
                  <c:v>686529</c:v>
                </c:pt>
                <c:pt idx="177">
                  <c:v>686730</c:v>
                </c:pt>
                <c:pt idx="178">
                  <c:v>689996</c:v>
                </c:pt>
                <c:pt idx="179">
                  <c:v>690949</c:v>
                </c:pt>
                <c:pt idx="180">
                  <c:v>693141</c:v>
                </c:pt>
                <c:pt idx="181">
                  <c:v>693802</c:v>
                </c:pt>
                <c:pt idx="182">
                  <c:v>694900</c:v>
                </c:pt>
                <c:pt idx="183">
                  <c:v>695008</c:v>
                </c:pt>
                <c:pt idx="184">
                  <c:v>696039</c:v>
                </c:pt>
                <c:pt idx="185">
                  <c:v>697934</c:v>
                </c:pt>
                <c:pt idx="186">
                  <c:v>698637</c:v>
                </c:pt>
                <c:pt idx="187">
                  <c:v>699379</c:v>
                </c:pt>
                <c:pt idx="188">
                  <c:v>702308</c:v>
                </c:pt>
                <c:pt idx="189">
                  <c:v>703022</c:v>
                </c:pt>
                <c:pt idx="190">
                  <c:v>704089</c:v>
                </c:pt>
                <c:pt idx="191">
                  <c:v>708328</c:v>
                </c:pt>
                <c:pt idx="192">
                  <c:v>709021</c:v>
                </c:pt>
                <c:pt idx="193">
                  <c:v>709215</c:v>
                </c:pt>
                <c:pt idx="194">
                  <c:v>709994</c:v>
                </c:pt>
                <c:pt idx="195">
                  <c:v>716344</c:v>
                </c:pt>
                <c:pt idx="196">
                  <c:v>716630</c:v>
                </c:pt>
                <c:pt idx="197">
                  <c:v>719978</c:v>
                </c:pt>
                <c:pt idx="198">
                  <c:v>725564</c:v>
                </c:pt>
                <c:pt idx="199">
                  <c:v>725904</c:v>
                </c:pt>
                <c:pt idx="200">
                  <c:v>728789</c:v>
                </c:pt>
                <c:pt idx="201">
                  <c:v>731481</c:v>
                </c:pt>
                <c:pt idx="202">
                  <c:v>733701</c:v>
                </c:pt>
                <c:pt idx="203">
                  <c:v>734890</c:v>
                </c:pt>
                <c:pt idx="204">
                  <c:v>736403</c:v>
                </c:pt>
                <c:pt idx="205">
                  <c:v>737106</c:v>
                </c:pt>
                <c:pt idx="206">
                  <c:v>737232</c:v>
                </c:pt>
                <c:pt idx="207">
                  <c:v>739449</c:v>
                </c:pt>
                <c:pt idx="208">
                  <c:v>740464</c:v>
                </c:pt>
                <c:pt idx="209">
                  <c:v>744424</c:v>
                </c:pt>
                <c:pt idx="210">
                  <c:v>745335</c:v>
                </c:pt>
                <c:pt idx="211">
                  <c:v>749136</c:v>
                </c:pt>
                <c:pt idx="212">
                  <c:v>749560</c:v>
                </c:pt>
                <c:pt idx="213">
                  <c:v>749582</c:v>
                </c:pt>
                <c:pt idx="214">
                  <c:v>750622</c:v>
                </c:pt>
                <c:pt idx="215">
                  <c:v>751589</c:v>
                </c:pt>
                <c:pt idx="216">
                  <c:v>758593</c:v>
                </c:pt>
                <c:pt idx="217">
                  <c:v>763368</c:v>
                </c:pt>
                <c:pt idx="218">
                  <c:v>766053</c:v>
                </c:pt>
                <c:pt idx="219">
                  <c:v>769124</c:v>
                </c:pt>
                <c:pt idx="220">
                  <c:v>777251</c:v>
                </c:pt>
                <c:pt idx="221">
                  <c:v>781418</c:v>
                </c:pt>
                <c:pt idx="222">
                  <c:v>782506</c:v>
                </c:pt>
                <c:pt idx="223">
                  <c:v>789940</c:v>
                </c:pt>
                <c:pt idx="224">
                  <c:v>793300</c:v>
                </c:pt>
                <c:pt idx="225">
                  <c:v>796571</c:v>
                </c:pt>
                <c:pt idx="226">
                  <c:v>803339</c:v>
                </c:pt>
                <c:pt idx="227">
                  <c:v>808255</c:v>
                </c:pt>
                <c:pt idx="228">
                  <c:v>815923</c:v>
                </c:pt>
                <c:pt idx="229">
                  <c:v>816097</c:v>
                </c:pt>
                <c:pt idx="230">
                  <c:v>816829</c:v>
                </c:pt>
                <c:pt idx="231">
                  <c:v>819854</c:v>
                </c:pt>
                <c:pt idx="232">
                  <c:v>826736</c:v>
                </c:pt>
                <c:pt idx="233">
                  <c:v>836529</c:v>
                </c:pt>
                <c:pt idx="234">
                  <c:v>838820</c:v>
                </c:pt>
                <c:pt idx="235">
                  <c:v>839319</c:v>
                </c:pt>
                <c:pt idx="236">
                  <c:v>857049</c:v>
                </c:pt>
                <c:pt idx="237">
                  <c:v>859619</c:v>
                </c:pt>
                <c:pt idx="238">
                  <c:v>864535</c:v>
                </c:pt>
                <c:pt idx="239">
                  <c:v>874291</c:v>
                </c:pt>
                <c:pt idx="240">
                  <c:v>877276</c:v>
                </c:pt>
                <c:pt idx="241">
                  <c:v>877429</c:v>
                </c:pt>
                <c:pt idx="242">
                  <c:v>881042</c:v>
                </c:pt>
                <c:pt idx="243">
                  <c:v>896831</c:v>
                </c:pt>
                <c:pt idx="244">
                  <c:v>908620</c:v>
                </c:pt>
                <c:pt idx="245">
                  <c:v>914095</c:v>
                </c:pt>
                <c:pt idx="246">
                  <c:v>943656</c:v>
                </c:pt>
                <c:pt idx="247">
                  <c:v>945721</c:v>
                </c:pt>
                <c:pt idx="248">
                  <c:v>1012301</c:v>
                </c:pt>
              </c:numCache>
            </c:numRef>
          </c:xVal>
          <c:yVal>
            <c:numRef>
              <c:f>Data!$C$2:$C$250</c:f>
              <c:numCache>
                <c:formatCode>General</c:formatCode>
                <c:ptCount val="249"/>
                <c:pt idx="0">
                  <c:v>78</c:v>
                </c:pt>
                <c:pt idx="1">
                  <c:v>81</c:v>
                </c:pt>
                <c:pt idx="2">
                  <c:v>89</c:v>
                </c:pt>
                <c:pt idx="3">
                  <c:v>88</c:v>
                </c:pt>
                <c:pt idx="4">
                  <c:v>97</c:v>
                </c:pt>
                <c:pt idx="5">
                  <c:v>91</c:v>
                </c:pt>
                <c:pt idx="6">
                  <c:v>94</c:v>
                </c:pt>
                <c:pt idx="7">
                  <c:v>95</c:v>
                </c:pt>
                <c:pt idx="8">
                  <c:v>109</c:v>
                </c:pt>
                <c:pt idx="9">
                  <c:v>106</c:v>
                </c:pt>
                <c:pt idx="10">
                  <c:v>84</c:v>
                </c:pt>
                <c:pt idx="11">
                  <c:v>95</c:v>
                </c:pt>
                <c:pt idx="12">
                  <c:v>109</c:v>
                </c:pt>
                <c:pt idx="13">
                  <c:v>88</c:v>
                </c:pt>
                <c:pt idx="14">
                  <c:v>95</c:v>
                </c:pt>
                <c:pt idx="15">
                  <c:v>112</c:v>
                </c:pt>
                <c:pt idx="16">
                  <c:v>102</c:v>
                </c:pt>
                <c:pt idx="17">
                  <c:v>100</c:v>
                </c:pt>
                <c:pt idx="18">
                  <c:v>89</c:v>
                </c:pt>
                <c:pt idx="19">
                  <c:v>102</c:v>
                </c:pt>
                <c:pt idx="20">
                  <c:v>71</c:v>
                </c:pt>
                <c:pt idx="21">
                  <c:v>96</c:v>
                </c:pt>
                <c:pt idx="22">
                  <c:v>100</c:v>
                </c:pt>
                <c:pt idx="23">
                  <c:v>106</c:v>
                </c:pt>
                <c:pt idx="24">
                  <c:v>100</c:v>
                </c:pt>
                <c:pt idx="25">
                  <c:v>101</c:v>
                </c:pt>
                <c:pt idx="26">
                  <c:v>85</c:v>
                </c:pt>
                <c:pt idx="27">
                  <c:v>114</c:v>
                </c:pt>
                <c:pt idx="28">
                  <c:v>113</c:v>
                </c:pt>
                <c:pt idx="29">
                  <c:v>114</c:v>
                </c:pt>
                <c:pt idx="30">
                  <c:v>114</c:v>
                </c:pt>
                <c:pt idx="31">
                  <c:v>115</c:v>
                </c:pt>
                <c:pt idx="32">
                  <c:v>108</c:v>
                </c:pt>
                <c:pt idx="33">
                  <c:v>110</c:v>
                </c:pt>
                <c:pt idx="34">
                  <c:v>127</c:v>
                </c:pt>
                <c:pt idx="35">
                  <c:v>104</c:v>
                </c:pt>
                <c:pt idx="36">
                  <c:v>113</c:v>
                </c:pt>
                <c:pt idx="37">
                  <c:v>115</c:v>
                </c:pt>
                <c:pt idx="38">
                  <c:v>116</c:v>
                </c:pt>
                <c:pt idx="39">
                  <c:v>118</c:v>
                </c:pt>
                <c:pt idx="40">
                  <c:v>93</c:v>
                </c:pt>
                <c:pt idx="41">
                  <c:v>105</c:v>
                </c:pt>
                <c:pt idx="42">
                  <c:v>124</c:v>
                </c:pt>
                <c:pt idx="43">
                  <c:v>108</c:v>
                </c:pt>
                <c:pt idx="44">
                  <c:v>93</c:v>
                </c:pt>
                <c:pt idx="45">
                  <c:v>117</c:v>
                </c:pt>
                <c:pt idx="46">
                  <c:v>113</c:v>
                </c:pt>
                <c:pt idx="47">
                  <c:v>122</c:v>
                </c:pt>
                <c:pt idx="48">
                  <c:v>131</c:v>
                </c:pt>
                <c:pt idx="49">
                  <c:v>129</c:v>
                </c:pt>
                <c:pt idx="50">
                  <c:v>123</c:v>
                </c:pt>
                <c:pt idx="51">
                  <c:v>119</c:v>
                </c:pt>
                <c:pt idx="52">
                  <c:v>116</c:v>
                </c:pt>
                <c:pt idx="53">
                  <c:v>92</c:v>
                </c:pt>
                <c:pt idx="54">
                  <c:v>108</c:v>
                </c:pt>
                <c:pt idx="55">
                  <c:v>96</c:v>
                </c:pt>
                <c:pt idx="56">
                  <c:v>126</c:v>
                </c:pt>
                <c:pt idx="57">
                  <c:v>126</c:v>
                </c:pt>
                <c:pt idx="58">
                  <c:v>120</c:v>
                </c:pt>
                <c:pt idx="59">
                  <c:v>91</c:v>
                </c:pt>
                <c:pt idx="60">
                  <c:v>131</c:v>
                </c:pt>
                <c:pt idx="61">
                  <c:v>125</c:v>
                </c:pt>
                <c:pt idx="62">
                  <c:v>101</c:v>
                </c:pt>
                <c:pt idx="63">
                  <c:v>121</c:v>
                </c:pt>
                <c:pt idx="64">
                  <c:v>139</c:v>
                </c:pt>
                <c:pt idx="65">
                  <c:v>125</c:v>
                </c:pt>
                <c:pt idx="66">
                  <c:v>145</c:v>
                </c:pt>
                <c:pt idx="67">
                  <c:v>98</c:v>
                </c:pt>
                <c:pt idx="68">
                  <c:v>107</c:v>
                </c:pt>
                <c:pt idx="69">
                  <c:v>111</c:v>
                </c:pt>
                <c:pt idx="70">
                  <c:v>121</c:v>
                </c:pt>
                <c:pt idx="71">
                  <c:v>121</c:v>
                </c:pt>
                <c:pt idx="72">
                  <c:v>122</c:v>
                </c:pt>
                <c:pt idx="73">
                  <c:v>144</c:v>
                </c:pt>
                <c:pt idx="74">
                  <c:v>131</c:v>
                </c:pt>
                <c:pt idx="75">
                  <c:v>131</c:v>
                </c:pt>
                <c:pt idx="76">
                  <c:v>129</c:v>
                </c:pt>
                <c:pt idx="77">
                  <c:v>135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138</c:v>
                </c:pt>
                <c:pt idx="83">
                  <c:v>108</c:v>
                </c:pt>
                <c:pt idx="84">
                  <c:v>132</c:v>
                </c:pt>
                <c:pt idx="85">
                  <c:v>143</c:v>
                </c:pt>
                <c:pt idx="86">
                  <c:v>109</c:v>
                </c:pt>
                <c:pt idx="87">
                  <c:v>141</c:v>
                </c:pt>
                <c:pt idx="88">
                  <c:v>137</c:v>
                </c:pt>
                <c:pt idx="89">
                  <c:v>109</c:v>
                </c:pt>
                <c:pt idx="90">
                  <c:v>121</c:v>
                </c:pt>
                <c:pt idx="91">
                  <c:v>110</c:v>
                </c:pt>
                <c:pt idx="92">
                  <c:v>125</c:v>
                </c:pt>
                <c:pt idx="93">
                  <c:v>149</c:v>
                </c:pt>
                <c:pt idx="94">
                  <c:v>129</c:v>
                </c:pt>
                <c:pt idx="95">
                  <c:v>117</c:v>
                </c:pt>
                <c:pt idx="96">
                  <c:v>115</c:v>
                </c:pt>
                <c:pt idx="97">
                  <c:v>100</c:v>
                </c:pt>
                <c:pt idx="98">
                  <c:v>122</c:v>
                </c:pt>
                <c:pt idx="99">
                  <c:v>128</c:v>
                </c:pt>
                <c:pt idx="100">
                  <c:v>134</c:v>
                </c:pt>
                <c:pt idx="101">
                  <c:v>114</c:v>
                </c:pt>
                <c:pt idx="102">
                  <c:v>136</c:v>
                </c:pt>
                <c:pt idx="103">
                  <c:v>143</c:v>
                </c:pt>
                <c:pt idx="104">
                  <c:v>132</c:v>
                </c:pt>
                <c:pt idx="105">
                  <c:v>142</c:v>
                </c:pt>
                <c:pt idx="106">
                  <c:v>126</c:v>
                </c:pt>
                <c:pt idx="107">
                  <c:v>121</c:v>
                </c:pt>
                <c:pt idx="108">
                  <c:v>140</c:v>
                </c:pt>
                <c:pt idx="109">
                  <c:v>130</c:v>
                </c:pt>
                <c:pt idx="110">
                  <c:v>124</c:v>
                </c:pt>
                <c:pt idx="111">
                  <c:v>135</c:v>
                </c:pt>
                <c:pt idx="112">
                  <c:v>138</c:v>
                </c:pt>
                <c:pt idx="113">
                  <c:v>117</c:v>
                </c:pt>
                <c:pt idx="114">
                  <c:v>117</c:v>
                </c:pt>
                <c:pt idx="115">
                  <c:v>133</c:v>
                </c:pt>
                <c:pt idx="116">
                  <c:v>133</c:v>
                </c:pt>
                <c:pt idx="117">
                  <c:v>143</c:v>
                </c:pt>
                <c:pt idx="118">
                  <c:v>111</c:v>
                </c:pt>
                <c:pt idx="119">
                  <c:v>138</c:v>
                </c:pt>
                <c:pt idx="120">
                  <c:v>132</c:v>
                </c:pt>
                <c:pt idx="121">
                  <c:v>150</c:v>
                </c:pt>
                <c:pt idx="122">
                  <c:v>148</c:v>
                </c:pt>
                <c:pt idx="123">
                  <c:v>125</c:v>
                </c:pt>
                <c:pt idx="124">
                  <c:v>122</c:v>
                </c:pt>
                <c:pt idx="125">
                  <c:v>146</c:v>
                </c:pt>
                <c:pt idx="126">
                  <c:v>130</c:v>
                </c:pt>
                <c:pt idx="127">
                  <c:v>146</c:v>
                </c:pt>
                <c:pt idx="128">
                  <c:v>143</c:v>
                </c:pt>
                <c:pt idx="129">
                  <c:v>131</c:v>
                </c:pt>
                <c:pt idx="130">
                  <c:v>139</c:v>
                </c:pt>
                <c:pt idx="131">
                  <c:v>134</c:v>
                </c:pt>
                <c:pt idx="132">
                  <c:v>130</c:v>
                </c:pt>
                <c:pt idx="133">
                  <c:v>113</c:v>
                </c:pt>
                <c:pt idx="134">
                  <c:v>139</c:v>
                </c:pt>
                <c:pt idx="135">
                  <c:v>147</c:v>
                </c:pt>
                <c:pt idx="136">
                  <c:v>133</c:v>
                </c:pt>
                <c:pt idx="137">
                  <c:v>126</c:v>
                </c:pt>
                <c:pt idx="138">
                  <c:v>142</c:v>
                </c:pt>
                <c:pt idx="139">
                  <c:v>158</c:v>
                </c:pt>
                <c:pt idx="140">
                  <c:v>133</c:v>
                </c:pt>
                <c:pt idx="141">
                  <c:v>148</c:v>
                </c:pt>
                <c:pt idx="142">
                  <c:v>136</c:v>
                </c:pt>
                <c:pt idx="143">
                  <c:v>136</c:v>
                </c:pt>
                <c:pt idx="144">
                  <c:v>164</c:v>
                </c:pt>
                <c:pt idx="145">
                  <c:v>121</c:v>
                </c:pt>
                <c:pt idx="146">
                  <c:v>130</c:v>
                </c:pt>
                <c:pt idx="147">
                  <c:v>143</c:v>
                </c:pt>
                <c:pt idx="148">
                  <c:v>141</c:v>
                </c:pt>
                <c:pt idx="149">
                  <c:v>148</c:v>
                </c:pt>
                <c:pt idx="150">
                  <c:v>142</c:v>
                </c:pt>
                <c:pt idx="151">
                  <c:v>136</c:v>
                </c:pt>
                <c:pt idx="152">
                  <c:v>130</c:v>
                </c:pt>
                <c:pt idx="153">
                  <c:v>145</c:v>
                </c:pt>
                <c:pt idx="154">
                  <c:v>125</c:v>
                </c:pt>
                <c:pt idx="155">
                  <c:v>128</c:v>
                </c:pt>
                <c:pt idx="156">
                  <c:v>133</c:v>
                </c:pt>
                <c:pt idx="157">
                  <c:v>139</c:v>
                </c:pt>
                <c:pt idx="158">
                  <c:v>132</c:v>
                </c:pt>
                <c:pt idx="159">
                  <c:v>129</c:v>
                </c:pt>
                <c:pt idx="160">
                  <c:v>151</c:v>
                </c:pt>
                <c:pt idx="161">
                  <c:v>136</c:v>
                </c:pt>
                <c:pt idx="162">
                  <c:v>133</c:v>
                </c:pt>
                <c:pt idx="163">
                  <c:v>146</c:v>
                </c:pt>
                <c:pt idx="164">
                  <c:v>150</c:v>
                </c:pt>
                <c:pt idx="165">
                  <c:v>127</c:v>
                </c:pt>
                <c:pt idx="166">
                  <c:v>144</c:v>
                </c:pt>
                <c:pt idx="167">
                  <c:v>138</c:v>
                </c:pt>
                <c:pt idx="168">
                  <c:v>129</c:v>
                </c:pt>
                <c:pt idx="169">
                  <c:v>150</c:v>
                </c:pt>
                <c:pt idx="170">
                  <c:v>134</c:v>
                </c:pt>
                <c:pt idx="171">
                  <c:v>152</c:v>
                </c:pt>
                <c:pt idx="172">
                  <c:v>153</c:v>
                </c:pt>
                <c:pt idx="173">
                  <c:v>131</c:v>
                </c:pt>
                <c:pt idx="174">
                  <c:v>172</c:v>
                </c:pt>
                <c:pt idx="175">
                  <c:v>133</c:v>
                </c:pt>
                <c:pt idx="176">
                  <c:v>145</c:v>
                </c:pt>
                <c:pt idx="177">
                  <c:v>153</c:v>
                </c:pt>
                <c:pt idx="178">
                  <c:v>167</c:v>
                </c:pt>
                <c:pt idx="179">
                  <c:v>153</c:v>
                </c:pt>
                <c:pt idx="180">
                  <c:v>151</c:v>
                </c:pt>
                <c:pt idx="181">
                  <c:v>138</c:v>
                </c:pt>
                <c:pt idx="182">
                  <c:v>149</c:v>
                </c:pt>
                <c:pt idx="183">
                  <c:v>135</c:v>
                </c:pt>
                <c:pt idx="184">
                  <c:v>161</c:v>
                </c:pt>
                <c:pt idx="185">
                  <c:v>165</c:v>
                </c:pt>
                <c:pt idx="186">
                  <c:v>145</c:v>
                </c:pt>
                <c:pt idx="187">
                  <c:v>142</c:v>
                </c:pt>
                <c:pt idx="188">
                  <c:v>150</c:v>
                </c:pt>
                <c:pt idx="189">
                  <c:v>142</c:v>
                </c:pt>
                <c:pt idx="190">
                  <c:v>135</c:v>
                </c:pt>
                <c:pt idx="191">
                  <c:v>159</c:v>
                </c:pt>
                <c:pt idx="192">
                  <c:v>139</c:v>
                </c:pt>
                <c:pt idx="193">
                  <c:v>167</c:v>
                </c:pt>
                <c:pt idx="194">
                  <c:v>137</c:v>
                </c:pt>
                <c:pt idx="195">
                  <c:v>139</c:v>
                </c:pt>
                <c:pt idx="196">
                  <c:v>145</c:v>
                </c:pt>
                <c:pt idx="197">
                  <c:v>151</c:v>
                </c:pt>
                <c:pt idx="198">
                  <c:v>150</c:v>
                </c:pt>
                <c:pt idx="199">
                  <c:v>137</c:v>
                </c:pt>
                <c:pt idx="200">
                  <c:v>147</c:v>
                </c:pt>
                <c:pt idx="201">
                  <c:v>139</c:v>
                </c:pt>
                <c:pt idx="202">
                  <c:v>144</c:v>
                </c:pt>
                <c:pt idx="203">
                  <c:v>138</c:v>
                </c:pt>
                <c:pt idx="204">
                  <c:v>143</c:v>
                </c:pt>
                <c:pt idx="205">
                  <c:v>137</c:v>
                </c:pt>
                <c:pt idx="206">
                  <c:v>144</c:v>
                </c:pt>
                <c:pt idx="207">
                  <c:v>136</c:v>
                </c:pt>
                <c:pt idx="208">
                  <c:v>128</c:v>
                </c:pt>
                <c:pt idx="209">
                  <c:v>155</c:v>
                </c:pt>
                <c:pt idx="210">
                  <c:v>150</c:v>
                </c:pt>
                <c:pt idx="211">
                  <c:v>151</c:v>
                </c:pt>
                <c:pt idx="212">
                  <c:v>147</c:v>
                </c:pt>
                <c:pt idx="213">
                  <c:v>139</c:v>
                </c:pt>
                <c:pt idx="214">
                  <c:v>141</c:v>
                </c:pt>
                <c:pt idx="215">
                  <c:v>138</c:v>
                </c:pt>
                <c:pt idx="216">
                  <c:v>151</c:v>
                </c:pt>
                <c:pt idx="217">
                  <c:v>148</c:v>
                </c:pt>
                <c:pt idx="218">
                  <c:v>164</c:v>
                </c:pt>
                <c:pt idx="219">
                  <c:v>154</c:v>
                </c:pt>
                <c:pt idx="220">
                  <c:v>146</c:v>
                </c:pt>
                <c:pt idx="221">
                  <c:v>153</c:v>
                </c:pt>
                <c:pt idx="222">
                  <c:v>157</c:v>
                </c:pt>
                <c:pt idx="223">
                  <c:v>167</c:v>
                </c:pt>
                <c:pt idx="224">
                  <c:v>168</c:v>
                </c:pt>
                <c:pt idx="225">
                  <c:v>161</c:v>
                </c:pt>
                <c:pt idx="226">
                  <c:v>153</c:v>
                </c:pt>
                <c:pt idx="227">
                  <c:v>146</c:v>
                </c:pt>
                <c:pt idx="228">
                  <c:v>164</c:v>
                </c:pt>
                <c:pt idx="229">
                  <c:v>168</c:v>
                </c:pt>
                <c:pt idx="230">
                  <c:v>181</c:v>
                </c:pt>
                <c:pt idx="231">
                  <c:v>147</c:v>
                </c:pt>
                <c:pt idx="232">
                  <c:v>154</c:v>
                </c:pt>
                <c:pt idx="233">
                  <c:v>154</c:v>
                </c:pt>
                <c:pt idx="234">
                  <c:v>156</c:v>
                </c:pt>
                <c:pt idx="235">
                  <c:v>148</c:v>
                </c:pt>
                <c:pt idx="236">
                  <c:v>153</c:v>
                </c:pt>
                <c:pt idx="237">
                  <c:v>156</c:v>
                </c:pt>
                <c:pt idx="238">
                  <c:v>161</c:v>
                </c:pt>
                <c:pt idx="239">
                  <c:v>160</c:v>
                </c:pt>
                <c:pt idx="240">
                  <c:v>154</c:v>
                </c:pt>
                <c:pt idx="241">
                  <c:v>179</c:v>
                </c:pt>
                <c:pt idx="242">
                  <c:v>175</c:v>
                </c:pt>
                <c:pt idx="243">
                  <c:v>179</c:v>
                </c:pt>
                <c:pt idx="244">
                  <c:v>158</c:v>
                </c:pt>
                <c:pt idx="245">
                  <c:v>179</c:v>
                </c:pt>
                <c:pt idx="246">
                  <c:v>165</c:v>
                </c:pt>
                <c:pt idx="247">
                  <c:v>173</c:v>
                </c:pt>
                <c:pt idx="248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7-475C-9A0C-14C3CE8C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13712"/>
        <c:axId val="673401232"/>
      </c:scatterChart>
      <c:valAx>
        <c:axId val="6734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House</a:t>
                </a:r>
                <a:r>
                  <a:rPr lang="en-IE" b="1" baseline="0"/>
                  <a:t> Price (</a:t>
                </a:r>
                <a:r>
                  <a:rPr lang="en-IE" sz="1000" b="1" i="0" u="none" strike="noStrike" baseline="0">
                    <a:effectLst/>
                  </a:rPr>
                  <a:t>€)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1232"/>
        <c:crosses val="autoZero"/>
        <c:crossBetween val="midCat"/>
      </c:valAx>
      <c:valAx>
        <c:axId val="6734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House</a:t>
                </a:r>
                <a:r>
                  <a:rPr lang="en-IE" b="1" baseline="0"/>
                  <a:t> Size (Sq. M)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Correlation</a:t>
            </a:r>
            <a:r>
              <a:rPr lang="en-IE" b="1" baseline="0"/>
              <a:t> Between Average No. of Rooms &amp; House Price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Bivariate!$C$50:$C$52</c:f>
              <c:numCache>
                <c:formatCode>0.0</c:formatCode>
                <c:ptCount val="3"/>
                <c:pt idx="0">
                  <c:v>7.3583333333333334</c:v>
                </c:pt>
                <c:pt idx="1">
                  <c:v>6.311827956989247</c:v>
                </c:pt>
                <c:pt idx="2">
                  <c:v>4.8108108108108105</c:v>
                </c:pt>
              </c:numCache>
            </c:numRef>
          </c:xVal>
          <c:yVal>
            <c:numRef>
              <c:f>Bivariate!$D$50:$D$52</c:f>
              <c:numCache>
                <c:formatCode>_-"€"* #,##0.0_-;\-"€"* #,##0.0_-;_-"€"* "-"??_-;_-@_-</c:formatCode>
                <c:ptCount val="3"/>
                <c:pt idx="0">
                  <c:v>764728.40833333333</c:v>
                </c:pt>
                <c:pt idx="1">
                  <c:v>557636.83870967745</c:v>
                </c:pt>
                <c:pt idx="2">
                  <c:v>381399.10810810811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3-48C5-A827-120BE9D0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18976"/>
        <c:axId val="1903619392"/>
      </c:scatterChart>
      <c:valAx>
        <c:axId val="19036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No. of Rooms (units)</a:t>
                </a:r>
              </a:p>
            </c:rich>
          </c:tx>
          <c:layout>
            <c:manualLayout>
              <c:xMode val="edge"/>
              <c:yMode val="edge"/>
              <c:x val="0.38986377166270575"/>
              <c:y val="0.89437972776849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19392"/>
        <c:crosses val="autoZero"/>
        <c:crossBetween val="midCat"/>
      </c:valAx>
      <c:valAx>
        <c:axId val="19036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1" i="0" baseline="0">
                    <a:effectLst/>
                  </a:rPr>
                  <a:t>House Price (€)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€&quot;* #,##0.0_-;\-&quot;€&quot;* #,##0.0_-;_-&quot;€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 baseline="0"/>
              <a:t> Correlation Between Average No. of Bathrooms &amp; House Price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Bivariate!$H$50:$H$52</c:f>
              <c:numCache>
                <c:formatCode>0.0</c:formatCode>
                <c:ptCount val="3"/>
                <c:pt idx="0">
                  <c:v>2.0583333333333331</c:v>
                </c:pt>
                <c:pt idx="1">
                  <c:v>1.7634408602150538</c:v>
                </c:pt>
                <c:pt idx="2">
                  <c:v>1.2972972972972974</c:v>
                </c:pt>
              </c:numCache>
            </c:numRef>
          </c:xVal>
          <c:yVal>
            <c:numRef>
              <c:f>Bivariate!$I$50:$I$52</c:f>
              <c:numCache>
                <c:formatCode>_-"€"* #,##0.0_-;\-"€"* #,##0.0_-;_-"€"* "-"??_-;_-@_-</c:formatCode>
                <c:ptCount val="3"/>
                <c:pt idx="0">
                  <c:v>764728.40833333333</c:v>
                </c:pt>
                <c:pt idx="1">
                  <c:v>557636.83870967745</c:v>
                </c:pt>
                <c:pt idx="2">
                  <c:v>381399.10810810811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4D26-B949-0891CAB4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95680"/>
        <c:axId val="1622794848"/>
      </c:scatterChart>
      <c:valAx>
        <c:axId val="16227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No. of</a:t>
                </a:r>
                <a:r>
                  <a:rPr lang="en-IE" b="1" baseline="0"/>
                  <a:t> Bathrooms (units)</a:t>
                </a:r>
                <a:endParaRPr lang="en-IE" b="1"/>
              </a:p>
            </c:rich>
          </c:tx>
          <c:layout>
            <c:manualLayout>
              <c:xMode val="edge"/>
              <c:yMode val="edge"/>
              <c:x val="0.41985623420754548"/>
              <c:y val="0.89140273411432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94848"/>
        <c:crosses val="autoZero"/>
        <c:crossBetween val="midCat"/>
      </c:valAx>
      <c:valAx>
        <c:axId val="16227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1" i="0" baseline="0">
                    <a:effectLst/>
                  </a:rPr>
                  <a:t>House Price (€)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€&quot;* #,##0.0_-;\-&quot;€&quot;* #,##0.0_-;_-&quot;€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1222</xdr:colOff>
      <xdr:row>0</xdr:row>
      <xdr:rowOff>161622</xdr:rowOff>
    </xdr:from>
    <xdr:to>
      <xdr:col>2</xdr:col>
      <xdr:colOff>164914</xdr:colOff>
      <xdr:row>3</xdr:row>
      <xdr:rowOff>37353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BA3217-CBF8-42CF-8A35-D981E495E4C9}"/>
            </a:ext>
          </a:extLst>
        </xdr:cNvPr>
        <xdr:cNvSpPr txBox="1"/>
      </xdr:nvSpPr>
      <xdr:spPr>
        <a:xfrm>
          <a:off x="617546" y="161622"/>
          <a:ext cx="1788544" cy="436025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2400" b="1">
              <a:solidFill>
                <a:schemeClr val="bg1"/>
              </a:solidFill>
            </a:rPr>
            <a:t>UNIVARIATE</a:t>
          </a:r>
        </a:p>
      </xdr:txBody>
    </xdr:sp>
    <xdr:clientData/>
  </xdr:twoCellAnchor>
  <xdr:twoCellAnchor>
    <xdr:from>
      <xdr:col>4</xdr:col>
      <xdr:colOff>1104900</xdr:colOff>
      <xdr:row>6</xdr:row>
      <xdr:rowOff>149346</xdr:rowOff>
    </xdr:from>
    <xdr:to>
      <xdr:col>9</xdr:col>
      <xdr:colOff>688487</xdr:colOff>
      <xdr:row>18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18E75-6B81-447F-9423-7BD9757E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17202</xdr:colOff>
      <xdr:row>33</xdr:row>
      <xdr:rowOff>151265</xdr:rowOff>
    </xdr:from>
    <xdr:to>
      <xdr:col>25</xdr:col>
      <xdr:colOff>549133</xdr:colOff>
      <xdr:row>56</xdr:row>
      <xdr:rowOff>5545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154271-70EA-40EE-85FB-9EE6FCC2D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89510</xdr:colOff>
      <xdr:row>9</xdr:row>
      <xdr:rowOff>44572</xdr:rowOff>
    </xdr:from>
    <xdr:to>
      <xdr:col>25</xdr:col>
      <xdr:colOff>254000</xdr:colOff>
      <xdr:row>13</xdr:row>
      <xdr:rowOff>120650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A5A6F8-2652-4F22-9C07-9D22A92C2C3B}"/>
            </a:ext>
          </a:extLst>
        </xdr:cNvPr>
        <xdr:cNvSpPr txBox="1"/>
      </xdr:nvSpPr>
      <xdr:spPr>
        <a:xfrm>
          <a:off x="16123260" y="1616197"/>
          <a:ext cx="6196990" cy="774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The</a:t>
          </a:r>
          <a:r>
            <a:rPr lang="en-IE" sz="1400" baseline="0"/>
            <a:t> standard deviation is extremely high as the data is more spread out from the mean. The standard deviation is hugely thrown off by a single outlier, house code 1259.</a:t>
          </a:r>
          <a:endParaRPr lang="en-IE" sz="1400"/>
        </a:p>
      </xdr:txBody>
    </xdr:sp>
    <xdr:clientData/>
  </xdr:twoCellAnchor>
  <xdr:twoCellAnchor>
    <xdr:from>
      <xdr:col>1</xdr:col>
      <xdr:colOff>277496</xdr:colOff>
      <xdr:row>56</xdr:row>
      <xdr:rowOff>32413</xdr:rowOff>
    </xdr:from>
    <xdr:to>
      <xdr:col>7</xdr:col>
      <xdr:colOff>669788</xdr:colOff>
      <xdr:row>74</xdr:row>
      <xdr:rowOff>69600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9F474-DF66-4729-B7D8-823CEDFC8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1020407</xdr:colOff>
      <xdr:row>71</xdr:row>
      <xdr:rowOff>163513</xdr:rowOff>
    </xdr:from>
    <xdr:to>
      <xdr:col>14</xdr:col>
      <xdr:colOff>0</xdr:colOff>
      <xdr:row>76</xdr:row>
      <xdr:rowOff>113731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D290D4-1419-4440-BF49-6D8B1F52492A}"/>
            </a:ext>
          </a:extLst>
        </xdr:cNvPr>
        <xdr:cNvSpPr txBox="1"/>
      </xdr:nvSpPr>
      <xdr:spPr>
        <a:xfrm>
          <a:off x="12265594" y="13285267"/>
          <a:ext cx="3500413" cy="874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 b="1"/>
            <a:t>Note: </a:t>
          </a:r>
          <a:r>
            <a:rPr lang="en-IE" sz="1400"/>
            <a:t>Although</a:t>
          </a:r>
          <a:r>
            <a:rPr lang="en-IE" sz="1400" baseline="0"/>
            <a:t> the number of houses in this data set is 250, only 245 homes have data on satisfactory levels.</a:t>
          </a:r>
          <a:endParaRPr lang="en-IE" sz="1400"/>
        </a:p>
      </xdr:txBody>
    </xdr:sp>
    <xdr:clientData/>
  </xdr:twoCellAnchor>
  <xdr:twoCellAnchor>
    <xdr:from>
      <xdr:col>14</xdr:col>
      <xdr:colOff>698407</xdr:colOff>
      <xdr:row>64</xdr:row>
      <xdr:rowOff>32785</xdr:rowOff>
    </xdr:from>
    <xdr:to>
      <xdr:col>25</xdr:col>
      <xdr:colOff>529183</xdr:colOff>
      <xdr:row>94</xdr:row>
      <xdr:rowOff>31608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89F8AB-7A9B-4E3E-BCD3-07B5923D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44450</xdr:colOff>
      <xdr:row>36</xdr:row>
      <xdr:rowOff>174624</xdr:rowOff>
    </xdr:from>
    <xdr:to>
      <xdr:col>9</xdr:col>
      <xdr:colOff>777875</xdr:colOff>
      <xdr:row>38</xdr:row>
      <xdr:rowOff>158749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1F87DA9-DAB5-4343-9F79-8A9499805726}"/>
            </a:ext>
          </a:extLst>
        </xdr:cNvPr>
        <xdr:cNvSpPr txBox="1"/>
      </xdr:nvSpPr>
      <xdr:spPr>
        <a:xfrm>
          <a:off x="7077075" y="6461124"/>
          <a:ext cx="37973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 b="1"/>
            <a:t>Note:</a:t>
          </a:r>
          <a:r>
            <a:rPr lang="en-IE" sz="1400" b="1" baseline="0"/>
            <a:t> </a:t>
          </a:r>
          <a:r>
            <a:rPr lang="en-IE" sz="1400" baseline="0"/>
            <a:t>In this House Price Table outlier excluded</a:t>
          </a:r>
          <a:endParaRPr lang="en-IE" sz="1400"/>
        </a:p>
      </xdr:txBody>
    </xdr:sp>
    <xdr:clientData/>
  </xdr:twoCellAnchor>
  <xdr:twoCellAnchor>
    <xdr:from>
      <xdr:col>24</xdr:col>
      <xdr:colOff>524567</xdr:colOff>
      <xdr:row>0</xdr:row>
      <xdr:rowOff>79651</xdr:rowOff>
    </xdr:from>
    <xdr:to>
      <xdr:col>27</xdr:col>
      <xdr:colOff>466174</xdr:colOff>
      <xdr:row>3</xdr:row>
      <xdr:rowOff>41412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8391AF0-3E7A-41E5-B309-E58FF44CB446}"/>
            </a:ext>
          </a:extLst>
        </xdr:cNvPr>
        <xdr:cNvSpPr txBox="1"/>
      </xdr:nvSpPr>
      <xdr:spPr>
        <a:xfrm>
          <a:off x="23205110" y="79651"/>
          <a:ext cx="1763781" cy="500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200" b="1"/>
            <a:t>Name: </a:t>
          </a:r>
          <a:r>
            <a:rPr lang="en-IE" sz="1200"/>
            <a:t>Anna Meudec</a:t>
          </a:r>
        </a:p>
        <a:p>
          <a:r>
            <a:rPr lang="en-IE" sz="1200" b="1"/>
            <a:t>Student No:</a:t>
          </a:r>
          <a:r>
            <a:rPr lang="en-IE" sz="1200" b="1" baseline="0"/>
            <a:t> </a:t>
          </a:r>
          <a:r>
            <a:rPr lang="en-IE" sz="1200" baseline="0"/>
            <a:t>20426856</a:t>
          </a:r>
          <a:endParaRPr lang="en-IE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571211</xdr:colOff>
      <xdr:row>6</xdr:row>
      <xdr:rowOff>116899</xdr:rowOff>
    </xdr:from>
    <xdr:to>
      <xdr:col>3</xdr:col>
      <xdr:colOff>902368</xdr:colOff>
      <xdr:row>8</xdr:row>
      <xdr:rowOff>100263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A4C2A5-1D3B-4776-82C1-960BADB344A0}"/>
            </a:ext>
          </a:extLst>
        </xdr:cNvPr>
        <xdr:cNvSpPr txBox="1"/>
      </xdr:nvSpPr>
      <xdr:spPr>
        <a:xfrm>
          <a:off x="571211" y="1219794"/>
          <a:ext cx="3054973" cy="3509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E" sz="1600" b="1"/>
            <a:t>House Satisfaction East &amp; West</a:t>
          </a:r>
        </a:p>
      </xdr:txBody>
    </xdr:sp>
    <xdr:clientData/>
  </xdr:twoCellAnchor>
  <xdr:twoCellAnchor>
    <xdr:from>
      <xdr:col>1</xdr:col>
      <xdr:colOff>6632</xdr:colOff>
      <xdr:row>18</xdr:row>
      <xdr:rowOff>166089</xdr:rowOff>
    </xdr:from>
    <xdr:to>
      <xdr:col>9</xdr:col>
      <xdr:colOff>74092</xdr:colOff>
      <xdr:row>35</xdr:row>
      <xdr:rowOff>32420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B064BE-C63E-43C8-9E59-128053E9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133033</xdr:colOff>
      <xdr:row>19</xdr:row>
      <xdr:rowOff>132365</xdr:rowOff>
    </xdr:from>
    <xdr:to>
      <xdr:col>17</xdr:col>
      <xdr:colOff>16711</xdr:colOff>
      <xdr:row>22</xdr:row>
      <xdr:rowOff>33422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0F3649-14F5-482D-914D-AA60E2191C35}"/>
            </a:ext>
          </a:extLst>
        </xdr:cNvPr>
        <xdr:cNvSpPr txBox="1"/>
      </xdr:nvSpPr>
      <xdr:spPr>
        <a:xfrm>
          <a:off x="12047638" y="3624865"/>
          <a:ext cx="3760520" cy="452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600" b="1"/>
            <a:t>Correlation between House Price &amp; Size</a:t>
          </a:r>
        </a:p>
      </xdr:txBody>
    </xdr:sp>
    <xdr:clientData/>
  </xdr:twoCellAnchor>
  <xdr:twoCellAnchor>
    <xdr:from>
      <xdr:col>14</xdr:col>
      <xdr:colOff>141859</xdr:colOff>
      <xdr:row>23</xdr:row>
      <xdr:rowOff>123535</xdr:rowOff>
    </xdr:from>
    <xdr:to>
      <xdr:col>14</xdr:col>
      <xdr:colOff>1157941</xdr:colOff>
      <xdr:row>25</xdr:row>
      <xdr:rowOff>74705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1EDD493-1230-4B36-B703-F5229A10424C}"/>
            </a:ext>
          </a:extLst>
        </xdr:cNvPr>
        <xdr:cNvSpPr txBox="1"/>
      </xdr:nvSpPr>
      <xdr:spPr>
        <a:xfrm>
          <a:off x="12094800" y="4419123"/>
          <a:ext cx="1016082" cy="3807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800" b="1">
              <a:solidFill>
                <a:schemeClr val="tx1"/>
              </a:solidFill>
            </a:rPr>
            <a:t>Graph</a:t>
          </a:r>
          <a:r>
            <a:rPr lang="en-IE" sz="1800" b="1" baseline="0">
              <a:solidFill>
                <a:schemeClr val="tx1"/>
              </a:solidFill>
            </a:rPr>
            <a:t> A</a:t>
          </a:r>
          <a:endParaRPr lang="en-IE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122525</xdr:colOff>
      <xdr:row>25</xdr:row>
      <xdr:rowOff>152481</xdr:rowOff>
    </xdr:from>
    <xdr:to>
      <xdr:col>17</xdr:col>
      <xdr:colOff>1221154</xdr:colOff>
      <xdr:row>45</xdr:row>
      <xdr:rowOff>85481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E16557-506D-4E83-B29A-9CE31D3C2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102885</xdr:colOff>
      <xdr:row>46</xdr:row>
      <xdr:rowOff>13728</xdr:rowOff>
    </xdr:from>
    <xdr:to>
      <xdr:col>21</xdr:col>
      <xdr:colOff>92643</xdr:colOff>
      <xdr:row>50</xdr:row>
      <xdr:rowOff>173157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6CF6558-1314-4E34-9932-457EFF15ACB9}"/>
            </a:ext>
          </a:extLst>
        </xdr:cNvPr>
        <xdr:cNvSpPr txBox="1"/>
      </xdr:nvSpPr>
      <xdr:spPr>
        <a:xfrm>
          <a:off x="13889712" y="8500747"/>
          <a:ext cx="7658604" cy="89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Above</a:t>
          </a:r>
          <a:r>
            <a:rPr lang="en-IE" sz="1100" baseline="0"/>
            <a:t> in Graph A we can see a low positive correlation between house price &amp; size. This determines that there is a slight relationship between the two variables. This is hugely affected by a single outlier, which throws off the correlation. </a:t>
          </a:r>
          <a:endParaRPr lang="en-IE" sz="1100"/>
        </a:p>
      </xdr:txBody>
    </xdr:sp>
    <xdr:clientData/>
  </xdr:twoCellAnchor>
  <xdr:twoCellAnchor>
    <xdr:from>
      <xdr:col>22</xdr:col>
      <xdr:colOff>338748</xdr:colOff>
      <xdr:row>25</xdr:row>
      <xdr:rowOff>126078</xdr:rowOff>
    </xdr:from>
    <xdr:to>
      <xdr:col>33</xdr:col>
      <xdr:colOff>213851</xdr:colOff>
      <xdr:row>45</xdr:row>
      <xdr:rowOff>64233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C049A1-C19B-49CF-A6B2-21CCBF30B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341922</xdr:colOff>
      <xdr:row>23</xdr:row>
      <xdr:rowOff>99112</xdr:rowOff>
    </xdr:from>
    <xdr:to>
      <xdr:col>24</xdr:col>
      <xdr:colOff>86198</xdr:colOff>
      <xdr:row>25</xdr:row>
      <xdr:rowOff>16104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7B57A6E-D3D9-4ECC-AE21-C226C2A1C829}"/>
            </a:ext>
          </a:extLst>
        </xdr:cNvPr>
        <xdr:cNvSpPr txBox="1"/>
      </xdr:nvSpPr>
      <xdr:spPr>
        <a:xfrm>
          <a:off x="22408172" y="4312093"/>
          <a:ext cx="965430" cy="344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800" b="1">
              <a:solidFill>
                <a:schemeClr val="tx1"/>
              </a:solidFill>
            </a:rPr>
            <a:t>Graph</a:t>
          </a:r>
          <a:r>
            <a:rPr lang="en-IE" sz="1800" b="1" baseline="0">
              <a:solidFill>
                <a:schemeClr val="tx1"/>
              </a:solidFill>
            </a:rPr>
            <a:t> B</a:t>
          </a:r>
          <a:endParaRPr lang="en-IE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336683</xdr:colOff>
      <xdr:row>46</xdr:row>
      <xdr:rowOff>73806</xdr:rowOff>
    </xdr:from>
    <xdr:to>
      <xdr:col>32</xdr:col>
      <xdr:colOff>111955</xdr:colOff>
      <xdr:row>50</xdr:row>
      <xdr:rowOff>127557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64E209-E083-4E78-827E-81FC17B6C934}"/>
            </a:ext>
          </a:extLst>
        </xdr:cNvPr>
        <xdr:cNvSpPr txBox="1"/>
      </xdr:nvSpPr>
      <xdr:spPr>
        <a:xfrm>
          <a:off x="22402933" y="8560825"/>
          <a:ext cx="6662580" cy="7864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Above in Graph B (excluding the outlier) we can now see a</a:t>
          </a:r>
          <a:r>
            <a:rPr lang="en-IE" sz="1100" baseline="0"/>
            <a:t> high positive correlation between house price &amp; size. This linear graph now shows that the size of the house hugely determines its price tag.</a:t>
          </a:r>
          <a:endParaRPr lang="en-IE" sz="1100"/>
        </a:p>
      </xdr:txBody>
    </xdr:sp>
    <xdr:clientData/>
  </xdr:twoCellAnchor>
  <xdr:twoCellAnchor>
    <xdr:from>
      <xdr:col>0</xdr:col>
      <xdr:colOff>403431</xdr:colOff>
      <xdr:row>55</xdr:row>
      <xdr:rowOff>7589</xdr:rowOff>
    </xdr:from>
    <xdr:to>
      <xdr:col>5</xdr:col>
      <xdr:colOff>394900</xdr:colOff>
      <xdr:row>71</xdr:row>
      <xdr:rowOff>21546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B7A64A-75AD-407D-BBEF-7F6267156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5354</xdr:colOff>
      <xdr:row>55</xdr:row>
      <xdr:rowOff>66713</xdr:rowOff>
    </xdr:from>
    <xdr:to>
      <xdr:col>11</xdr:col>
      <xdr:colOff>504939</xdr:colOff>
      <xdr:row>70</xdr:row>
      <xdr:rowOff>175964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3C5632-45C8-4BA9-B805-42DA8B02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180143</xdr:rowOff>
    </xdr:from>
    <xdr:to>
      <xdr:col>4</xdr:col>
      <xdr:colOff>808793</xdr:colOff>
      <xdr:row>78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9770A87-5319-494A-B913-83ECD41BA90D}"/>
            </a:ext>
          </a:extLst>
        </xdr:cNvPr>
        <xdr:cNvSpPr txBox="1"/>
      </xdr:nvSpPr>
      <xdr:spPr>
        <a:xfrm>
          <a:off x="609600" y="16648868"/>
          <a:ext cx="4037768" cy="11819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200"/>
            <a:t>The relationship</a:t>
          </a:r>
          <a:r>
            <a:rPr lang="en-IE" sz="1200" baseline="0"/>
            <a:t> between the number of rooms and house price is that of a high positive correlation.</a:t>
          </a:r>
          <a:endParaRPr lang="en-IE" sz="1200"/>
        </a:p>
        <a:p>
          <a:endParaRPr lang="en-IE" sz="1200"/>
        </a:p>
        <a:p>
          <a:r>
            <a:rPr lang="en-IE" sz="1200"/>
            <a:t>As we can see in the scatter plot graph above</a:t>
          </a:r>
          <a:r>
            <a:rPr lang="en-IE" sz="1200" baseline="0"/>
            <a:t> there is an exponential increase in the price of houses when the number of rooms increases.</a:t>
          </a:r>
          <a:endParaRPr lang="en-IE" sz="1200"/>
        </a:p>
      </xdr:txBody>
    </xdr:sp>
    <xdr:clientData/>
  </xdr:twoCellAnchor>
  <xdr:twoCellAnchor>
    <xdr:from>
      <xdr:col>6</xdr:col>
      <xdr:colOff>152400</xdr:colOff>
      <xdr:row>72</xdr:row>
      <xdr:rowOff>1</xdr:rowOff>
    </xdr:from>
    <xdr:to>
      <xdr:col>11</xdr:col>
      <xdr:colOff>419100</xdr:colOff>
      <xdr:row>78</xdr:row>
      <xdr:rowOff>19050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2A41184-EBA5-4BB5-866D-1B12548648C4}"/>
            </a:ext>
          </a:extLst>
        </xdr:cNvPr>
        <xdr:cNvSpPr txBox="1"/>
      </xdr:nvSpPr>
      <xdr:spPr>
        <a:xfrm>
          <a:off x="5467350" y="13887451"/>
          <a:ext cx="4667250" cy="1162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200"/>
            <a:t>Secondly,</a:t>
          </a:r>
          <a:r>
            <a:rPr lang="en-IE" sz="1200" baseline="0"/>
            <a:t> the relationship between the number of bathrooms and house price is also that of a high positive correlation.</a:t>
          </a:r>
        </a:p>
        <a:p>
          <a:endParaRPr lang="en-IE" sz="1200" baseline="0"/>
        </a:p>
        <a:p>
          <a:r>
            <a:rPr lang="en-IE" sz="1200" baseline="0"/>
            <a:t>This correlation is shown above in the scatter plot graph, where an exponential curve can be observed.</a:t>
          </a:r>
          <a:endParaRPr lang="en-IE" sz="1200"/>
        </a:p>
      </xdr:txBody>
    </xdr:sp>
    <xdr:clientData/>
  </xdr:twoCellAnchor>
  <xdr:twoCellAnchor>
    <xdr:from>
      <xdr:col>0</xdr:col>
      <xdr:colOff>533977</xdr:colOff>
      <xdr:row>44</xdr:row>
      <xdr:rowOff>87538</xdr:rowOff>
    </xdr:from>
    <xdr:to>
      <xdr:col>5</xdr:col>
      <xdr:colOff>378403</xdr:colOff>
      <xdr:row>46</xdr:row>
      <xdr:rowOff>158750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A01024-454F-4576-98DA-A6668109B7E4}"/>
            </a:ext>
          </a:extLst>
        </xdr:cNvPr>
        <xdr:cNvSpPr txBox="1"/>
      </xdr:nvSpPr>
      <xdr:spPr>
        <a:xfrm>
          <a:off x="533977" y="8107588"/>
          <a:ext cx="5226051" cy="4331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 b="1"/>
            <a:t>Correlation between Average No. of Rooms &amp; House Price</a:t>
          </a:r>
        </a:p>
      </xdr:txBody>
    </xdr:sp>
    <xdr:clientData/>
  </xdr:twoCellAnchor>
  <xdr:twoCellAnchor>
    <xdr:from>
      <xdr:col>5</xdr:col>
      <xdr:colOff>599786</xdr:colOff>
      <xdr:row>44</xdr:row>
      <xdr:rowOff>85149</xdr:rowOff>
    </xdr:from>
    <xdr:to>
      <xdr:col>11</xdr:col>
      <xdr:colOff>407266</xdr:colOff>
      <xdr:row>46</xdr:row>
      <xdr:rowOff>144318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63FBE55-C45D-4BB0-A457-0D857FA0B7C3}"/>
            </a:ext>
          </a:extLst>
        </xdr:cNvPr>
        <xdr:cNvSpPr txBox="1"/>
      </xdr:nvSpPr>
      <xdr:spPr>
        <a:xfrm>
          <a:off x="5261263" y="8340149"/>
          <a:ext cx="4815321" cy="434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 b="1"/>
            <a:t>Correlation between Average No. of Bathrooms &amp; House Price</a:t>
          </a:r>
        </a:p>
      </xdr:txBody>
    </xdr:sp>
    <xdr:clientData/>
  </xdr:twoCellAnchor>
  <xdr:twoCellAnchor>
    <xdr:from>
      <xdr:col>15</xdr:col>
      <xdr:colOff>1393246</xdr:colOff>
      <xdr:row>55</xdr:row>
      <xdr:rowOff>97559</xdr:rowOff>
    </xdr:from>
    <xdr:to>
      <xdr:col>20</xdr:col>
      <xdr:colOff>28287</xdr:colOff>
      <xdr:row>57</xdr:row>
      <xdr:rowOff>66098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1DAAA3C-1C38-454F-92A4-6E0841327B63}"/>
            </a:ext>
          </a:extLst>
        </xdr:cNvPr>
        <xdr:cNvSpPr txBox="1"/>
      </xdr:nvSpPr>
      <xdr:spPr>
        <a:xfrm>
          <a:off x="16875701" y="9761104"/>
          <a:ext cx="3969041" cy="314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 b="1"/>
            <a:t>Correlation between Land</a:t>
          </a:r>
          <a:r>
            <a:rPr lang="en-IE" sz="1400" b="1" baseline="0"/>
            <a:t> Area &amp; House Price</a:t>
          </a:r>
          <a:endParaRPr lang="en-IE" sz="1400" b="1"/>
        </a:p>
      </xdr:txBody>
    </xdr:sp>
    <xdr:clientData/>
  </xdr:twoCellAnchor>
  <xdr:twoCellAnchor>
    <xdr:from>
      <xdr:col>18</xdr:col>
      <xdr:colOff>99331</xdr:colOff>
      <xdr:row>58</xdr:row>
      <xdr:rowOff>150915</xdr:rowOff>
    </xdr:from>
    <xdr:to>
      <xdr:col>24</xdr:col>
      <xdr:colOff>33643</xdr:colOff>
      <xdr:row>61</xdr:row>
      <xdr:rowOff>45604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DFB4795-0439-4B30-979E-B71318C0E4AB}"/>
            </a:ext>
          </a:extLst>
        </xdr:cNvPr>
        <xdr:cNvSpPr txBox="1"/>
      </xdr:nvSpPr>
      <xdr:spPr>
        <a:xfrm>
          <a:off x="19703513" y="10334006"/>
          <a:ext cx="3571130" cy="483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*This</a:t>
          </a:r>
          <a:r>
            <a:rPr lang="en-IE" sz="1400" baseline="0"/>
            <a:t> correlation excludes the House no. 1259, as it is our single outlier. </a:t>
          </a:r>
          <a:endParaRPr lang="en-IE" sz="1400"/>
        </a:p>
      </xdr:txBody>
    </xdr:sp>
    <xdr:clientData/>
  </xdr:twoCellAnchor>
  <xdr:twoCellAnchor>
    <xdr:from>
      <xdr:col>17</xdr:col>
      <xdr:colOff>688733</xdr:colOff>
      <xdr:row>85</xdr:row>
      <xdr:rowOff>164030</xdr:rowOff>
    </xdr:from>
    <xdr:to>
      <xdr:col>26</xdr:col>
      <xdr:colOff>130735</xdr:colOff>
      <xdr:row>90</xdr:row>
      <xdr:rowOff>56029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A8549C5-9994-4C71-AB56-63EC05F54346}"/>
            </a:ext>
          </a:extLst>
        </xdr:cNvPr>
        <xdr:cNvSpPr txBox="1"/>
      </xdr:nvSpPr>
      <xdr:spPr>
        <a:xfrm>
          <a:off x="15854027" y="16039030"/>
          <a:ext cx="5418473" cy="825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E" sz="1400"/>
            <a:t>The</a:t>
          </a:r>
          <a:r>
            <a:rPr lang="en-IE" sz="1400" baseline="0"/>
            <a:t> above graph </a:t>
          </a:r>
          <a:r>
            <a:rPr lang="en-IE" sz="1400"/>
            <a:t>shows that the relationship between land area and house price</a:t>
          </a:r>
          <a:r>
            <a:rPr lang="en-IE" sz="1400" baseline="0"/>
            <a:t> is that of </a:t>
          </a:r>
          <a:r>
            <a:rPr lang="en-IE" sz="1400"/>
            <a:t>a strong positive correlation. The</a:t>
          </a:r>
          <a:r>
            <a:rPr lang="en-IE" sz="1400" baseline="0"/>
            <a:t> amount of land area heavily increases the price of a home.</a:t>
          </a:r>
          <a:endParaRPr lang="en-IE" sz="1400"/>
        </a:p>
        <a:p>
          <a:pPr algn="l"/>
          <a:r>
            <a:rPr lang="en-IE" sz="1400"/>
            <a:t> </a:t>
          </a:r>
        </a:p>
      </xdr:txBody>
    </xdr:sp>
    <xdr:clientData/>
  </xdr:twoCellAnchor>
  <xdr:twoCellAnchor>
    <xdr:from>
      <xdr:col>15</xdr:col>
      <xdr:colOff>388456</xdr:colOff>
      <xdr:row>99</xdr:row>
      <xdr:rowOff>74129</xdr:rowOff>
    </xdr:from>
    <xdr:to>
      <xdr:col>19</xdr:col>
      <xdr:colOff>284079</xdr:colOff>
      <xdr:row>101</xdr:row>
      <xdr:rowOff>116974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F00C4E2-63E4-417A-AD84-102145494A43}"/>
            </a:ext>
          </a:extLst>
        </xdr:cNvPr>
        <xdr:cNvSpPr txBox="1"/>
      </xdr:nvSpPr>
      <xdr:spPr>
        <a:xfrm>
          <a:off x="13890561" y="18472418"/>
          <a:ext cx="3421544" cy="410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 b="1"/>
            <a:t>Correlation</a:t>
          </a:r>
          <a:r>
            <a:rPr lang="en-IE" sz="1400" b="1" baseline="0"/>
            <a:t> of Satisfaction &amp; House Price</a:t>
          </a:r>
          <a:endParaRPr lang="en-IE" sz="1400" b="1"/>
        </a:p>
      </xdr:txBody>
    </xdr:sp>
    <xdr:clientData/>
  </xdr:twoCellAnchor>
  <xdr:twoCellAnchor>
    <xdr:from>
      <xdr:col>17</xdr:col>
      <xdr:colOff>60940</xdr:colOff>
      <xdr:row>105</xdr:row>
      <xdr:rowOff>181049</xdr:rowOff>
    </xdr:from>
    <xdr:to>
      <xdr:col>28</xdr:col>
      <xdr:colOff>21404</xdr:colOff>
      <xdr:row>135</xdr:row>
      <xdr:rowOff>149831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7E90594-6674-4840-9795-B99E7E21F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187975</xdr:colOff>
      <xdr:row>102</xdr:row>
      <xdr:rowOff>146382</xdr:rowOff>
    </xdr:from>
    <xdr:to>
      <xdr:col>24</xdr:col>
      <xdr:colOff>140908</xdr:colOff>
      <xdr:row>105</xdr:row>
      <xdr:rowOff>43780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8A88055-68BD-40A0-9451-72F0B098DE72}"/>
            </a:ext>
          </a:extLst>
        </xdr:cNvPr>
        <xdr:cNvSpPr txBox="1"/>
      </xdr:nvSpPr>
      <xdr:spPr>
        <a:xfrm>
          <a:off x="16733649" y="18918124"/>
          <a:ext cx="3613102" cy="496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200"/>
            <a:t>*This</a:t>
          </a:r>
          <a:r>
            <a:rPr lang="en-IE" sz="1200" baseline="0"/>
            <a:t> correlation excludes the House no. 1259, as it is our single outlier. </a:t>
          </a:r>
          <a:endParaRPr lang="en-IE" sz="1200"/>
        </a:p>
      </xdr:txBody>
    </xdr:sp>
    <xdr:clientData/>
  </xdr:twoCellAnchor>
  <xdr:twoCellAnchor>
    <xdr:from>
      <xdr:col>1</xdr:col>
      <xdr:colOff>0</xdr:colOff>
      <xdr:row>86</xdr:row>
      <xdr:rowOff>1</xdr:rowOff>
    </xdr:from>
    <xdr:to>
      <xdr:col>5</xdr:col>
      <xdr:colOff>233947</xdr:colOff>
      <xdr:row>88</xdr:row>
      <xdr:rowOff>16711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810EDE9-C30E-4F5B-BF79-90CB7F9A8FEC}"/>
            </a:ext>
          </a:extLst>
        </xdr:cNvPr>
        <xdr:cNvSpPr txBox="1"/>
      </xdr:nvSpPr>
      <xdr:spPr>
        <a:xfrm>
          <a:off x="601579" y="15958554"/>
          <a:ext cx="4294605" cy="384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600" b="1"/>
            <a:t>Correlation</a:t>
          </a:r>
          <a:r>
            <a:rPr lang="en-IE" sz="1600" b="1" baseline="0"/>
            <a:t> between House Code &amp; House Price</a:t>
          </a:r>
          <a:endParaRPr lang="en-IE" sz="1600" b="1"/>
        </a:p>
      </xdr:txBody>
    </xdr:sp>
    <xdr:clientData/>
  </xdr:twoCellAnchor>
  <xdr:twoCellAnchor>
    <xdr:from>
      <xdr:col>0</xdr:col>
      <xdr:colOff>601540</xdr:colOff>
      <xdr:row>90</xdr:row>
      <xdr:rowOff>161924</xdr:rowOff>
    </xdr:from>
    <xdr:to>
      <xdr:col>3</xdr:col>
      <xdr:colOff>552450</xdr:colOff>
      <xdr:row>100</xdr:row>
      <xdr:rowOff>9525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5D257A4-6B21-4EFE-B879-A4A1AE2DDBD4}"/>
            </a:ext>
          </a:extLst>
        </xdr:cNvPr>
        <xdr:cNvSpPr txBox="1"/>
      </xdr:nvSpPr>
      <xdr:spPr>
        <a:xfrm>
          <a:off x="601540" y="16678274"/>
          <a:ext cx="3684710" cy="1657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/>
            <a:t>The</a:t>
          </a:r>
          <a:r>
            <a:rPr lang="en-IE" sz="1400" baseline="0"/>
            <a:t> calculated correlation of -0.068 and the graph on the right both show a low negative correlation between house code and house price.</a:t>
          </a:r>
        </a:p>
        <a:p>
          <a:endParaRPr lang="en-IE" sz="1400" baseline="0"/>
        </a:p>
        <a:p>
          <a:r>
            <a:rPr lang="en-IE" sz="1400" baseline="0"/>
            <a:t>There is no relationship between house code &amp; house price.</a:t>
          </a:r>
          <a:endParaRPr lang="en-IE" sz="1200" baseline="0"/>
        </a:p>
        <a:p>
          <a:endParaRPr lang="en-IE" sz="1200"/>
        </a:p>
      </xdr:txBody>
    </xdr:sp>
    <xdr:clientData/>
  </xdr:twoCellAnchor>
  <xdr:twoCellAnchor>
    <xdr:from>
      <xdr:col>3</xdr:col>
      <xdr:colOff>878498</xdr:colOff>
      <xdr:row>89</xdr:row>
      <xdr:rowOff>122114</xdr:rowOff>
    </xdr:from>
    <xdr:to>
      <xdr:col>12</xdr:col>
      <xdr:colOff>895350</xdr:colOff>
      <xdr:row>115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D7A2412-A96A-4CDD-A140-8D5F9653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275247</xdr:colOff>
      <xdr:row>63</xdr:row>
      <xdr:rowOff>69849</xdr:rowOff>
    </xdr:from>
    <xdr:to>
      <xdr:col>28</xdr:col>
      <xdr:colOff>429559</xdr:colOff>
      <xdr:row>85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4931C45-951B-4727-A3F1-4E4CFB50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443034</xdr:colOff>
      <xdr:row>123</xdr:row>
      <xdr:rowOff>15436</xdr:rowOff>
    </xdr:from>
    <xdr:to>
      <xdr:col>3</xdr:col>
      <xdr:colOff>609828</xdr:colOff>
      <xdr:row>125</xdr:row>
      <xdr:rowOff>7049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21DE43-79B7-464B-95EA-7DBBE76AF599}"/>
            </a:ext>
          </a:extLst>
        </xdr:cNvPr>
        <xdr:cNvSpPr txBox="1"/>
      </xdr:nvSpPr>
      <xdr:spPr>
        <a:xfrm>
          <a:off x="443034" y="22144448"/>
          <a:ext cx="3899265" cy="34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400" b="1"/>
            <a:t>Are</a:t>
          </a:r>
          <a:r>
            <a:rPr lang="en-IE" sz="1400" b="1" baseline="0"/>
            <a:t> Houses in the West dearer than in the East?</a:t>
          </a:r>
          <a:endParaRPr lang="en-IE" sz="1400" b="1"/>
        </a:p>
      </xdr:txBody>
    </xdr:sp>
    <xdr:clientData/>
  </xdr:twoCellAnchor>
  <xdr:twoCellAnchor>
    <xdr:from>
      <xdr:col>1</xdr:col>
      <xdr:colOff>16711</xdr:colOff>
      <xdr:row>0</xdr:row>
      <xdr:rowOff>150394</xdr:rowOff>
    </xdr:from>
    <xdr:to>
      <xdr:col>1</xdr:col>
      <xdr:colOff>1627271</xdr:colOff>
      <xdr:row>3</xdr:row>
      <xdr:rowOff>38099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881072A-E040-423F-9DE9-ECF7B800EE95}"/>
            </a:ext>
          </a:extLst>
        </xdr:cNvPr>
        <xdr:cNvSpPr txBox="1"/>
      </xdr:nvSpPr>
      <xdr:spPr>
        <a:xfrm>
          <a:off x="626311" y="150394"/>
          <a:ext cx="1610560" cy="42110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2400" b="1">
              <a:solidFill>
                <a:schemeClr val="bg1"/>
              </a:solidFill>
            </a:rPr>
            <a:t>BIVARIATE</a:t>
          </a:r>
        </a:p>
      </xdr:txBody>
    </xdr:sp>
    <xdr:clientData/>
  </xdr:twoCellAnchor>
  <xdr:twoCellAnchor>
    <xdr:from>
      <xdr:col>15</xdr:col>
      <xdr:colOff>124383</xdr:colOff>
      <xdr:row>112</xdr:row>
      <xdr:rowOff>107924</xdr:rowOff>
    </xdr:from>
    <xdr:to>
      <xdr:col>16</xdr:col>
      <xdr:colOff>1292678</xdr:colOff>
      <xdr:row>120</xdr:row>
      <xdr:rowOff>122465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575CF57-EAE3-4AE7-9F62-11871EA6E984}"/>
            </a:ext>
          </a:extLst>
        </xdr:cNvPr>
        <xdr:cNvSpPr txBox="1"/>
      </xdr:nvSpPr>
      <xdr:spPr>
        <a:xfrm>
          <a:off x="15636526" y="20260103"/>
          <a:ext cx="2583438" cy="14296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200"/>
            <a:t>The</a:t>
          </a:r>
          <a:r>
            <a:rPr lang="en-IE" sz="1200" baseline="0"/>
            <a:t> relationship between house price and satisfaction is a very low positive correlation.</a:t>
          </a:r>
        </a:p>
        <a:p>
          <a:endParaRPr lang="en-IE" sz="1200" baseline="0"/>
        </a:p>
        <a:p>
          <a:r>
            <a:rPr lang="en-IE" sz="1200" baseline="0"/>
            <a:t>This means that regardless of the price you pay, you could still be dissatisfied.</a:t>
          </a:r>
          <a:endParaRPr lang="en-IE" sz="1200"/>
        </a:p>
      </xdr:txBody>
    </xdr:sp>
    <xdr:clientData/>
  </xdr:twoCellAnchor>
  <xdr:twoCellAnchor>
    <xdr:from>
      <xdr:col>0</xdr:col>
      <xdr:colOff>468645</xdr:colOff>
      <xdr:row>126</xdr:row>
      <xdr:rowOff>115703</xdr:rowOff>
    </xdr:from>
    <xdr:to>
      <xdr:col>8</xdr:col>
      <xdr:colOff>232588</xdr:colOff>
      <xdr:row>149</xdr:row>
      <xdr:rowOff>132907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FB009D-5BA0-4FF9-86BF-03D6D176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643937</xdr:colOff>
      <xdr:row>131</xdr:row>
      <xdr:rowOff>63279</xdr:rowOff>
    </xdr:from>
    <xdr:to>
      <xdr:col>12</xdr:col>
      <xdr:colOff>683512</xdr:colOff>
      <xdr:row>137</xdr:row>
      <xdr:rowOff>121832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E6905C5-A0D8-4AC3-A95C-CA23F41BC104}"/>
            </a:ext>
          </a:extLst>
        </xdr:cNvPr>
        <xdr:cNvSpPr txBox="1"/>
      </xdr:nvSpPr>
      <xdr:spPr>
        <a:xfrm>
          <a:off x="9759140" y="23676419"/>
          <a:ext cx="3063209" cy="11218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200"/>
            <a:t>To</a:t>
          </a:r>
          <a:r>
            <a:rPr lang="en-IE" sz="1200" baseline="0"/>
            <a:t> answer the title question, no is the answer. </a:t>
          </a:r>
          <a:r>
            <a:rPr lang="en-IE" sz="1200"/>
            <a:t>As we can clearly see in the graph,</a:t>
          </a:r>
          <a:r>
            <a:rPr lang="en-IE" sz="1200" baseline="0"/>
            <a:t> East and West house prices follow the same path and generally prices increase at the same rate.</a:t>
          </a:r>
          <a:endParaRPr lang="en-IE" sz="1200"/>
        </a:p>
      </xdr:txBody>
    </xdr:sp>
    <xdr:clientData/>
  </xdr:twoCellAnchor>
  <xdr:twoCellAnchor>
    <xdr:from>
      <xdr:col>6</xdr:col>
      <xdr:colOff>460251</xdr:colOff>
      <xdr:row>148</xdr:row>
      <xdr:rowOff>19948</xdr:rowOff>
    </xdr:from>
    <xdr:to>
      <xdr:col>8</xdr:col>
      <xdr:colOff>243465</xdr:colOff>
      <xdr:row>149</xdr:row>
      <xdr:rowOff>138706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479D7C9-93AE-4250-A23D-BC2C7D53242C}"/>
            </a:ext>
          </a:extLst>
        </xdr:cNvPr>
        <xdr:cNvSpPr txBox="1"/>
      </xdr:nvSpPr>
      <xdr:spPr>
        <a:xfrm>
          <a:off x="6403314" y="26233821"/>
          <a:ext cx="2949271" cy="293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200"/>
            <a:t>*Graph excludes outlier</a:t>
          </a:r>
          <a:r>
            <a:rPr lang="en-IE" sz="1200" baseline="0"/>
            <a:t>, house code 1259</a:t>
          </a:r>
          <a:endParaRPr lang="en-IE" sz="1200"/>
        </a:p>
      </xdr:txBody>
    </xdr:sp>
    <xdr:clientData/>
  </xdr:twoCellAnchor>
  <xdr:twoCellAnchor>
    <xdr:from>
      <xdr:col>32</xdr:col>
      <xdr:colOff>515938</xdr:colOff>
      <xdr:row>0</xdr:row>
      <xdr:rowOff>99219</xdr:rowOff>
    </xdr:from>
    <xdr:to>
      <xdr:col>35</xdr:col>
      <xdr:colOff>451539</xdr:colOff>
      <xdr:row>3</xdr:row>
      <xdr:rowOff>61175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0873B08-29AD-4847-9AC7-3C78E0E0D4D3}"/>
            </a:ext>
          </a:extLst>
        </xdr:cNvPr>
        <xdr:cNvSpPr txBox="1"/>
      </xdr:nvSpPr>
      <xdr:spPr>
        <a:xfrm>
          <a:off x="29547344" y="99219"/>
          <a:ext cx="1781070" cy="497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200" b="1"/>
            <a:t>Name: </a:t>
          </a:r>
          <a:r>
            <a:rPr lang="en-IE" sz="1200"/>
            <a:t>Anna Meudec</a:t>
          </a:r>
        </a:p>
        <a:p>
          <a:r>
            <a:rPr lang="en-IE" sz="1200" b="1"/>
            <a:t>Student No:</a:t>
          </a:r>
          <a:r>
            <a:rPr lang="en-IE" sz="1200" b="1" baseline="0"/>
            <a:t> </a:t>
          </a:r>
          <a:r>
            <a:rPr lang="en-IE" sz="1200" baseline="0"/>
            <a:t>20426856</a:t>
          </a:r>
          <a:endParaRPr lang="en-IE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164611</xdr:rowOff>
    </xdr:from>
    <xdr:to>
      <xdr:col>19</xdr:col>
      <xdr:colOff>0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586178-9B4C-4F20-939B-3F548B17BCD7}"/>
            </a:ext>
          </a:extLst>
        </xdr:cNvPr>
        <xdr:cNvSpPr txBox="1"/>
      </xdr:nvSpPr>
      <xdr:spPr>
        <a:xfrm>
          <a:off x="11234615" y="2570284"/>
          <a:ext cx="6362212" cy="7512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4000"/>
            <a:t>House</a:t>
          </a:r>
          <a:r>
            <a:rPr lang="en-IE" sz="4000" baseline="0"/>
            <a:t> Price Data File No. 397</a:t>
          </a:r>
          <a:endParaRPr lang="en-IE" sz="4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0D3AC9-6C44-4631-B8E6-7E2C79D80C91}" name="Table2" displayName="Table2" ref="B8:D12" totalsRowShown="0" headerRowDxfId="51" dataDxfId="50">
  <autoFilter ref="B8:D12" xr:uid="{041FFFC8-D5DF-41B4-A8CC-51C101EFAE9D}">
    <filterColumn colId="0" hiddenButton="1"/>
    <filterColumn colId="1" hiddenButton="1"/>
    <filterColumn colId="2" hiddenButton="1"/>
  </autoFilter>
  <tableColumns count="3">
    <tableColumn id="1" xr3:uid="{9ABF978F-0092-4E1D-A395-8D362A287B69}" name="House Type" dataDxfId="49"/>
    <tableColumn id="2" xr3:uid="{AFCFD0AB-73BB-4D47-BB0E-DE5BC8E17B73}" name="N" dataDxfId="48"/>
    <tableColumn id="3" xr3:uid="{31F2C0A0-F9E6-4DA0-BD1F-B3B26C9F7ACC}" name="%" dataDxfId="47" dataCellStyle="Percent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06C4B6-6FD0-4F57-A29D-B53002609410}" name="Table3" displayName="Table3" ref="B10:F16" totalsRowShown="0" headerRowDxfId="22" dataDxfId="21">
  <autoFilter ref="B10:F16" xr:uid="{7D733B6D-5082-4FD9-A5EF-9B40B4E1822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D340776-3A00-46BD-9B26-E3ED09CACBB4}" name="House Satisfaction" dataDxfId="20"/>
    <tableColumn id="2" xr3:uid="{2E2753C7-19EE-446C-91BC-E36644EA2809}" name="East" dataDxfId="19"/>
    <tableColumn id="3" xr3:uid="{6888DF58-B690-4C10-B86F-78BEBC48337A}" name="%" dataDxfId="18" dataCellStyle="Percent"/>
    <tableColumn id="4" xr3:uid="{58AF4A6D-872C-4A85-9AF2-2C323BC7F3A3}" name="West" dataDxfId="17"/>
    <tableColumn id="5" xr3:uid="{A7E62D60-601E-457D-9ABA-EEFAD46E84FC}" name="% " dataDxfId="16" dataCellStyle="Percent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D07D4E-FD8A-4FDC-9940-A6FD8B51B9E5}" name="Table16" displayName="Table16" ref="G48:I52" totalsRowShown="0" headerRowDxfId="15" dataDxfId="14">
  <autoFilter ref="G48:I52" xr:uid="{2800B2AE-CC9F-4BF7-85F3-957982B8DD64}">
    <filterColumn colId="0" hiddenButton="1"/>
    <filterColumn colId="1" hiddenButton="1"/>
    <filterColumn colId="2" hiddenButton="1"/>
  </autoFilter>
  <tableColumns count="3">
    <tableColumn id="1" xr3:uid="{48EF0354-C5B7-4FC8-802E-9A034569FE8D}" name="                         " dataDxfId="13"/>
    <tableColumn id="2" xr3:uid="{2AB0BC24-97E6-40C4-B166-0940B3461B12}" name="Average" dataDxfId="12"/>
    <tableColumn id="3" xr3:uid="{A705FFC2-4C68-4B3F-8D29-9777E39EFEA3}" name="Average     " dataDxfId="11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358A2C9-BAAB-40B2-B6AE-49E80E458609}" name="Table23" displayName="Table23" ref="O8:R12" totalsRowShown="0" headerRowDxfId="10" dataDxfId="9">
  <autoFilter ref="O8:R12" xr:uid="{B3AAA45B-3574-4A09-B96D-F4C1AC65E427}">
    <filterColumn colId="0" hiddenButton="1"/>
    <filterColumn colId="1" hiddenButton="1"/>
    <filterColumn colId="2" hiddenButton="1"/>
    <filterColumn colId="3" hiddenButton="1"/>
  </autoFilter>
  <tableColumns count="4">
    <tableColumn id="1" xr3:uid="{29B7F9CF-94E8-4398-B228-ABC1B2B2A8E9}" name="TABLE OF MEANS" dataDxfId="8"/>
    <tableColumn id="2" xr3:uid="{40D3B926-DAD4-4A5B-887E-767D48B367CA}" name="Price (€)" dataDxfId="7"/>
    <tableColumn id="3" xr3:uid="{F18E294B-A544-4F48-BA77-4800927FC5E5}" name="              " dataDxfId="6"/>
    <tableColumn id="4" xr3:uid="{F3C39580-4B12-4FFE-8EB6-2C658DDFDB1B}" name="                     " dataDxfId="5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662E7-FE86-4AF3-A044-399C409C48A7}" name="Table1" displayName="Table1" ref="B48:D52" totalsRowShown="0" headerRowDxfId="4" dataDxfId="3">
  <autoFilter ref="B48:D52" xr:uid="{83142592-8B85-4534-84D6-A09253C8062A}">
    <filterColumn colId="0" hiddenButton="1"/>
    <filterColumn colId="1" hiddenButton="1"/>
    <filterColumn colId="2" hiddenButton="1"/>
  </autoFilter>
  <tableColumns count="3">
    <tableColumn id="1" xr3:uid="{AA28CF74-E7BE-4D2E-A5D4-EC44E3C0573F}" name="                         " dataDxfId="2"/>
    <tableColumn id="2" xr3:uid="{B2232AA6-EC2C-4A4C-A224-812AAB97710A}" name="Average" dataDxfId="1"/>
    <tableColumn id="3" xr3:uid="{4765F088-A09F-4ADF-B267-A26FC97748AC}" name="Average     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DD8338-BE1D-45FB-B44E-53BC52611E01}" name="Table4" displayName="Table4" ref="N10:O15" totalsRowShown="0" headerRowDxfId="46" dataDxfId="45">
  <autoFilter ref="N10:O15" xr:uid="{3E54ACC4-1093-4CEF-AE13-90FDABF497E8}">
    <filterColumn colId="0" hiddenButton="1"/>
    <filterColumn colId="1" hiddenButton="1"/>
  </autoFilter>
  <tableColumns count="2">
    <tableColumn id="1" xr3:uid="{B247BF67-5AFC-4B59-9481-AB4F45919FC6}" name="House Price" dataDxfId="44"/>
    <tableColumn id="2" xr3:uid="{5F884664-F089-462C-AD82-A5E636EAAD18}" name="  " dataDxfId="43"/>
  </tableColumns>
  <tableStyleInfo name="TableStyleLight13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ECB8E1-535C-4BF6-8639-E017B3C94AA8}" name="Table11" displayName="Table11" ref="N26:P32" totalsRowShown="0" headerRowDxfId="42" dataDxfId="41">
  <autoFilter ref="N26:P32" xr:uid="{D32503CB-FD5D-41E1-9C84-D9134B82AA06}">
    <filterColumn colId="0" hiddenButton="1"/>
    <filterColumn colId="1" hiddenButton="1"/>
    <filterColumn colId="2" hiddenButton="1"/>
  </autoFilter>
  <tableColumns count="3">
    <tableColumn id="1" xr3:uid="{93990EA5-AFF6-4954-96FC-42F0E081C566}" name="Price" dataDxfId="40"/>
    <tableColumn id="2" xr3:uid="{BF47AE44-E168-4C37-B5B6-C11AFA3BB122}" name="N" dataDxfId="39"/>
    <tableColumn id="3" xr3:uid="{BF2981C1-8384-4D9B-A2CE-36D90B3ACD32}" name="%" dataDxfId="38" dataCellStyle="Perc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FE4A32-D7A6-4801-9164-A00E496498D5}" name="Table9" displayName="Table9" ref="B27:C32" totalsRowShown="0">
  <autoFilter ref="B27:C32" xr:uid="{99E27BA1-67EE-4021-BE65-B82DF22E2B55}">
    <filterColumn colId="0" hiddenButton="1"/>
    <filterColumn colId="1" hiddenButton="1"/>
  </autoFilter>
  <tableColumns count="2">
    <tableColumn id="1" xr3:uid="{87172569-B224-4AAD-B3B5-B96B36D9BF99}" name="House Size" dataDxfId="37"/>
    <tableColumn id="2" xr3:uid="{ABD9F560-51A2-4469-80CE-0A17E8648646}" name="                     " dataDxfId="3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5B8C34E-6B0C-49B0-857E-F9083FAD6F48}" name="Table10" displayName="Table10" ref="E27:F32" totalsRowShown="0">
  <autoFilter ref="E27:F32" xr:uid="{652F3731-4EA3-4B32-B5D5-FE183918B76C}">
    <filterColumn colId="0" hiddenButton="1"/>
    <filterColumn colId="1" hiddenButton="1"/>
  </autoFilter>
  <tableColumns count="2">
    <tableColumn id="1" xr3:uid="{A4470032-F1FA-4831-809C-2413F72952EC}" name="Land Area" dataDxfId="35"/>
    <tableColumn id="2" xr3:uid="{6148CF2D-5A91-4222-8658-3A3C4AFBDEBE}" name="Hectares" dataDxfId="3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77ECB6-6042-47CA-A271-72808542AAC5}" name="Table12" displayName="Table12" ref="H27:I32" totalsRowShown="0">
  <autoFilter ref="H27:I32" xr:uid="{6D885961-5B52-46B5-8B0F-71E43DFE8AB7}">
    <filterColumn colId="0" hiddenButton="1"/>
    <filterColumn colId="1" hiddenButton="1"/>
  </autoFilter>
  <tableColumns count="2">
    <tableColumn id="1" xr3:uid="{566256FE-B60D-4E85-BD9A-2F7E7BDF10BE}" name="No. of Rooms" dataDxfId="33"/>
    <tableColumn id="2" xr3:uid="{AF74B344-2E96-44F1-BAF0-3E61BFB83032}" name="                 " dataDxfId="32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C86DE57-BA33-46D1-BDED-1C91E455928E}" name="Table13" displayName="Table13" ref="B38:C43" totalsRowShown="0">
  <autoFilter ref="B38:C43" xr:uid="{52BAFE15-E380-4DA9-833A-601F28E45DD1}">
    <filterColumn colId="0" hiddenButton="1"/>
    <filterColumn colId="1" hiddenButton="1"/>
  </autoFilter>
  <tableColumns count="2">
    <tableColumn id="1" xr3:uid="{381EA6CF-3885-4D4A-96CA-2B8CE39A185D}" name="No. of Bathrooms" dataDxfId="31"/>
    <tableColumn id="2" xr3:uid="{70B67381-49EE-4114-B538-BD78A48D1FB9}" name="               " dataDxfId="30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DE043A6-0A36-4CEC-ABFD-70E21CCB93E1}" name="Table14" displayName="Table14" ref="E38:F43" totalsRowShown="0">
  <autoFilter ref="E38:F43" xr:uid="{6526F351-4038-491F-AE65-FF90ECB2F4F6}">
    <filterColumn colId="0" hiddenButton="1"/>
    <filterColumn colId="1" hiddenButton="1"/>
  </autoFilter>
  <tableColumns count="2">
    <tableColumn id="1" xr3:uid="{970DF364-B98C-4E93-A36E-D77A6C87C22A}" name="House Price" dataDxfId="29"/>
    <tableColumn id="2" xr3:uid="{561282EE-BC8D-46F6-93B2-93F36937598F}" name="               " dataDxfId="28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C6438BE-E679-4553-9FD9-6C7ABA4071A6}" name="Table18" displayName="Table18" ref="L65:N71" totalsRowShown="0" headerRowDxfId="27" dataDxfId="26">
  <autoFilter ref="L65:N71" xr:uid="{C2428D79-BA00-4CA7-8364-5099B86EA6B9}">
    <filterColumn colId="0" hiddenButton="1"/>
    <filterColumn colId="1" hiddenButton="1"/>
    <filterColumn colId="2" hiddenButton="1"/>
  </autoFilter>
  <tableColumns count="3">
    <tableColumn id="1" xr3:uid="{9D4F9900-7646-4FD3-8604-391C5646C173}" name="Satisfaction" dataDxfId="25"/>
    <tableColumn id="2" xr3:uid="{4C591927-0F2E-4140-B650-5928B07E66AF}" name="N" dataDxfId="24"/>
    <tableColumn id="3" xr3:uid="{15994B55-0F12-42EE-A91A-FF02FB22B0ED}" name="%" dataDxfId="23" dataCellStyle="Perce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37BC-9BE1-40BD-B04F-DD3868662ADD}">
  <sheetPr>
    <pageSetUpPr fitToPage="1"/>
  </sheetPr>
  <dimension ref="A1:AB101"/>
  <sheetViews>
    <sheetView tabSelected="1" zoomScale="42" zoomScaleNormal="42" workbookViewId="0">
      <selection activeCell="E38" sqref="E38"/>
    </sheetView>
  </sheetViews>
  <sheetFormatPr defaultRowHeight="14.5" x14ac:dyDescent="0.35"/>
  <cols>
    <col min="2" max="2" width="23.26953125" bestFit="1" customWidth="1"/>
    <col min="3" max="3" width="16.453125" bestFit="1" customWidth="1"/>
    <col min="4" max="4" width="24.26953125" bestFit="1" customWidth="1"/>
    <col min="5" max="5" width="19.90625" bestFit="1" customWidth="1"/>
    <col min="6" max="6" width="13.6328125" bestFit="1" customWidth="1"/>
    <col min="7" max="7" width="12.453125" customWidth="1"/>
    <col min="8" max="8" width="19.90625" bestFit="1" customWidth="1"/>
    <col min="9" max="9" width="13.453125" bestFit="1" customWidth="1"/>
    <col min="10" max="10" width="14" customWidth="1"/>
    <col min="11" max="11" width="14.90625" customWidth="1"/>
    <col min="12" max="12" width="17.453125" bestFit="1" customWidth="1"/>
    <col min="13" max="13" width="6" bestFit="1" customWidth="1"/>
    <col min="14" max="14" width="24.26953125" bestFit="1" customWidth="1"/>
    <col min="15" max="15" width="18.81640625" bestFit="1" customWidth="1"/>
    <col min="16" max="16" width="7.6328125" bestFit="1" customWidth="1"/>
    <col min="19" max="19" width="8.7265625" customWidth="1"/>
  </cols>
  <sheetData>
    <row r="1" spans="1:28" x14ac:dyDescent="0.3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3"/>
    </row>
    <row r="2" spans="1:28" x14ac:dyDescent="0.3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6"/>
    </row>
    <row r="3" spans="1:28" x14ac:dyDescent="0.3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6"/>
    </row>
    <row r="4" spans="1:28" x14ac:dyDescent="0.3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6"/>
    </row>
    <row r="5" spans="1:28" x14ac:dyDescent="0.35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30"/>
    </row>
    <row r="6" spans="1:28" x14ac:dyDescent="0.35">
      <c r="A6" s="52"/>
      <c r="B6" s="53"/>
      <c r="C6" s="53"/>
      <c r="D6" s="53"/>
      <c r="E6" s="53"/>
      <c r="F6" s="53"/>
      <c r="G6" s="53"/>
      <c r="H6" s="53"/>
      <c r="I6" s="53"/>
      <c r="J6" s="53"/>
      <c r="K6" s="28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8"/>
      <c r="AB6" s="30"/>
    </row>
    <row r="7" spans="1:28" x14ac:dyDescent="0.35">
      <c r="A7" s="52"/>
      <c r="B7" s="53"/>
      <c r="C7" s="53"/>
      <c r="D7" s="53"/>
      <c r="E7" s="53"/>
      <c r="F7" s="53"/>
      <c r="G7" s="53"/>
      <c r="H7" s="53"/>
      <c r="I7" s="53"/>
      <c r="J7" s="53"/>
      <c r="K7" s="28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8"/>
      <c r="AB7" s="30"/>
    </row>
    <row r="8" spans="1:28" x14ac:dyDescent="0.35">
      <c r="A8" s="52"/>
      <c r="B8" s="5" t="s">
        <v>6</v>
      </c>
      <c r="C8" s="1" t="s">
        <v>38</v>
      </c>
      <c r="D8" s="1" t="s">
        <v>34</v>
      </c>
      <c r="E8" s="53"/>
      <c r="F8" s="53"/>
      <c r="G8" s="53"/>
      <c r="H8" s="53"/>
      <c r="I8" s="53"/>
      <c r="J8" s="53"/>
      <c r="K8" s="28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8"/>
      <c r="AB8" s="30"/>
    </row>
    <row r="9" spans="1:28" x14ac:dyDescent="0.35">
      <c r="A9" s="52"/>
      <c r="B9" s="6" t="s">
        <v>20</v>
      </c>
      <c r="C9">
        <f>COUNTIF(Data!$G$1:$G$251,1)</f>
        <v>120</v>
      </c>
      <c r="D9" s="19">
        <f>C9/C12</f>
        <v>0.48</v>
      </c>
      <c r="E9" s="53"/>
      <c r="F9" s="53"/>
      <c r="G9" s="53"/>
      <c r="H9" s="53"/>
      <c r="I9" s="53"/>
      <c r="J9" s="53"/>
      <c r="K9" s="28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8"/>
      <c r="AB9" s="30"/>
    </row>
    <row r="10" spans="1:28" x14ac:dyDescent="0.35">
      <c r="A10" s="52"/>
      <c r="B10" s="6" t="s">
        <v>21</v>
      </c>
      <c r="C10">
        <f>COUNTIF(Data!$G$1:$G$251,2)</f>
        <v>93</v>
      </c>
      <c r="D10" s="19">
        <f>C10/C12</f>
        <v>0.372</v>
      </c>
      <c r="E10" s="53"/>
      <c r="F10" s="53"/>
      <c r="G10" s="53"/>
      <c r="H10" s="53"/>
      <c r="I10" s="53"/>
      <c r="J10" s="53"/>
      <c r="K10" s="28"/>
      <c r="L10" s="29"/>
      <c r="M10" s="29"/>
      <c r="N10" s="6" t="s">
        <v>67</v>
      </c>
      <c r="O10" t="s">
        <v>43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8"/>
      <c r="AB10" s="30"/>
    </row>
    <row r="11" spans="1:28" x14ac:dyDescent="0.35">
      <c r="A11" s="52"/>
      <c r="B11" s="6" t="s">
        <v>22</v>
      </c>
      <c r="C11">
        <f>COUNTIF(Data!$G$1:$G$251,3)</f>
        <v>37</v>
      </c>
      <c r="D11" s="19">
        <f>C11/C12</f>
        <v>0.14799999999999999</v>
      </c>
      <c r="E11" s="53"/>
      <c r="F11" s="53"/>
      <c r="G11" s="53"/>
      <c r="H11" s="53"/>
      <c r="I11" s="53"/>
      <c r="J11" s="53"/>
      <c r="K11" s="28"/>
      <c r="L11" s="29"/>
      <c r="M11" s="29"/>
      <c r="N11" s="6" t="s">
        <v>39</v>
      </c>
      <c r="O11" s="31">
        <f>AVERAGE(Data!B1:B251)</f>
        <v>630957.60800000001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8"/>
      <c r="AB11" s="30"/>
    </row>
    <row r="12" spans="1:28" x14ac:dyDescent="0.35">
      <c r="A12" s="52"/>
      <c r="B12" s="6" t="s">
        <v>33</v>
      </c>
      <c r="C12">
        <f>SUM(C9:C11)</f>
        <v>250</v>
      </c>
      <c r="D12" s="19">
        <f>SUM(D9:D11)</f>
        <v>1</v>
      </c>
      <c r="E12" s="53"/>
      <c r="F12" s="53"/>
      <c r="G12" s="53"/>
      <c r="H12" s="53"/>
      <c r="I12" s="53"/>
      <c r="J12" s="53"/>
      <c r="K12" s="28"/>
      <c r="L12" s="29"/>
      <c r="M12" s="29"/>
      <c r="N12" s="6" t="s">
        <v>44</v>
      </c>
      <c r="O12" s="32">
        <f>_xlfn.STDEV.S(Data!B1:B251)</f>
        <v>553398.88341058174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8"/>
      <c r="AB12" s="30"/>
    </row>
    <row r="13" spans="1:28" x14ac:dyDescent="0.35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28"/>
      <c r="L13" s="29"/>
      <c r="M13" s="29"/>
      <c r="N13" s="6" t="s">
        <v>40</v>
      </c>
      <c r="O13" s="31">
        <f>MEDIAN(Data!B1:B251)</f>
        <v>610671.5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8"/>
      <c r="AB13" s="30"/>
    </row>
    <row r="14" spans="1:28" x14ac:dyDescent="0.3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28"/>
      <c r="L14" s="29"/>
      <c r="M14" s="29"/>
      <c r="N14" s="6" t="s">
        <v>42</v>
      </c>
      <c r="O14" s="31">
        <f>MAX(Data!B1:B251)</f>
        <v>9000000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8"/>
      <c r="AB14" s="30"/>
    </row>
    <row r="15" spans="1:28" x14ac:dyDescent="0.3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28"/>
      <c r="L15" s="29"/>
      <c r="M15" s="29"/>
      <c r="N15" s="6" t="s">
        <v>41</v>
      </c>
      <c r="O15" s="31">
        <f>MIN(Data!B1:B251)</f>
        <v>181044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8"/>
      <c r="AB15" s="30"/>
    </row>
    <row r="16" spans="1:28" x14ac:dyDescent="0.35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28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8"/>
      <c r="AB16" s="30"/>
    </row>
    <row r="17" spans="1:28" x14ac:dyDescent="0.35">
      <c r="A17" s="52"/>
      <c r="B17" s="53"/>
      <c r="C17" s="53"/>
      <c r="D17" s="53"/>
      <c r="E17" s="53"/>
      <c r="F17" s="53"/>
      <c r="G17" s="54"/>
      <c r="H17" s="55"/>
      <c r="I17" s="55"/>
      <c r="J17" s="53"/>
      <c r="K17" s="28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8"/>
      <c r="AB17" s="30"/>
    </row>
    <row r="18" spans="1:28" x14ac:dyDescent="0.35">
      <c r="A18" s="52"/>
      <c r="B18" s="53"/>
      <c r="C18" s="53"/>
      <c r="D18" s="53"/>
      <c r="E18" s="53"/>
      <c r="F18" s="53"/>
      <c r="G18" s="56"/>
      <c r="H18" s="53"/>
      <c r="I18" s="57"/>
      <c r="J18" s="53"/>
      <c r="K18" s="28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8"/>
      <c r="AB18" s="30"/>
    </row>
    <row r="19" spans="1:28" x14ac:dyDescent="0.35">
      <c r="A19" s="52"/>
      <c r="B19" s="53"/>
      <c r="C19" s="53"/>
      <c r="D19" s="53"/>
      <c r="E19" s="53"/>
      <c r="F19" s="53"/>
      <c r="G19" s="56"/>
      <c r="H19" s="53"/>
      <c r="I19" s="57"/>
      <c r="J19" s="53"/>
      <c r="K19" s="28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8"/>
      <c r="AB19" s="30"/>
    </row>
    <row r="20" spans="1:28" x14ac:dyDescent="0.35">
      <c r="A20" s="52"/>
      <c r="B20" s="53"/>
      <c r="C20" s="53"/>
      <c r="D20" s="53"/>
      <c r="E20" s="53"/>
      <c r="F20" s="53"/>
      <c r="G20" s="56"/>
      <c r="H20" s="53"/>
      <c r="I20" s="57"/>
      <c r="J20" s="53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30"/>
    </row>
    <row r="21" spans="1:28" x14ac:dyDescent="0.35">
      <c r="A21" s="27"/>
      <c r="B21" s="28"/>
      <c r="C21" s="28"/>
      <c r="D21" s="28"/>
      <c r="E21" s="28"/>
      <c r="F21" s="28"/>
      <c r="G21" s="33"/>
      <c r="H21" s="28"/>
      <c r="I21" s="34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30"/>
    </row>
    <row r="22" spans="1:28" x14ac:dyDescent="0.35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30"/>
    </row>
    <row r="23" spans="1:28" x14ac:dyDescent="0.35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30"/>
    </row>
    <row r="24" spans="1:28" x14ac:dyDescent="0.35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28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0"/>
    </row>
    <row r="25" spans="1:28" x14ac:dyDescent="0.35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28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0"/>
    </row>
    <row r="26" spans="1:28" x14ac:dyDescent="0.35">
      <c r="A26" s="35"/>
      <c r="B26" s="38"/>
      <c r="C26" s="38"/>
      <c r="D26" s="36"/>
      <c r="E26" s="38"/>
      <c r="F26" s="36"/>
      <c r="G26" s="36"/>
      <c r="H26" s="36"/>
      <c r="I26" s="36"/>
      <c r="J26" s="36"/>
      <c r="K26" s="28"/>
      <c r="L26" s="37"/>
      <c r="M26" s="37"/>
      <c r="N26" s="6" t="s">
        <v>1</v>
      </c>
      <c r="O26" s="39" t="s">
        <v>38</v>
      </c>
      <c r="P26" s="1" t="s">
        <v>34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0"/>
    </row>
    <row r="27" spans="1:28" x14ac:dyDescent="0.35">
      <c r="A27" s="35"/>
      <c r="B27" t="s">
        <v>60</v>
      </c>
      <c r="C27" t="s">
        <v>62</v>
      </c>
      <c r="D27" s="36"/>
      <c r="E27" t="s">
        <v>5</v>
      </c>
      <c r="F27" t="s">
        <v>63</v>
      </c>
      <c r="G27" s="36"/>
      <c r="H27" t="s">
        <v>54</v>
      </c>
      <c r="I27" t="s">
        <v>64</v>
      </c>
      <c r="J27" s="36"/>
      <c r="K27" s="28"/>
      <c r="L27" s="37"/>
      <c r="M27" s="37"/>
      <c r="N27" s="6" t="s">
        <v>45</v>
      </c>
      <c r="O27" s="40">
        <f>COUNTIF(Data!B1:B251,"&lt;200000")</f>
        <v>1</v>
      </c>
      <c r="P27" s="19">
        <f>O27/O32</f>
        <v>4.0000000000000001E-3</v>
      </c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0"/>
    </row>
    <row r="28" spans="1:28" x14ac:dyDescent="0.35">
      <c r="A28" s="35"/>
      <c r="B28" s="6" t="s">
        <v>39</v>
      </c>
      <c r="C28" s="12">
        <f>AVERAGE(Data!C1:C251)</f>
        <v>131.876</v>
      </c>
      <c r="D28" s="36"/>
      <c r="E28" s="6" t="s">
        <v>39</v>
      </c>
      <c r="F28" s="41">
        <f>AVERAGE(Data!F1:F251)</f>
        <v>0.65651999999999999</v>
      </c>
      <c r="G28" s="36"/>
      <c r="H28" s="6" t="s">
        <v>39</v>
      </c>
      <c r="I28" s="12">
        <f>AVERAGE(Data!D1:D251)</f>
        <v>6.5919999999999996</v>
      </c>
      <c r="J28" s="36"/>
      <c r="K28" s="28"/>
      <c r="L28" s="37"/>
      <c r="M28" s="37"/>
      <c r="N28" s="42" t="s">
        <v>46</v>
      </c>
      <c r="O28">
        <f>COUNTIF(Data!$B$1:$B$251,"&lt;400000")-COUNTIF(Data!$B$1:$B$251,"&lt;200000")</f>
        <v>25</v>
      </c>
      <c r="P28" s="19">
        <f>O28/O32</f>
        <v>0.1</v>
      </c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0"/>
    </row>
    <row r="29" spans="1:28" x14ac:dyDescent="0.35">
      <c r="A29" s="35"/>
      <c r="B29" s="6" t="s">
        <v>44</v>
      </c>
      <c r="C29" s="43">
        <f>_xlfn.STDEV.S(Data!C1:C251)</f>
        <v>21.778287333874278</v>
      </c>
      <c r="D29" s="36"/>
      <c r="E29" s="6" t="s">
        <v>44</v>
      </c>
      <c r="F29" s="41">
        <f>_xlfn.STDEV.S(Data!F1:F251)</f>
        <v>5.042280672226606E-2</v>
      </c>
      <c r="G29" s="36"/>
      <c r="H29" s="6" t="s">
        <v>44</v>
      </c>
      <c r="I29" s="12">
        <f>_xlfn.STDEV.S(Data!D1:D251)</f>
        <v>1.1963532271769517</v>
      </c>
      <c r="J29" s="36"/>
      <c r="K29" s="28"/>
      <c r="L29" s="37"/>
      <c r="M29" s="37"/>
      <c r="N29" s="6" t="s">
        <v>47</v>
      </c>
      <c r="O29">
        <f>COUNTIF(Data!$B$1:$B$251,"&lt;600000")-COUNTIF(Data!$B$1:$B$251,"&lt;400000")</f>
        <v>92</v>
      </c>
      <c r="P29" s="19">
        <f>O29/O32</f>
        <v>0.36799999999999999</v>
      </c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0"/>
    </row>
    <row r="30" spans="1:28" x14ac:dyDescent="0.35">
      <c r="A30" s="35"/>
      <c r="B30" s="6" t="s">
        <v>40</v>
      </c>
      <c r="C30" s="12">
        <f>MEDIAN(Data!C1:C251)</f>
        <v>134.5</v>
      </c>
      <c r="D30" s="36"/>
      <c r="E30" s="6" t="s">
        <v>40</v>
      </c>
      <c r="F30" s="41">
        <f>MEDIAN(Data!F1:F251)</f>
        <v>0.66</v>
      </c>
      <c r="G30" s="36"/>
      <c r="H30" s="6" t="s">
        <v>40</v>
      </c>
      <c r="I30" s="12">
        <f>MEDIAN(Data!D1:D251)</f>
        <v>7</v>
      </c>
      <c r="J30" s="36"/>
      <c r="K30" s="28"/>
      <c r="L30" s="37"/>
      <c r="M30" s="37"/>
      <c r="N30" s="6" t="s">
        <v>48</v>
      </c>
      <c r="O30">
        <f>COUNTIF(Data!$B$1:$B$251,"&lt;900000")-COUNTIF(Data!$B$1:$B$251,"&lt;600000")</f>
        <v>126</v>
      </c>
      <c r="P30" s="19">
        <f>O30/O32</f>
        <v>0.504</v>
      </c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0"/>
    </row>
    <row r="31" spans="1:28" x14ac:dyDescent="0.35">
      <c r="A31" s="35"/>
      <c r="B31" s="6" t="s">
        <v>42</v>
      </c>
      <c r="C31" s="12">
        <f>MAX(Data!C1:C251)</f>
        <v>184</v>
      </c>
      <c r="D31" s="36"/>
      <c r="E31" s="6" t="s">
        <v>42</v>
      </c>
      <c r="F31" s="41">
        <f>MAX(Data!F1:F251)</f>
        <v>0.79</v>
      </c>
      <c r="G31" s="36"/>
      <c r="H31" s="6" t="s">
        <v>42</v>
      </c>
      <c r="I31" s="12">
        <f>MAX(Data!D1:D251)</f>
        <v>9</v>
      </c>
      <c r="J31" s="36"/>
      <c r="K31" s="28"/>
      <c r="L31" s="37"/>
      <c r="M31" s="37"/>
      <c r="N31" s="6" t="s">
        <v>49</v>
      </c>
      <c r="O31">
        <f>COUNTIF(Data!$B$1:$B$251,"&gt;900000")</f>
        <v>6</v>
      </c>
      <c r="P31" s="19">
        <f>O31/O32</f>
        <v>2.4E-2</v>
      </c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0"/>
    </row>
    <row r="32" spans="1:28" x14ac:dyDescent="0.35">
      <c r="A32" s="35"/>
      <c r="B32" s="6" t="s">
        <v>41</v>
      </c>
      <c r="C32" s="12">
        <f>MIN(Data!C1:C251)</f>
        <v>71</v>
      </c>
      <c r="D32" s="36"/>
      <c r="E32" s="6" t="s">
        <v>41</v>
      </c>
      <c r="F32" s="41">
        <f>MIN(Data!F1:F251)</f>
        <v>0.52</v>
      </c>
      <c r="G32" s="36"/>
      <c r="H32" s="6" t="s">
        <v>41</v>
      </c>
      <c r="I32" s="12">
        <f>MIN(Data!D1:D251)</f>
        <v>3</v>
      </c>
      <c r="J32" s="36"/>
      <c r="K32" s="28"/>
      <c r="L32" s="37"/>
      <c r="M32" s="37"/>
      <c r="N32" s="6" t="s">
        <v>33</v>
      </c>
      <c r="O32">
        <f>SUM(O27:O31)</f>
        <v>250</v>
      </c>
      <c r="P32" s="19">
        <f>SUM(P27:P31)</f>
        <v>1</v>
      </c>
      <c r="Q32" s="37"/>
      <c r="R32" s="37"/>
      <c r="S32" s="37"/>
      <c r="T32" s="37"/>
      <c r="U32" s="37"/>
      <c r="V32" s="37"/>
      <c r="W32" s="44"/>
      <c r="X32" s="37"/>
      <c r="Y32" s="37"/>
      <c r="Z32" s="37"/>
      <c r="AA32" s="37"/>
      <c r="AB32" s="30"/>
    </row>
    <row r="33" spans="1:28" x14ac:dyDescent="0.35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28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44"/>
      <c r="X33" s="37"/>
      <c r="Y33" s="37"/>
      <c r="Z33" s="37"/>
      <c r="AA33" s="37"/>
      <c r="AB33" s="30"/>
    </row>
    <row r="34" spans="1:28" x14ac:dyDescent="0.35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28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44"/>
      <c r="X34" s="37"/>
      <c r="Y34" s="37"/>
      <c r="Z34" s="37"/>
      <c r="AA34" s="37"/>
      <c r="AB34" s="30"/>
    </row>
    <row r="35" spans="1:28" x14ac:dyDescent="0.3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28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4"/>
      <c r="X35" s="37"/>
      <c r="Y35" s="37"/>
      <c r="Z35" s="37"/>
      <c r="AA35" s="37"/>
      <c r="AB35" s="30"/>
    </row>
    <row r="36" spans="1:28" x14ac:dyDescent="0.35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28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44"/>
      <c r="X36" s="37"/>
      <c r="Y36" s="37"/>
      <c r="Z36" s="37"/>
      <c r="AA36" s="37"/>
      <c r="AB36" s="30"/>
    </row>
    <row r="37" spans="1:28" x14ac:dyDescent="0.35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28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4"/>
      <c r="X37" s="37"/>
      <c r="Y37" s="37"/>
      <c r="Z37" s="37"/>
      <c r="AA37" s="37"/>
      <c r="AB37" s="30"/>
    </row>
    <row r="38" spans="1:28" x14ac:dyDescent="0.35">
      <c r="A38" s="35"/>
      <c r="B38" t="s">
        <v>65</v>
      </c>
      <c r="C38" t="s">
        <v>66</v>
      </c>
      <c r="D38" s="36"/>
      <c r="E38" t="s">
        <v>67</v>
      </c>
      <c r="F38" t="s">
        <v>66</v>
      </c>
      <c r="G38" s="36"/>
      <c r="H38" s="36"/>
      <c r="I38" s="36"/>
      <c r="J38" s="36"/>
      <c r="K38" s="28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0"/>
    </row>
    <row r="39" spans="1:28" x14ac:dyDescent="0.35">
      <c r="A39" s="35"/>
      <c r="B39" s="6" t="s">
        <v>39</v>
      </c>
      <c r="C39" s="12">
        <f>AVERAGE(Data!E1:E251)</f>
        <v>1.8360000000000001</v>
      </c>
      <c r="D39" s="36"/>
      <c r="E39" s="6" t="s">
        <v>39</v>
      </c>
      <c r="F39" s="31">
        <f>AVERAGE(Data!B1:B250)</f>
        <v>597346.99598393578</v>
      </c>
      <c r="G39" s="36"/>
      <c r="H39" s="36"/>
      <c r="I39" s="36"/>
      <c r="J39" s="36"/>
      <c r="K39" s="28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0"/>
    </row>
    <row r="40" spans="1:28" x14ac:dyDescent="0.35">
      <c r="A40" s="35"/>
      <c r="B40" s="6" t="s">
        <v>44</v>
      </c>
      <c r="C40" s="12">
        <f>_xlfn.STDEV.S(Data!E1:E251)</f>
        <v>0.50010440676990897</v>
      </c>
      <c r="D40" s="36"/>
      <c r="E40" s="6" t="s">
        <v>44</v>
      </c>
      <c r="F40">
        <f>_xlfn.STDEV.S(Data!B1:B250)</f>
        <v>154687.13898599776</v>
      </c>
      <c r="G40" s="36"/>
      <c r="H40" s="36"/>
      <c r="I40" s="36"/>
      <c r="J40" s="36"/>
      <c r="K40" s="28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0"/>
    </row>
    <row r="41" spans="1:28" x14ac:dyDescent="0.35">
      <c r="A41" s="35"/>
      <c r="B41" s="6" t="s">
        <v>40</v>
      </c>
      <c r="C41" s="12">
        <f>MEDIAN(Data!E1:E251)</f>
        <v>2</v>
      </c>
      <c r="D41" s="38"/>
      <c r="E41" s="6" t="s">
        <v>40</v>
      </c>
      <c r="F41" s="31">
        <f>MEDIAN(Data!B1:B250)</f>
        <v>610588</v>
      </c>
      <c r="G41" s="36"/>
      <c r="H41" s="36"/>
      <c r="I41" s="36"/>
      <c r="J41" s="36"/>
      <c r="K41" s="28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0"/>
    </row>
    <row r="42" spans="1:28" x14ac:dyDescent="0.35">
      <c r="A42" s="35"/>
      <c r="B42" s="6" t="s">
        <v>42</v>
      </c>
      <c r="C42" s="12">
        <f>MAX(Data!E1:E251)</f>
        <v>3</v>
      </c>
      <c r="D42" s="36"/>
      <c r="E42" s="6" t="s">
        <v>42</v>
      </c>
      <c r="F42" s="31">
        <f>MAX(Data!B1:B250)</f>
        <v>1012301</v>
      </c>
      <c r="G42" s="36"/>
      <c r="H42" s="36"/>
      <c r="I42" s="36"/>
      <c r="J42" s="36"/>
      <c r="K42" s="28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0"/>
    </row>
    <row r="43" spans="1:28" x14ac:dyDescent="0.35">
      <c r="A43" s="35"/>
      <c r="B43" s="6" t="s">
        <v>41</v>
      </c>
      <c r="C43" s="12">
        <f>MIN(Data!E1:E251)</f>
        <v>1</v>
      </c>
      <c r="D43" s="36"/>
      <c r="E43" s="6" t="s">
        <v>41</v>
      </c>
      <c r="F43" s="31">
        <f>MIN(Data!B1:B250)</f>
        <v>181044</v>
      </c>
      <c r="G43" s="36"/>
      <c r="H43" s="36"/>
      <c r="I43" s="36"/>
      <c r="J43" s="36"/>
      <c r="K43" s="28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0"/>
    </row>
    <row r="44" spans="1:28" x14ac:dyDescent="0.35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28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0"/>
    </row>
    <row r="45" spans="1:28" x14ac:dyDescent="0.35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28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0"/>
    </row>
    <row r="46" spans="1:28" x14ac:dyDescent="0.35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28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0"/>
    </row>
    <row r="47" spans="1:28" x14ac:dyDescent="0.35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28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0"/>
    </row>
    <row r="48" spans="1:28" x14ac:dyDescent="0.35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28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0"/>
    </row>
    <row r="49" spans="1:28" x14ac:dyDescent="0.35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28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0"/>
    </row>
    <row r="50" spans="1:28" x14ac:dyDescent="0.35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28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0"/>
    </row>
    <row r="51" spans="1:28" x14ac:dyDescent="0.35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0"/>
    </row>
    <row r="52" spans="1:28" x14ac:dyDescent="0.35">
      <c r="A52" s="45"/>
      <c r="B52" s="46"/>
      <c r="C52" s="46"/>
      <c r="D52" s="46"/>
      <c r="E52" s="46"/>
      <c r="F52" s="46"/>
      <c r="G52" s="46"/>
      <c r="H52" s="46"/>
      <c r="I52" s="46"/>
      <c r="J52" s="47"/>
      <c r="K52" s="28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0"/>
    </row>
    <row r="53" spans="1:28" ht="15" thickBot="1" x14ac:dyDescent="0.4">
      <c r="A53" s="45"/>
      <c r="B53" s="46"/>
      <c r="C53" s="46"/>
      <c r="D53" s="46"/>
      <c r="E53" s="46"/>
      <c r="F53" s="46"/>
      <c r="G53" s="46"/>
      <c r="H53" s="46"/>
      <c r="I53" s="46"/>
      <c r="J53" s="47"/>
      <c r="K53" s="2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0"/>
    </row>
    <row r="54" spans="1:28" x14ac:dyDescent="0.35">
      <c r="A54" s="45"/>
      <c r="B54" s="46"/>
      <c r="C54" s="46"/>
      <c r="D54" s="14" t="s">
        <v>68</v>
      </c>
      <c r="E54" s="15">
        <f>COUNTIF(Data!H1:H251,1)</f>
        <v>150</v>
      </c>
      <c r="F54" s="46"/>
      <c r="G54" s="46"/>
      <c r="H54" s="46"/>
      <c r="I54" s="46"/>
      <c r="J54" s="47"/>
      <c r="K54" s="28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0"/>
    </row>
    <row r="55" spans="1:28" ht="15" thickBot="1" x14ac:dyDescent="0.4">
      <c r="A55" s="45"/>
      <c r="B55" s="46"/>
      <c r="C55" s="46"/>
      <c r="D55" s="16" t="s">
        <v>69</v>
      </c>
      <c r="E55" s="17">
        <f>COUNTIF(Data!H1:H251,2)</f>
        <v>100</v>
      </c>
      <c r="F55" s="46"/>
      <c r="G55" s="46"/>
      <c r="H55" s="46"/>
      <c r="I55" s="46"/>
      <c r="J55" s="47"/>
      <c r="K55" s="28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0"/>
    </row>
    <row r="56" spans="1:28" x14ac:dyDescent="0.35">
      <c r="A56" s="45"/>
      <c r="B56" s="46"/>
      <c r="C56" s="46"/>
      <c r="D56" s="46"/>
      <c r="E56" s="46"/>
      <c r="F56" s="46"/>
      <c r="G56" s="46"/>
      <c r="H56" s="46"/>
      <c r="I56" s="46"/>
      <c r="J56" s="47"/>
      <c r="K56" s="28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0"/>
    </row>
    <row r="57" spans="1:28" x14ac:dyDescent="0.35">
      <c r="A57" s="45"/>
      <c r="B57" s="46"/>
      <c r="C57" s="46"/>
      <c r="D57" s="46"/>
      <c r="E57" s="46"/>
      <c r="F57" s="46"/>
      <c r="G57" s="46"/>
      <c r="H57" s="46"/>
      <c r="I57" s="46"/>
      <c r="J57" s="47"/>
      <c r="K57" s="28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0"/>
    </row>
    <row r="58" spans="1:28" x14ac:dyDescent="0.35">
      <c r="A58" s="45"/>
      <c r="B58" s="46"/>
      <c r="C58" s="46"/>
      <c r="D58" s="46"/>
      <c r="E58" s="46"/>
      <c r="F58" s="46"/>
      <c r="G58" s="46"/>
      <c r="H58" s="46"/>
      <c r="I58" s="46"/>
      <c r="J58" s="47"/>
      <c r="K58" s="28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0"/>
    </row>
    <row r="59" spans="1:28" x14ac:dyDescent="0.35">
      <c r="A59" s="45"/>
      <c r="B59" s="46"/>
      <c r="C59" s="46"/>
      <c r="D59" s="46"/>
      <c r="E59" s="46"/>
      <c r="F59" s="46"/>
      <c r="G59" s="46"/>
      <c r="H59" s="46"/>
      <c r="I59" s="46"/>
      <c r="J59" s="47"/>
      <c r="K59" s="28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0"/>
    </row>
    <row r="60" spans="1:28" x14ac:dyDescent="0.35">
      <c r="A60" s="45"/>
      <c r="B60" s="46"/>
      <c r="C60" s="46"/>
      <c r="D60" s="46"/>
      <c r="E60" s="46"/>
      <c r="F60" s="46"/>
      <c r="G60" s="46"/>
      <c r="H60" s="46"/>
      <c r="I60" s="46"/>
      <c r="J60" s="47"/>
      <c r="K60" s="28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0"/>
    </row>
    <row r="61" spans="1:28" x14ac:dyDescent="0.35">
      <c r="A61" s="45"/>
      <c r="B61" s="46"/>
      <c r="C61" s="46"/>
      <c r="D61" s="46"/>
      <c r="E61" s="46"/>
      <c r="F61" s="46"/>
      <c r="G61" s="46"/>
      <c r="H61" s="46"/>
      <c r="I61" s="46"/>
      <c r="J61" s="4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30"/>
    </row>
    <row r="62" spans="1:28" x14ac:dyDescent="0.35">
      <c r="A62" s="45"/>
      <c r="B62" s="48" t="s">
        <v>72</v>
      </c>
      <c r="C62" s="46"/>
      <c r="D62" s="46"/>
      <c r="E62" s="46"/>
      <c r="F62" s="46"/>
      <c r="G62" s="46"/>
      <c r="H62" s="46"/>
      <c r="I62" s="46"/>
      <c r="J62" s="47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30"/>
    </row>
    <row r="63" spans="1:28" x14ac:dyDescent="0.35">
      <c r="A63" s="45"/>
      <c r="B63" s="46"/>
      <c r="C63" s="46"/>
      <c r="D63" s="46"/>
      <c r="E63" s="46"/>
      <c r="F63" s="46"/>
      <c r="G63" s="46"/>
      <c r="H63" s="46"/>
      <c r="I63" s="46"/>
      <c r="J63" s="47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30"/>
    </row>
    <row r="64" spans="1:28" x14ac:dyDescent="0.35">
      <c r="A64" s="45"/>
      <c r="B64" s="46"/>
      <c r="C64" s="46"/>
      <c r="D64" s="48"/>
      <c r="E64" s="46"/>
      <c r="F64" s="46"/>
      <c r="G64" s="46"/>
      <c r="H64" s="46"/>
      <c r="I64" s="46"/>
      <c r="J64" s="47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30"/>
    </row>
    <row r="65" spans="1:28" x14ac:dyDescent="0.35">
      <c r="A65" s="45"/>
      <c r="B65" s="46"/>
      <c r="C65" s="46"/>
      <c r="D65" s="46"/>
      <c r="E65" s="46"/>
      <c r="F65" s="46"/>
      <c r="G65" s="46"/>
      <c r="H65" s="46"/>
      <c r="I65" s="46"/>
      <c r="J65" s="47"/>
      <c r="K65" s="18"/>
      <c r="L65" s="6" t="s">
        <v>8</v>
      </c>
      <c r="M65" s="2" t="s">
        <v>38</v>
      </c>
      <c r="N65" s="2" t="s">
        <v>34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30"/>
    </row>
    <row r="66" spans="1:28" x14ac:dyDescent="0.35">
      <c r="A66" s="45"/>
      <c r="B66" s="46"/>
      <c r="C66" s="46"/>
      <c r="D66" s="46"/>
      <c r="E66" s="46"/>
      <c r="F66" s="46"/>
      <c r="G66" s="46"/>
      <c r="H66" s="46"/>
      <c r="I66" s="46"/>
      <c r="J66" s="47"/>
      <c r="K66" s="18"/>
      <c r="L66" t="s">
        <v>27</v>
      </c>
      <c r="M66">
        <f>COUNTIF(Data!$I$1:$I$251,1)</f>
        <v>11</v>
      </c>
      <c r="N66" s="19">
        <f>M66/M71</f>
        <v>4.4897959183673466E-2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30"/>
    </row>
    <row r="67" spans="1:28" x14ac:dyDescent="0.35">
      <c r="A67" s="45"/>
      <c r="B67" s="46"/>
      <c r="C67" s="46"/>
      <c r="D67" s="46"/>
      <c r="E67" s="46"/>
      <c r="F67" s="46"/>
      <c r="G67" s="46"/>
      <c r="H67" s="46"/>
      <c r="I67" s="46"/>
      <c r="J67" s="47"/>
      <c r="K67" s="18"/>
      <c r="L67" t="s">
        <v>28</v>
      </c>
      <c r="M67">
        <f>COUNTIF(Data!$I$1:$I$251,2)</f>
        <v>36</v>
      </c>
      <c r="N67" s="19">
        <f>M67/M71</f>
        <v>0.14693877551020409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30"/>
    </row>
    <row r="68" spans="1:28" x14ac:dyDescent="0.35">
      <c r="A68" s="45"/>
      <c r="B68" s="46"/>
      <c r="C68" s="46"/>
      <c r="D68" s="46"/>
      <c r="E68" s="46"/>
      <c r="F68" s="46"/>
      <c r="G68" s="46"/>
      <c r="H68" s="46"/>
      <c r="I68" s="46"/>
      <c r="J68" s="47"/>
      <c r="K68" s="18"/>
      <c r="L68" t="s">
        <v>29</v>
      </c>
      <c r="M68">
        <f>COUNTIF(Data!$I$1:$I$251,3)</f>
        <v>66</v>
      </c>
      <c r="N68" s="19">
        <f>M68/M71</f>
        <v>0.26938775510204083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30"/>
    </row>
    <row r="69" spans="1:28" x14ac:dyDescent="0.35">
      <c r="A69" s="45"/>
      <c r="B69" s="46"/>
      <c r="C69" s="46"/>
      <c r="D69" s="46"/>
      <c r="E69" s="46"/>
      <c r="F69" s="46"/>
      <c r="G69" s="46"/>
      <c r="H69" s="46"/>
      <c r="I69" s="46"/>
      <c r="J69" s="47"/>
      <c r="K69" s="18"/>
      <c r="L69" t="s">
        <v>30</v>
      </c>
      <c r="M69">
        <f>COUNTIF(Data!$I$1:$I$251,4)</f>
        <v>100</v>
      </c>
      <c r="N69" s="19">
        <f>M69/M71</f>
        <v>0.40816326530612246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30"/>
    </row>
    <row r="70" spans="1:28" x14ac:dyDescent="0.35">
      <c r="A70" s="45"/>
      <c r="B70" s="46"/>
      <c r="C70" s="46"/>
      <c r="D70" s="46"/>
      <c r="E70" s="46"/>
      <c r="F70" s="46"/>
      <c r="G70" s="46"/>
      <c r="H70" s="46"/>
      <c r="I70" s="46"/>
      <c r="J70" s="47"/>
      <c r="K70" s="18"/>
      <c r="L70" t="s">
        <v>31</v>
      </c>
      <c r="M70">
        <f>COUNTIF(Data!$I$1:$I$251,5)</f>
        <v>32</v>
      </c>
      <c r="N70" s="19">
        <f>M70/M71</f>
        <v>0.1306122448979592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30"/>
    </row>
    <row r="71" spans="1:28" x14ac:dyDescent="0.35">
      <c r="A71" s="45"/>
      <c r="B71" s="46"/>
      <c r="C71" s="46"/>
      <c r="D71" s="46"/>
      <c r="E71" s="46"/>
      <c r="F71" s="46"/>
      <c r="G71" s="46"/>
      <c r="H71" s="46"/>
      <c r="I71" s="46"/>
      <c r="J71" s="47"/>
      <c r="K71" s="18"/>
      <c r="L71" s="6" t="s">
        <v>33</v>
      </c>
      <c r="M71" s="6">
        <f>SUM(M66:M70)</f>
        <v>245</v>
      </c>
      <c r="N71" s="20">
        <f>SUM(N66:N70)</f>
        <v>1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30"/>
    </row>
    <row r="72" spans="1:28" x14ac:dyDescent="0.35">
      <c r="A72" s="45"/>
      <c r="B72" s="46"/>
      <c r="C72" s="46"/>
      <c r="D72" s="46"/>
      <c r="E72" s="46"/>
      <c r="F72" s="46"/>
      <c r="G72" s="46"/>
      <c r="H72" s="46"/>
      <c r="I72" s="46"/>
      <c r="J72" s="47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30"/>
    </row>
    <row r="73" spans="1:28" x14ac:dyDescent="0.35">
      <c r="A73" s="45"/>
      <c r="B73" s="46"/>
      <c r="C73" s="46"/>
      <c r="D73" s="46"/>
      <c r="E73" s="46"/>
      <c r="F73" s="46"/>
      <c r="G73" s="46"/>
      <c r="H73" s="46"/>
      <c r="I73" s="46"/>
      <c r="J73" s="47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30"/>
    </row>
    <row r="74" spans="1:28" x14ac:dyDescent="0.35">
      <c r="A74" s="45"/>
      <c r="B74" s="46"/>
      <c r="C74" s="46"/>
      <c r="D74" s="46"/>
      <c r="E74" s="46"/>
      <c r="F74" s="46"/>
      <c r="G74" s="46"/>
      <c r="H74" s="46"/>
      <c r="I74" s="46"/>
      <c r="J74" s="47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30"/>
    </row>
    <row r="75" spans="1:28" x14ac:dyDescent="0.35">
      <c r="A75" s="45"/>
      <c r="B75" s="46"/>
      <c r="C75" s="46"/>
      <c r="D75" s="46"/>
      <c r="E75" s="46"/>
      <c r="F75" s="46"/>
      <c r="G75" s="46"/>
      <c r="H75" s="46"/>
      <c r="I75" s="46"/>
      <c r="J75" s="47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30"/>
    </row>
    <row r="76" spans="1:28" x14ac:dyDescent="0.35">
      <c r="A76" s="45"/>
      <c r="B76" s="46"/>
      <c r="C76" s="46"/>
      <c r="D76" s="46"/>
      <c r="E76" s="46"/>
      <c r="F76" s="46"/>
      <c r="G76" s="46"/>
      <c r="H76" s="46"/>
      <c r="I76" s="46"/>
      <c r="J76" s="47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30"/>
    </row>
    <row r="77" spans="1:28" x14ac:dyDescent="0.35">
      <c r="A77" s="45"/>
      <c r="B77" s="46"/>
      <c r="C77" s="46"/>
      <c r="D77" s="46"/>
      <c r="E77" s="46"/>
      <c r="F77" s="46"/>
      <c r="G77" s="46"/>
      <c r="H77" s="46"/>
      <c r="I77" s="46"/>
      <c r="J77" s="47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30"/>
    </row>
    <row r="78" spans="1:28" x14ac:dyDescent="0.35">
      <c r="A78" s="45"/>
      <c r="B78" s="46"/>
      <c r="C78" s="46"/>
      <c r="D78" s="46"/>
      <c r="E78" s="46"/>
      <c r="F78" s="46"/>
      <c r="G78" s="46"/>
      <c r="H78" s="46"/>
      <c r="I78" s="46"/>
      <c r="J78" s="47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30"/>
    </row>
    <row r="79" spans="1:28" x14ac:dyDescent="0.35">
      <c r="A79" s="45"/>
      <c r="B79" s="46"/>
      <c r="C79" s="46"/>
      <c r="D79" s="46"/>
      <c r="E79" s="46"/>
      <c r="F79" s="46"/>
      <c r="G79" s="46"/>
      <c r="H79" s="46"/>
      <c r="I79" s="46"/>
      <c r="J79" s="47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30"/>
    </row>
    <row r="80" spans="1:28" x14ac:dyDescent="0.35">
      <c r="A80" s="45"/>
      <c r="B80" s="46"/>
      <c r="C80" s="46"/>
      <c r="D80" s="46"/>
      <c r="E80" s="46"/>
      <c r="F80" s="46"/>
      <c r="G80" s="46"/>
      <c r="H80" s="46"/>
      <c r="I80" s="46"/>
      <c r="J80" s="47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30"/>
    </row>
    <row r="81" spans="1:28" x14ac:dyDescent="0.35">
      <c r="A81" s="45"/>
      <c r="B81" s="46"/>
      <c r="C81" s="46"/>
      <c r="D81" s="46"/>
      <c r="E81" s="46"/>
      <c r="F81" s="46"/>
      <c r="G81" s="46"/>
      <c r="H81" s="46"/>
      <c r="I81" s="46"/>
      <c r="J81" s="47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30"/>
    </row>
    <row r="82" spans="1:28" x14ac:dyDescent="0.35">
      <c r="A82" s="27"/>
      <c r="B82" s="28"/>
      <c r="C82" s="28"/>
      <c r="D82" s="28"/>
      <c r="E82" s="28"/>
      <c r="F82" s="28"/>
      <c r="G82" s="28"/>
      <c r="H82" s="28"/>
      <c r="I82" s="28"/>
      <c r="J82" s="47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30"/>
    </row>
    <row r="83" spans="1:28" x14ac:dyDescent="0.35">
      <c r="A83" s="27"/>
      <c r="B83" s="28"/>
      <c r="C83" s="28"/>
      <c r="D83" s="28"/>
      <c r="E83" s="28"/>
      <c r="F83" s="28"/>
      <c r="G83" s="28"/>
      <c r="H83" s="28"/>
      <c r="I83" s="28"/>
      <c r="J83" s="47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30"/>
    </row>
    <row r="84" spans="1:28" x14ac:dyDescent="0.35">
      <c r="A84" s="27"/>
      <c r="B84" s="28"/>
      <c r="C84" s="28"/>
      <c r="D84" s="28"/>
      <c r="E84" s="28"/>
      <c r="F84" s="28"/>
      <c r="G84" s="28"/>
      <c r="H84" s="28"/>
      <c r="I84" s="28"/>
      <c r="J84" s="47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30"/>
    </row>
    <row r="85" spans="1:28" x14ac:dyDescent="0.35">
      <c r="A85" s="27"/>
      <c r="B85" s="28"/>
      <c r="C85" s="28"/>
      <c r="D85" s="28"/>
      <c r="E85" s="28"/>
      <c r="F85" s="28"/>
      <c r="G85" s="28"/>
      <c r="H85" s="28"/>
      <c r="I85" s="28"/>
      <c r="J85" s="47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30"/>
    </row>
    <row r="86" spans="1:28" x14ac:dyDescent="0.35">
      <c r="A86" s="27"/>
      <c r="B86" s="28"/>
      <c r="C86" s="28"/>
      <c r="D86" s="28"/>
      <c r="E86" s="28"/>
      <c r="F86" s="28"/>
      <c r="G86" s="28"/>
      <c r="H86" s="28"/>
      <c r="I86" s="28"/>
      <c r="J86" s="47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30"/>
    </row>
    <row r="87" spans="1:28" x14ac:dyDescent="0.35">
      <c r="A87" s="27"/>
      <c r="B87" s="28"/>
      <c r="C87" s="28"/>
      <c r="D87" s="28"/>
      <c r="E87" s="28"/>
      <c r="F87" s="28"/>
      <c r="G87" s="28"/>
      <c r="H87" s="28"/>
      <c r="I87" s="28"/>
      <c r="J87" s="47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30"/>
    </row>
    <row r="88" spans="1:28" x14ac:dyDescent="0.35">
      <c r="A88" s="27"/>
      <c r="B88" s="28"/>
      <c r="C88" s="28"/>
      <c r="D88" s="28"/>
      <c r="E88" s="28"/>
      <c r="F88" s="28"/>
      <c r="G88" s="28"/>
      <c r="H88" s="28"/>
      <c r="I88" s="28"/>
      <c r="J88" s="47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30"/>
    </row>
    <row r="89" spans="1:28" x14ac:dyDescent="0.35">
      <c r="A89" s="27"/>
      <c r="B89" s="28"/>
      <c r="C89" s="28"/>
      <c r="D89" s="28"/>
      <c r="E89" s="28"/>
      <c r="F89" s="28"/>
      <c r="G89" s="28"/>
      <c r="H89" s="28"/>
      <c r="I89" s="28"/>
      <c r="J89" s="47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30"/>
    </row>
    <row r="90" spans="1:28" x14ac:dyDescent="0.35">
      <c r="A90" s="27"/>
      <c r="B90" s="28"/>
      <c r="C90" s="28"/>
      <c r="D90" s="28"/>
      <c r="E90" s="28"/>
      <c r="F90" s="28"/>
      <c r="G90" s="28"/>
      <c r="H90" s="28"/>
      <c r="I90" s="28"/>
      <c r="J90" s="47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30"/>
    </row>
    <row r="91" spans="1:28" x14ac:dyDescent="0.35">
      <c r="A91" s="27"/>
      <c r="B91" s="28"/>
      <c r="C91" s="28"/>
      <c r="D91" s="28"/>
      <c r="E91" s="28"/>
      <c r="F91" s="28"/>
      <c r="G91" s="28"/>
      <c r="H91" s="28"/>
      <c r="I91" s="28"/>
      <c r="J91" s="47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30"/>
    </row>
    <row r="92" spans="1:28" x14ac:dyDescent="0.35">
      <c r="A92" s="27"/>
      <c r="B92" s="28"/>
      <c r="C92" s="28"/>
      <c r="D92" s="28"/>
      <c r="E92" s="28"/>
      <c r="F92" s="28"/>
      <c r="G92" s="28"/>
      <c r="H92" s="28"/>
      <c r="I92" s="28"/>
      <c r="J92" s="47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30"/>
    </row>
    <row r="93" spans="1:28" x14ac:dyDescent="0.35">
      <c r="A93" s="27"/>
      <c r="B93" s="28"/>
      <c r="C93" s="28"/>
      <c r="D93" s="28"/>
      <c r="E93" s="28"/>
      <c r="F93" s="28"/>
      <c r="G93" s="28"/>
      <c r="H93" s="28"/>
      <c r="I93" s="28"/>
      <c r="J93" s="47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30"/>
    </row>
    <row r="94" spans="1:28" x14ac:dyDescent="0.35">
      <c r="A94" s="27"/>
      <c r="B94" s="28"/>
      <c r="C94" s="28"/>
      <c r="D94" s="28"/>
      <c r="E94" s="28"/>
      <c r="F94" s="28"/>
      <c r="G94" s="28"/>
      <c r="H94" s="28"/>
      <c r="I94" s="28"/>
      <c r="J94" s="47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30"/>
    </row>
    <row r="95" spans="1:28" x14ac:dyDescent="0.35">
      <c r="A95" s="27"/>
      <c r="B95" s="28"/>
      <c r="C95" s="28"/>
      <c r="D95" s="28"/>
      <c r="E95" s="28"/>
      <c r="F95" s="28"/>
      <c r="G95" s="28"/>
      <c r="H95" s="28"/>
      <c r="I95" s="28"/>
      <c r="J95" s="47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30"/>
    </row>
    <row r="96" spans="1:28" x14ac:dyDescent="0.35">
      <c r="A96" s="27"/>
      <c r="B96" s="28"/>
      <c r="C96" s="28"/>
      <c r="D96" s="28"/>
      <c r="E96" s="28"/>
      <c r="F96" s="28"/>
      <c r="G96" s="28"/>
      <c r="H96" s="28"/>
      <c r="I96" s="28"/>
      <c r="J96" s="47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30"/>
    </row>
    <row r="97" spans="1:28" x14ac:dyDescent="0.35">
      <c r="A97" s="27"/>
      <c r="B97" s="28"/>
      <c r="C97" s="28"/>
      <c r="D97" s="28"/>
      <c r="E97" s="28"/>
      <c r="F97" s="28"/>
      <c r="G97" s="28"/>
      <c r="H97" s="28"/>
      <c r="I97" s="28"/>
      <c r="J97" s="47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30"/>
    </row>
    <row r="98" spans="1:28" x14ac:dyDescent="0.35">
      <c r="A98" s="27"/>
      <c r="B98" s="28"/>
      <c r="C98" s="28"/>
      <c r="D98" s="28"/>
      <c r="E98" s="28"/>
      <c r="F98" s="28"/>
      <c r="G98" s="28"/>
      <c r="H98" s="28"/>
      <c r="I98" s="28"/>
      <c r="J98" s="47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30"/>
    </row>
    <row r="99" spans="1:28" x14ac:dyDescent="0.35">
      <c r="A99" s="27"/>
      <c r="B99" s="28"/>
      <c r="C99" s="28"/>
      <c r="D99" s="28"/>
      <c r="E99" s="28"/>
      <c r="F99" s="28"/>
      <c r="G99" s="28"/>
      <c r="H99" s="28"/>
      <c r="I99" s="28"/>
      <c r="J99" s="47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30"/>
    </row>
    <row r="100" spans="1:28" x14ac:dyDescent="0.35">
      <c r="A100" s="27"/>
      <c r="B100" s="28"/>
      <c r="C100" s="28"/>
      <c r="D100" s="28"/>
      <c r="E100" s="28"/>
      <c r="F100" s="28"/>
      <c r="G100" s="28"/>
      <c r="H100" s="28"/>
      <c r="I100" s="28"/>
      <c r="J100" s="47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30"/>
    </row>
    <row r="101" spans="1:28" x14ac:dyDescent="0.35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1"/>
    </row>
  </sheetData>
  <pageMargins left="0.7" right="0.7" top="0.75" bottom="0.75" header="0.3" footer="0.3"/>
  <pageSetup paperSize="9" scale="33" orientation="landscape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953B-F072-4015-AB5E-8160123445AE}">
  <dimension ref="A1:AJ224"/>
  <sheetViews>
    <sheetView zoomScale="41" zoomScaleNormal="41" workbookViewId="0">
      <selection activeCell="C104" sqref="C104"/>
    </sheetView>
  </sheetViews>
  <sheetFormatPr defaultRowHeight="14.5" x14ac:dyDescent="0.35"/>
  <cols>
    <col min="2" max="2" width="24.54296875" bestFit="1" customWidth="1"/>
    <col min="3" max="3" width="20.1796875" bestFit="1" customWidth="1"/>
    <col min="4" max="4" width="15.54296875" bestFit="1" customWidth="1"/>
    <col min="5" max="6" width="8" bestFit="1" customWidth="1"/>
    <col min="7" max="7" width="21.6328125" bestFit="1" customWidth="1"/>
    <col min="8" max="8" width="23.54296875" bestFit="1" customWidth="1"/>
    <col min="9" max="9" width="15.54296875" bestFit="1" customWidth="1"/>
    <col min="10" max="10" width="10.26953125" customWidth="1"/>
    <col min="13" max="13" width="14.08984375" customWidth="1"/>
    <col min="14" max="14" width="9.81640625" customWidth="1"/>
    <col min="15" max="15" width="24.54296875" bestFit="1" customWidth="1"/>
    <col min="16" max="17" width="20.1796875" bestFit="1" customWidth="1"/>
    <col min="18" max="18" width="18.90625" bestFit="1" customWidth="1"/>
    <col min="26" max="26" width="20.1796875" bestFit="1" customWidth="1"/>
    <col min="28" max="28" width="8.54296875" bestFit="1" customWidth="1"/>
  </cols>
  <sheetData>
    <row r="1" spans="1:36" x14ac:dyDescent="0.3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</row>
    <row r="2" spans="1:36" x14ac:dyDescent="0.3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6"/>
    </row>
    <row r="3" spans="1:36" x14ac:dyDescent="0.3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6"/>
    </row>
    <row r="4" spans="1:36" x14ac:dyDescent="0.3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6"/>
    </row>
    <row r="5" spans="1:36" x14ac:dyDescent="0.35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30"/>
    </row>
    <row r="6" spans="1:36" x14ac:dyDescent="0.35">
      <c r="A6" s="60"/>
      <c r="B6" s="61"/>
      <c r="C6" s="61"/>
      <c r="D6" s="61"/>
      <c r="E6" s="61"/>
      <c r="F6" s="61"/>
      <c r="G6" s="61"/>
      <c r="H6" s="61"/>
      <c r="I6" s="61"/>
      <c r="J6" s="61"/>
      <c r="K6" s="28"/>
      <c r="L6" s="28"/>
      <c r="M6" s="28"/>
      <c r="N6" s="59"/>
      <c r="O6" s="59"/>
      <c r="P6" s="59"/>
      <c r="Q6" s="59"/>
      <c r="R6" s="59"/>
      <c r="S6" s="5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30"/>
    </row>
    <row r="7" spans="1:36" x14ac:dyDescent="0.35">
      <c r="A7" s="60"/>
      <c r="B7" s="61"/>
      <c r="C7" s="61"/>
      <c r="D7" s="61"/>
      <c r="E7" s="61"/>
      <c r="F7" s="61"/>
      <c r="G7" s="61"/>
      <c r="H7" s="61"/>
      <c r="I7" s="61"/>
      <c r="J7" s="61"/>
      <c r="K7" s="28"/>
      <c r="L7" s="28"/>
      <c r="M7" s="28"/>
      <c r="N7" s="59"/>
      <c r="O7" s="59"/>
      <c r="P7" s="59"/>
      <c r="Q7" s="59"/>
      <c r="R7" s="59"/>
      <c r="S7" s="59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30"/>
    </row>
    <row r="8" spans="1:36" x14ac:dyDescent="0.35">
      <c r="A8" s="60"/>
      <c r="B8" s="61"/>
      <c r="C8" s="61"/>
      <c r="D8" s="61"/>
      <c r="E8" s="61"/>
      <c r="F8" s="61"/>
      <c r="G8" s="61"/>
      <c r="H8" s="61"/>
      <c r="I8" s="61"/>
      <c r="J8" s="61"/>
      <c r="K8" s="28"/>
      <c r="L8" s="28"/>
      <c r="M8" s="28"/>
      <c r="N8" s="59"/>
      <c r="O8" t="s">
        <v>36</v>
      </c>
      <c r="P8" t="s">
        <v>37</v>
      </c>
      <c r="Q8" t="s">
        <v>61</v>
      </c>
      <c r="R8" t="s">
        <v>62</v>
      </c>
      <c r="S8" s="59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30"/>
    </row>
    <row r="9" spans="1:36" x14ac:dyDescent="0.35">
      <c r="A9" s="60"/>
      <c r="B9" s="61"/>
      <c r="C9" s="61"/>
      <c r="D9" s="61"/>
      <c r="E9" s="61"/>
      <c r="F9" s="61"/>
      <c r="G9" s="61"/>
      <c r="H9" s="61"/>
      <c r="I9" s="61"/>
      <c r="J9" s="61"/>
      <c r="K9" s="28"/>
      <c r="L9" s="28"/>
      <c r="M9" s="28"/>
      <c r="N9" s="59"/>
      <c r="P9" s="6" t="s">
        <v>70</v>
      </c>
      <c r="Q9" s="6" t="s">
        <v>71</v>
      </c>
      <c r="R9" s="6" t="s">
        <v>38</v>
      </c>
      <c r="S9" s="59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30"/>
    </row>
    <row r="10" spans="1:36" x14ac:dyDescent="0.35">
      <c r="A10" s="60"/>
      <c r="B10" s="6" t="s">
        <v>32</v>
      </c>
      <c r="C10" s="2" t="s">
        <v>24</v>
      </c>
      <c r="D10" s="2" t="s">
        <v>34</v>
      </c>
      <c r="E10" s="2" t="s">
        <v>25</v>
      </c>
      <c r="F10" s="2" t="s">
        <v>50</v>
      </c>
      <c r="G10" s="61"/>
      <c r="H10" s="61"/>
      <c r="I10" s="61"/>
      <c r="J10" s="61"/>
      <c r="K10" s="28"/>
      <c r="L10" s="28"/>
      <c r="M10" s="28"/>
      <c r="N10" s="59"/>
      <c r="O10" t="s">
        <v>20</v>
      </c>
      <c r="P10" s="41">
        <f>AVERAGEIF(Data!$G$1:$G$251,1,Data!$B$1:$B$251)</f>
        <v>764728.40833333333</v>
      </c>
      <c r="Q10" s="41">
        <f>_xlfn.STDEV.S(Data!N84:N204)</f>
        <v>766197.43645383499</v>
      </c>
      <c r="R10">
        <f>COUNTIF(Data!$G$1:$G$251,1)</f>
        <v>120</v>
      </c>
      <c r="S10" s="59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30"/>
    </row>
    <row r="11" spans="1:36" x14ac:dyDescent="0.35">
      <c r="A11" s="60"/>
      <c r="B11" t="s">
        <v>27</v>
      </c>
      <c r="C11">
        <f>COUNTIFS(Data!$H$1:$H$251,1,Data!$I$1:$I$251,1)</f>
        <v>5</v>
      </c>
      <c r="D11" s="19">
        <f>C11/C16</f>
        <v>3.3783783783783786E-2</v>
      </c>
      <c r="E11">
        <f>COUNTIFS(Data!$H$1:$H$251,2,Data!$I$1:$I$251,1)</f>
        <v>6</v>
      </c>
      <c r="F11" s="19">
        <f>E11/E16</f>
        <v>6.1855670103092786E-2</v>
      </c>
      <c r="G11" s="61"/>
      <c r="H11" s="61"/>
      <c r="I11" s="61"/>
      <c r="J11" s="61"/>
      <c r="K11" s="28"/>
      <c r="L11" s="28"/>
      <c r="M11" s="28"/>
      <c r="N11" s="59"/>
      <c r="O11" t="s">
        <v>21</v>
      </c>
      <c r="P11" s="41">
        <f>AVERAGEIF(Data!$G$1:$G$251,2,Data!$B$1:$B$251)</f>
        <v>557636.83870967745</v>
      </c>
      <c r="Q11" s="41">
        <f>_xlfn.STDEV.S(Data!P84:P177)</f>
        <v>107378.76373059374</v>
      </c>
      <c r="R11">
        <f>COUNTIF(Data!$G$1:$G$251,2)</f>
        <v>93</v>
      </c>
      <c r="S11" s="59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30"/>
    </row>
    <row r="12" spans="1:36" x14ac:dyDescent="0.35">
      <c r="A12" s="60"/>
      <c r="B12" t="s">
        <v>28</v>
      </c>
      <c r="C12">
        <f>COUNTIFS(Data!$H$1:$H$251,1,Data!$I$1:$I$251,2)</f>
        <v>21</v>
      </c>
      <c r="D12" s="19">
        <f>C12/C16</f>
        <v>0.14189189189189189</v>
      </c>
      <c r="E12">
        <f>COUNTIFS(Data!$H$1:$H$251,2,Data!$I$1:$I$251,2)</f>
        <v>15</v>
      </c>
      <c r="F12" s="19">
        <f>E12/E16</f>
        <v>0.15463917525773196</v>
      </c>
      <c r="G12" s="61"/>
      <c r="H12" s="61"/>
      <c r="I12" s="61"/>
      <c r="J12" s="61"/>
      <c r="K12" s="28"/>
      <c r="L12" s="28"/>
      <c r="M12" s="28"/>
      <c r="N12" s="59"/>
      <c r="O12" t="s">
        <v>22</v>
      </c>
      <c r="P12" s="41">
        <f>AVERAGEIF(Data!$G$1:$G$251,3,Data!$B$1:$B$251)</f>
        <v>381399.10810810811</v>
      </c>
      <c r="Q12" s="41">
        <f>_xlfn.STDEV.S(Data!R84:R121)</f>
        <v>103270.52607856483</v>
      </c>
      <c r="R12">
        <f>COUNTIF(Data!$G$1:$G$251,3)</f>
        <v>37</v>
      </c>
      <c r="S12" s="59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30"/>
    </row>
    <row r="13" spans="1:36" x14ac:dyDescent="0.35">
      <c r="A13" s="60"/>
      <c r="B13" t="s">
        <v>29</v>
      </c>
      <c r="C13">
        <f>COUNTIFS(Data!$H$1:$H$251,1,Data!$I$1:$I$251,3)</f>
        <v>40</v>
      </c>
      <c r="D13" s="19">
        <f>C13/C16</f>
        <v>0.27027027027027029</v>
      </c>
      <c r="E13">
        <f>COUNTIFS(Data!$H$1:$H$251,2,Data!$I$1:$I$251,3)</f>
        <v>26</v>
      </c>
      <c r="F13" s="19">
        <f>E13/E16</f>
        <v>0.26804123711340205</v>
      </c>
      <c r="G13" s="61"/>
      <c r="H13" s="61"/>
      <c r="I13" s="61"/>
      <c r="J13" s="61"/>
      <c r="K13" s="28"/>
      <c r="L13" s="28"/>
      <c r="M13" s="28"/>
      <c r="N13" s="59"/>
      <c r="O13" s="59"/>
      <c r="P13" s="59"/>
      <c r="Q13" s="59"/>
      <c r="R13" s="59"/>
      <c r="S13" s="59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30"/>
    </row>
    <row r="14" spans="1:36" x14ac:dyDescent="0.35">
      <c r="A14" s="60"/>
      <c r="B14" t="s">
        <v>30</v>
      </c>
      <c r="C14">
        <f>COUNTIFS(Data!$H$1:$H$251,1,Data!$I$1:$I$251,4)</f>
        <v>60</v>
      </c>
      <c r="D14" s="19">
        <f>C14/C16</f>
        <v>0.40540540540540543</v>
      </c>
      <c r="E14">
        <f>COUNTIFS(Data!$H$1:$H$251,2,Data!$I$1:$I$251,4)</f>
        <v>40</v>
      </c>
      <c r="F14" s="19">
        <f>E14/E16</f>
        <v>0.41237113402061853</v>
      </c>
      <c r="G14" s="61"/>
      <c r="H14" s="61"/>
      <c r="I14" s="61"/>
      <c r="J14" s="61"/>
      <c r="K14" s="28"/>
      <c r="L14" s="28"/>
      <c r="M14" s="28"/>
      <c r="N14" s="59"/>
      <c r="O14" s="59"/>
      <c r="P14" s="59"/>
      <c r="Q14" s="59"/>
      <c r="R14" s="59"/>
      <c r="S14" s="59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30"/>
    </row>
    <row r="15" spans="1:36" x14ac:dyDescent="0.35">
      <c r="A15" s="60"/>
      <c r="B15" t="s">
        <v>31</v>
      </c>
      <c r="C15">
        <f>COUNTIFS(Data!$H$1:$H$251,1,Data!$I$1:$I$251,5)</f>
        <v>22</v>
      </c>
      <c r="D15" s="19">
        <f>C15/C16</f>
        <v>0.14864864864864866</v>
      </c>
      <c r="E15">
        <f>COUNTIFS(Data!$H$1:$H$251,2,Data!$I$1:$I$251,5)</f>
        <v>10</v>
      </c>
      <c r="F15" s="19">
        <f>E15/E16</f>
        <v>0.10309278350515463</v>
      </c>
      <c r="G15" s="61"/>
      <c r="H15" s="61"/>
      <c r="I15" s="61"/>
      <c r="J15" s="61"/>
      <c r="K15" s="28"/>
      <c r="L15" s="28"/>
      <c r="M15" s="28"/>
      <c r="N15" s="59"/>
      <c r="O15" s="59"/>
      <c r="P15" s="59"/>
      <c r="Q15" s="59"/>
      <c r="R15" s="59"/>
      <c r="S15" s="59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30"/>
    </row>
    <row r="16" spans="1:36" x14ac:dyDescent="0.35">
      <c r="A16" s="60"/>
      <c r="B16" s="6" t="s">
        <v>33</v>
      </c>
      <c r="C16">
        <f>SUM(C11:C15)</f>
        <v>148</v>
      </c>
      <c r="D16" s="19">
        <f>SUM(D11:D15)</f>
        <v>1</v>
      </c>
      <c r="E16">
        <f>SUM(E11:E15)</f>
        <v>97</v>
      </c>
      <c r="F16" s="19">
        <f>SUM(F11:F15)</f>
        <v>0.99999999999999989</v>
      </c>
      <c r="G16" s="61"/>
      <c r="H16" s="61"/>
      <c r="I16" s="61"/>
      <c r="J16" s="61"/>
      <c r="K16" s="28"/>
      <c r="L16" s="28"/>
      <c r="M16" s="28"/>
      <c r="N16" s="59"/>
      <c r="O16" s="59"/>
      <c r="P16" s="59"/>
      <c r="Q16" s="59"/>
      <c r="R16" s="59"/>
      <c r="S16" s="59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30"/>
    </row>
    <row r="17" spans="1:36" x14ac:dyDescent="0.35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30"/>
    </row>
    <row r="18" spans="1:36" x14ac:dyDescent="0.35">
      <c r="A18" s="60"/>
      <c r="B18" s="61"/>
      <c r="C18" s="61"/>
      <c r="D18" s="61"/>
      <c r="E18" s="61"/>
      <c r="F18" s="61"/>
      <c r="G18" s="61"/>
      <c r="H18" s="61"/>
      <c r="I18" s="61"/>
      <c r="J18" s="61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30"/>
    </row>
    <row r="19" spans="1:36" x14ac:dyDescent="0.35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30"/>
    </row>
    <row r="20" spans="1:36" x14ac:dyDescent="0.3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28"/>
      <c r="L20" s="28"/>
      <c r="M20" s="28"/>
      <c r="N20" s="28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30"/>
    </row>
    <row r="21" spans="1:36" x14ac:dyDescent="0.35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5"/>
      <c r="L21" s="28"/>
      <c r="M21" s="28"/>
      <c r="N21" s="28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30"/>
    </row>
    <row r="22" spans="1:36" x14ac:dyDescent="0.35">
      <c r="A22" s="60"/>
      <c r="B22" s="61"/>
      <c r="C22" s="61"/>
      <c r="D22" s="61"/>
      <c r="E22" s="61"/>
      <c r="F22" s="61"/>
      <c r="G22" s="61"/>
      <c r="H22" s="61"/>
      <c r="I22" s="61"/>
      <c r="J22" s="61"/>
      <c r="K22" s="28"/>
      <c r="L22" s="28"/>
      <c r="M22" s="28"/>
      <c r="N22" s="28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30"/>
    </row>
    <row r="23" spans="1:36" x14ac:dyDescent="0.35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28"/>
      <c r="L23" s="28"/>
      <c r="M23" s="28"/>
      <c r="N23" s="28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30"/>
    </row>
    <row r="24" spans="1:36" x14ac:dyDescent="0.35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28"/>
      <c r="L24" s="28"/>
      <c r="M24" s="28"/>
      <c r="N24" s="28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30"/>
    </row>
    <row r="25" spans="1:36" ht="18.5" x14ac:dyDescent="0.45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28"/>
      <c r="L25" s="28"/>
      <c r="M25" s="28"/>
      <c r="N25" s="28"/>
      <c r="O25" s="62"/>
      <c r="P25" s="66" t="s">
        <v>35</v>
      </c>
      <c r="Q25" s="66"/>
      <c r="R25" s="67">
        <f>CORREL(Data!B1:B251,Data!C1:C251)</f>
        <v>0.29699267486634201</v>
      </c>
      <c r="S25" s="62"/>
      <c r="T25" s="62"/>
      <c r="U25" s="62"/>
      <c r="V25" s="62"/>
      <c r="W25" s="62"/>
      <c r="X25" s="68"/>
      <c r="Y25" s="62"/>
      <c r="Z25" s="69" t="s">
        <v>35</v>
      </c>
      <c r="AA25" s="69"/>
      <c r="AB25" s="70">
        <f>CORREL(Data!B1:B250,Data!C1:C250)</f>
        <v>0.86414216776500752</v>
      </c>
      <c r="AC25" s="62"/>
      <c r="AD25" s="62"/>
      <c r="AE25" s="62"/>
      <c r="AF25" s="62"/>
      <c r="AG25" s="62"/>
      <c r="AH25" s="62"/>
      <c r="AI25" s="62"/>
      <c r="AJ25" s="30"/>
    </row>
    <row r="26" spans="1:36" x14ac:dyDescent="0.35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28"/>
      <c r="L26" s="28"/>
      <c r="M26" s="28"/>
      <c r="N26" s="28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30"/>
    </row>
    <row r="27" spans="1:36" x14ac:dyDescent="0.35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28"/>
      <c r="L27" s="28"/>
      <c r="M27" s="28"/>
      <c r="N27" s="28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30"/>
    </row>
    <row r="28" spans="1:36" x14ac:dyDescent="0.35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28"/>
      <c r="L28" s="28"/>
      <c r="M28" s="28"/>
      <c r="N28" s="28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30"/>
    </row>
    <row r="29" spans="1:36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28"/>
      <c r="L29" s="28"/>
      <c r="M29" s="28"/>
      <c r="N29" s="28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30"/>
    </row>
    <row r="30" spans="1:36" x14ac:dyDescent="0.35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28"/>
      <c r="L30" s="28"/>
      <c r="M30" s="28"/>
      <c r="N30" s="28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30"/>
    </row>
    <row r="31" spans="1:36" x14ac:dyDescent="0.35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28"/>
      <c r="L31" s="28"/>
      <c r="M31" s="28"/>
      <c r="N31" s="28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30"/>
    </row>
    <row r="32" spans="1:36" x14ac:dyDescent="0.35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28"/>
      <c r="L32" s="28"/>
      <c r="M32" s="28"/>
      <c r="N32" s="28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30"/>
    </row>
    <row r="33" spans="1:36" x14ac:dyDescent="0.35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28"/>
      <c r="L33" s="28"/>
      <c r="M33" s="28"/>
      <c r="N33" s="28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0"/>
    </row>
    <row r="34" spans="1:36" x14ac:dyDescent="0.35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28"/>
      <c r="L34" s="28"/>
      <c r="M34" s="28"/>
      <c r="N34" s="28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30"/>
    </row>
    <row r="35" spans="1:36" x14ac:dyDescent="0.35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28"/>
      <c r="L35" s="28"/>
      <c r="M35" s="28"/>
      <c r="N35" s="28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0"/>
    </row>
    <row r="36" spans="1:36" x14ac:dyDescent="0.3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28"/>
      <c r="L36" s="28"/>
      <c r="M36" s="28"/>
      <c r="N36" s="28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</row>
    <row r="37" spans="1:36" x14ac:dyDescent="0.35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28"/>
      <c r="L37" s="28"/>
      <c r="M37" s="28"/>
      <c r="N37" s="28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30"/>
    </row>
    <row r="38" spans="1:36" x14ac:dyDescent="0.35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28"/>
      <c r="L38" s="28"/>
      <c r="M38" s="28"/>
      <c r="N38" s="28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0"/>
    </row>
    <row r="39" spans="1:36" x14ac:dyDescent="0.35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28"/>
      <c r="L39" s="28"/>
      <c r="M39" s="28"/>
      <c r="N39" s="28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30"/>
    </row>
    <row r="40" spans="1:36" x14ac:dyDescent="0.35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28"/>
      <c r="L40" s="28"/>
      <c r="M40" s="28"/>
      <c r="N40" s="28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30"/>
    </row>
    <row r="41" spans="1:36" x14ac:dyDescent="0.3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30"/>
    </row>
    <row r="42" spans="1:36" x14ac:dyDescent="0.35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30"/>
    </row>
    <row r="43" spans="1:36" x14ac:dyDescent="0.35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28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30"/>
    </row>
    <row r="44" spans="1:36" x14ac:dyDescent="0.35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28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30"/>
    </row>
    <row r="45" spans="1:36" x14ac:dyDescent="0.35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28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30"/>
    </row>
    <row r="46" spans="1:36" x14ac:dyDescent="0.35">
      <c r="A46" s="71"/>
      <c r="B46" s="73"/>
      <c r="C46" s="73"/>
      <c r="D46" s="73"/>
      <c r="E46" s="72"/>
      <c r="F46" s="72"/>
      <c r="G46" s="72"/>
      <c r="H46" s="72"/>
      <c r="I46" s="72"/>
      <c r="J46" s="72"/>
      <c r="K46" s="72"/>
      <c r="L46" s="72"/>
      <c r="M46" s="72"/>
      <c r="N46" s="28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30"/>
    </row>
    <row r="47" spans="1:36" x14ac:dyDescent="0.35">
      <c r="A47" s="71"/>
      <c r="B47" s="73"/>
      <c r="C47" s="73"/>
      <c r="D47" s="73"/>
      <c r="E47" s="72"/>
      <c r="F47" s="72"/>
      <c r="G47" s="72"/>
      <c r="H47" s="72"/>
      <c r="I47" s="72"/>
      <c r="J47" s="72"/>
      <c r="K47" s="72"/>
      <c r="L47" s="72"/>
      <c r="M47" s="72"/>
      <c r="N47" s="28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0"/>
    </row>
    <row r="48" spans="1:36" x14ac:dyDescent="0.35">
      <c r="A48" s="71"/>
      <c r="B48" s="6" t="s">
        <v>55</v>
      </c>
      <c r="C48" s="1" t="s">
        <v>39</v>
      </c>
      <c r="D48" s="1" t="s">
        <v>56</v>
      </c>
      <c r="E48" s="74"/>
      <c r="F48" s="72"/>
      <c r="G48" s="6" t="s">
        <v>55</v>
      </c>
      <c r="H48" s="1" t="s">
        <v>39</v>
      </c>
      <c r="I48" s="1" t="s">
        <v>56</v>
      </c>
      <c r="J48" s="72"/>
      <c r="K48" s="72"/>
      <c r="L48" s="72"/>
      <c r="M48" s="72"/>
      <c r="N48" s="28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30"/>
    </row>
    <row r="49" spans="1:36" x14ac:dyDescent="0.35">
      <c r="A49" s="71"/>
      <c r="B49" s="6" t="s">
        <v>6</v>
      </c>
      <c r="C49" s="1" t="s">
        <v>54</v>
      </c>
      <c r="D49" s="1" t="s">
        <v>1</v>
      </c>
      <c r="E49" s="74"/>
      <c r="F49" s="72"/>
      <c r="G49" s="6" t="s">
        <v>6</v>
      </c>
      <c r="H49" s="1" t="s">
        <v>65</v>
      </c>
      <c r="I49" s="1" t="s">
        <v>1</v>
      </c>
      <c r="J49" s="72"/>
      <c r="K49" s="72"/>
      <c r="L49" s="72"/>
      <c r="M49" s="72"/>
      <c r="N49" s="28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0"/>
    </row>
    <row r="50" spans="1:36" x14ac:dyDescent="0.35">
      <c r="A50" s="71"/>
      <c r="B50" t="s">
        <v>20</v>
      </c>
      <c r="C50" s="12">
        <f>AVERAGEIF(Data!$G$1:$G$251,1,Data!$D$1:$D$251)</f>
        <v>7.3583333333333334</v>
      </c>
      <c r="D50" s="75">
        <f>AVERAGEIF(Data!$G$1:$G$251,1,Data!$B$1:$B$251)</f>
        <v>764728.40833333333</v>
      </c>
      <c r="E50" s="76"/>
      <c r="F50" s="72"/>
      <c r="G50" t="s">
        <v>20</v>
      </c>
      <c r="H50" s="12">
        <f>AVERAGEIF(Data!$G$1:$G$251,1,Data!$E$1:$E$251)</f>
        <v>2.0583333333333331</v>
      </c>
      <c r="I50" s="75">
        <f>AVERAGEIF(Data!$G$1:$G$251,1,Data!$B$1:$B$251)</f>
        <v>764728.40833333333</v>
      </c>
      <c r="J50" s="72"/>
      <c r="K50" s="72"/>
      <c r="L50" s="72"/>
      <c r="M50" s="72"/>
      <c r="N50" s="28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30"/>
    </row>
    <row r="51" spans="1:36" x14ac:dyDescent="0.35">
      <c r="A51" s="71"/>
      <c r="B51" t="s">
        <v>21</v>
      </c>
      <c r="C51" s="12">
        <f>AVERAGEIF(Data!$G$1:$G$251,2,Data!$D$1:$D$251)</f>
        <v>6.311827956989247</v>
      </c>
      <c r="D51" s="75">
        <f>AVERAGEIF(Data!$G$1:$G$251,2,Data!$B$1:$B$251)</f>
        <v>557636.83870967745</v>
      </c>
      <c r="E51" s="76"/>
      <c r="F51" s="72"/>
      <c r="G51" t="s">
        <v>21</v>
      </c>
      <c r="H51" s="12">
        <f>AVERAGEIF(Data!$G$1:$G$251,2,Data!$E$1:$E$251)</f>
        <v>1.7634408602150538</v>
      </c>
      <c r="I51" s="75">
        <f>AVERAGEIF(Data!$G$1:$G$251,2,Data!$B$1:$B$251)</f>
        <v>557636.83870967745</v>
      </c>
      <c r="J51" s="72"/>
      <c r="K51" s="72"/>
      <c r="L51" s="72"/>
      <c r="M51" s="72"/>
      <c r="N51" s="28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0"/>
    </row>
    <row r="52" spans="1:36" x14ac:dyDescent="0.35">
      <c r="A52" s="71"/>
      <c r="B52" t="s">
        <v>22</v>
      </c>
      <c r="C52" s="12">
        <f>AVERAGEIF(Data!$G$1:$G$251,3,Data!$D$1:$D$251)</f>
        <v>4.8108108108108105</v>
      </c>
      <c r="D52" s="75">
        <f>AVERAGEIF(Data!$G$1:$G$251,3,Data!$B$1:$B$251)</f>
        <v>381399.10810810811</v>
      </c>
      <c r="E52" s="76"/>
      <c r="F52" s="72"/>
      <c r="G52" t="s">
        <v>22</v>
      </c>
      <c r="H52" s="12">
        <f>AVERAGEIF(Data!$G$1:$G$251,3,Data!$E$1:$E$251)</f>
        <v>1.2972972972972974</v>
      </c>
      <c r="I52" s="75">
        <f>AVERAGEIF(Data!$G$1:$G$251,3,Data!$B$1:$B$251)</f>
        <v>381399.10810810811</v>
      </c>
      <c r="J52" s="72"/>
      <c r="K52" s="72"/>
      <c r="L52" s="72"/>
      <c r="M52" s="72"/>
      <c r="N52" s="28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30"/>
    </row>
    <row r="53" spans="1:36" x14ac:dyDescent="0.35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30"/>
    </row>
    <row r="54" spans="1:36" ht="18.5" x14ac:dyDescent="0.45">
      <c r="A54" s="71"/>
      <c r="B54" s="69" t="s">
        <v>35</v>
      </c>
      <c r="C54" s="70">
        <f>CORREL(C50:C52,D50:D52)</f>
        <v>0.98890785557366934</v>
      </c>
      <c r="D54" s="72"/>
      <c r="E54" s="72"/>
      <c r="F54" s="72"/>
      <c r="G54" s="69" t="s">
        <v>35</v>
      </c>
      <c r="H54" s="70">
        <f>CORREL(H50:H52,I50:I52)</f>
        <v>0.98461650927385991</v>
      </c>
      <c r="I54" s="72"/>
      <c r="J54" s="72"/>
      <c r="K54" s="72"/>
      <c r="L54" s="72"/>
      <c r="M54" s="72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30"/>
    </row>
    <row r="55" spans="1:36" x14ac:dyDescent="0.35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28"/>
      <c r="O55" s="28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28"/>
      <c r="AF55" s="28"/>
      <c r="AG55" s="28"/>
      <c r="AH55" s="28"/>
      <c r="AI55" s="28"/>
      <c r="AJ55" s="30"/>
    </row>
    <row r="56" spans="1:36" x14ac:dyDescent="0.35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28"/>
      <c r="O56" s="28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28"/>
      <c r="AF56" s="28"/>
      <c r="AG56" s="28"/>
      <c r="AH56" s="28"/>
      <c r="AI56" s="28"/>
      <c r="AJ56" s="30"/>
    </row>
    <row r="57" spans="1:36" x14ac:dyDescent="0.35">
      <c r="A57" s="71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28"/>
      <c r="O57" s="28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28"/>
      <c r="AF57" s="28"/>
      <c r="AG57" s="28"/>
      <c r="AH57" s="28"/>
      <c r="AI57" s="28"/>
      <c r="AJ57" s="30"/>
    </row>
    <row r="58" spans="1:36" x14ac:dyDescent="0.35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8"/>
      <c r="O58" s="28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28"/>
      <c r="AF58" s="28"/>
      <c r="AG58" s="28"/>
      <c r="AH58" s="28"/>
      <c r="AI58" s="28"/>
      <c r="AJ58" s="30"/>
    </row>
    <row r="59" spans="1:36" x14ac:dyDescent="0.35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28"/>
      <c r="O59" s="28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28"/>
      <c r="AF59" s="28"/>
      <c r="AG59" s="28"/>
      <c r="AH59" s="28"/>
      <c r="AI59" s="28"/>
      <c r="AJ59" s="30"/>
    </row>
    <row r="60" spans="1:36" ht="18.5" x14ac:dyDescent="0.45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8"/>
      <c r="O60" s="28"/>
      <c r="P60" s="77"/>
      <c r="Q60" s="69" t="s">
        <v>35</v>
      </c>
      <c r="R60" s="70">
        <f>CORREL(Data!F1:F250,Data!B1:B250)</f>
        <v>0.81772135934189139</v>
      </c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28"/>
      <c r="AF60" s="28"/>
      <c r="AG60" s="28"/>
      <c r="AH60" s="28"/>
      <c r="AI60" s="28"/>
      <c r="AJ60" s="30"/>
    </row>
    <row r="61" spans="1:36" x14ac:dyDescent="0.35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28"/>
      <c r="O61" s="28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28"/>
      <c r="AF61" s="28"/>
      <c r="AG61" s="28"/>
      <c r="AH61" s="28"/>
      <c r="AI61" s="28"/>
      <c r="AJ61" s="30"/>
    </row>
    <row r="62" spans="1:36" x14ac:dyDescent="0.35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28"/>
      <c r="O62" s="28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28"/>
      <c r="AF62" s="28"/>
      <c r="AG62" s="28"/>
      <c r="AH62" s="28"/>
      <c r="AI62" s="28"/>
      <c r="AJ62" s="30"/>
    </row>
    <row r="63" spans="1:36" x14ac:dyDescent="0.35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28"/>
      <c r="O63" s="28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28"/>
      <c r="AF63" s="28"/>
      <c r="AG63" s="28"/>
      <c r="AH63" s="28"/>
      <c r="AI63" s="28"/>
      <c r="AJ63" s="30"/>
    </row>
    <row r="64" spans="1:36" x14ac:dyDescent="0.35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28"/>
      <c r="O64" s="28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28"/>
      <c r="AF64" s="28"/>
      <c r="AG64" s="28"/>
      <c r="AH64" s="28"/>
      <c r="AI64" s="28"/>
      <c r="AJ64" s="30"/>
    </row>
    <row r="65" spans="1:36" x14ac:dyDescent="0.35">
      <c r="A65" s="71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28"/>
      <c r="O65" s="28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28"/>
      <c r="AF65" s="28"/>
      <c r="AG65" s="28"/>
      <c r="AH65" s="28"/>
      <c r="AI65" s="28"/>
      <c r="AJ65" s="30"/>
    </row>
    <row r="66" spans="1:36" x14ac:dyDescent="0.35">
      <c r="A66" s="71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28"/>
      <c r="O66" s="28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28"/>
      <c r="AF66" s="28"/>
      <c r="AG66" s="28"/>
      <c r="AH66" s="28"/>
      <c r="AI66" s="28"/>
      <c r="AJ66" s="30"/>
    </row>
    <row r="67" spans="1:36" x14ac:dyDescent="0.35">
      <c r="A67" s="71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28"/>
      <c r="O67" s="28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28"/>
      <c r="AF67" s="28"/>
      <c r="AG67" s="28"/>
      <c r="AH67" s="28"/>
      <c r="AI67" s="28"/>
      <c r="AJ67" s="30"/>
    </row>
    <row r="68" spans="1:36" x14ac:dyDescent="0.35">
      <c r="A68" s="71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28"/>
      <c r="O68" s="28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28"/>
      <c r="AF68" s="28"/>
      <c r="AG68" s="28"/>
      <c r="AH68" s="28"/>
      <c r="AI68" s="28"/>
      <c r="AJ68" s="30"/>
    </row>
    <row r="69" spans="1:36" x14ac:dyDescent="0.35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33"/>
      <c r="O69" s="28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28"/>
      <c r="AF69" s="28"/>
      <c r="AG69" s="28"/>
      <c r="AH69" s="28"/>
      <c r="AI69" s="28"/>
      <c r="AJ69" s="30"/>
    </row>
    <row r="70" spans="1:36" x14ac:dyDescent="0.35">
      <c r="A70" s="7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33"/>
      <c r="O70" s="28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28"/>
      <c r="AF70" s="28"/>
      <c r="AG70" s="28"/>
      <c r="AH70" s="28"/>
      <c r="AI70" s="28"/>
      <c r="AJ70" s="30"/>
    </row>
    <row r="71" spans="1:36" x14ac:dyDescent="0.35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28"/>
      <c r="O71" s="28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28"/>
      <c r="AF71" s="28"/>
      <c r="AG71" s="28"/>
      <c r="AH71" s="28"/>
      <c r="AI71" s="28"/>
      <c r="AJ71" s="30"/>
    </row>
    <row r="72" spans="1:36" x14ac:dyDescent="0.35">
      <c r="A72" s="71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28"/>
      <c r="O72" s="28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28"/>
      <c r="AF72" s="28"/>
      <c r="AG72" s="28"/>
      <c r="AH72" s="28"/>
      <c r="AI72" s="28"/>
      <c r="AJ72" s="30"/>
    </row>
    <row r="73" spans="1:36" x14ac:dyDescent="0.35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28"/>
      <c r="O73" s="28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28"/>
      <c r="AF73" s="28"/>
      <c r="AG73" s="28"/>
      <c r="AH73" s="28"/>
      <c r="AI73" s="28"/>
      <c r="AJ73" s="30"/>
    </row>
    <row r="74" spans="1:36" x14ac:dyDescent="0.35">
      <c r="A74" s="71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28"/>
      <c r="O74" s="28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28"/>
      <c r="AF74" s="28"/>
      <c r="AG74" s="28"/>
      <c r="AH74" s="28"/>
      <c r="AI74" s="28"/>
      <c r="AJ74" s="30"/>
    </row>
    <row r="75" spans="1:36" x14ac:dyDescent="0.35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28"/>
      <c r="O75" s="28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28"/>
      <c r="AF75" s="28"/>
      <c r="AG75" s="28"/>
      <c r="AH75" s="28"/>
      <c r="AI75" s="28"/>
      <c r="AJ75" s="30"/>
    </row>
    <row r="76" spans="1:36" x14ac:dyDescent="0.35">
      <c r="A76" s="71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28"/>
      <c r="O76" s="28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28"/>
      <c r="AF76" s="28"/>
      <c r="AG76" s="28"/>
      <c r="AH76" s="28"/>
      <c r="AI76" s="28"/>
      <c r="AJ76" s="30"/>
    </row>
    <row r="77" spans="1:36" x14ac:dyDescent="0.35">
      <c r="A77" s="71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28"/>
      <c r="O77" s="28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28"/>
      <c r="AF77" s="28"/>
      <c r="AG77" s="28"/>
      <c r="AH77" s="28"/>
      <c r="AI77" s="28"/>
      <c r="AJ77" s="30"/>
    </row>
    <row r="78" spans="1:36" x14ac:dyDescent="0.35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28"/>
      <c r="O78" s="28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28"/>
      <c r="AF78" s="28"/>
      <c r="AG78" s="28"/>
      <c r="AH78" s="28"/>
      <c r="AI78" s="28"/>
      <c r="AJ78" s="30"/>
    </row>
    <row r="79" spans="1:36" x14ac:dyDescent="0.35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28"/>
      <c r="O79" s="28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28"/>
      <c r="AF79" s="28"/>
      <c r="AG79" s="28"/>
      <c r="AH79" s="28"/>
      <c r="AI79" s="28"/>
      <c r="AJ79" s="30"/>
    </row>
    <row r="80" spans="1:36" x14ac:dyDescent="0.35">
      <c r="A80" s="71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28"/>
      <c r="O80" s="28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28"/>
      <c r="AF80" s="28"/>
      <c r="AG80" s="28"/>
      <c r="AH80" s="28"/>
      <c r="AI80" s="28"/>
      <c r="AJ80" s="30"/>
    </row>
    <row r="81" spans="1:36" x14ac:dyDescent="0.35">
      <c r="A81" s="71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28"/>
      <c r="O81" s="28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28"/>
      <c r="AF81" s="28"/>
      <c r="AG81" s="28"/>
      <c r="AH81" s="28"/>
      <c r="AI81" s="28"/>
      <c r="AJ81" s="30"/>
    </row>
    <row r="82" spans="1:36" x14ac:dyDescent="0.35">
      <c r="A82" s="71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28"/>
      <c r="O82" s="28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28"/>
      <c r="AF82" s="28"/>
      <c r="AG82" s="28"/>
      <c r="AH82" s="28"/>
      <c r="AI82" s="28"/>
      <c r="AJ82" s="30"/>
    </row>
    <row r="83" spans="1:36" x14ac:dyDescent="0.35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28"/>
      <c r="AF83" s="28"/>
      <c r="AG83" s="28"/>
      <c r="AH83" s="28"/>
      <c r="AI83" s="28"/>
      <c r="AJ83" s="30"/>
    </row>
    <row r="84" spans="1:36" x14ac:dyDescent="0.35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28"/>
      <c r="AF84" s="28"/>
      <c r="AG84" s="28"/>
      <c r="AH84" s="28"/>
      <c r="AI84" s="28"/>
      <c r="AJ84" s="30"/>
    </row>
    <row r="85" spans="1:36" x14ac:dyDescent="0.35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28"/>
      <c r="AF85" s="28"/>
      <c r="AG85" s="28"/>
      <c r="AH85" s="28"/>
      <c r="AI85" s="28"/>
      <c r="AJ85" s="30"/>
    </row>
    <row r="86" spans="1:36" x14ac:dyDescent="0.35">
      <c r="A86" s="79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28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28"/>
      <c r="AF86" s="28"/>
      <c r="AG86" s="28"/>
      <c r="AH86" s="28"/>
      <c r="AI86" s="28"/>
      <c r="AJ86" s="30"/>
    </row>
    <row r="87" spans="1:36" x14ac:dyDescent="0.35">
      <c r="A87" s="79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28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28"/>
      <c r="AF87" s="28"/>
      <c r="AG87" s="28"/>
      <c r="AH87" s="28"/>
      <c r="AI87" s="28"/>
      <c r="AJ87" s="30"/>
    </row>
    <row r="88" spans="1:36" x14ac:dyDescent="0.35">
      <c r="A88" s="79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28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28"/>
      <c r="AF88" s="28"/>
      <c r="AG88" s="28"/>
      <c r="AH88" s="28"/>
      <c r="AI88" s="28"/>
      <c r="AJ88" s="30"/>
    </row>
    <row r="89" spans="1:36" x14ac:dyDescent="0.35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28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28"/>
      <c r="AF89" s="28"/>
      <c r="AG89" s="28"/>
      <c r="AH89" s="28"/>
      <c r="AI89" s="28"/>
      <c r="AJ89" s="30"/>
    </row>
    <row r="90" spans="1:36" ht="18.5" x14ac:dyDescent="0.45">
      <c r="A90" s="79"/>
      <c r="B90" s="81" t="s">
        <v>35</v>
      </c>
      <c r="C90" s="82">
        <f>CORREL(Data!A1:A250,Data!B1:B250)</f>
        <v>-6.8179335464482391E-2</v>
      </c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28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28"/>
      <c r="AF90" s="28"/>
      <c r="AG90" s="28"/>
      <c r="AH90" s="28"/>
      <c r="AI90" s="28"/>
      <c r="AJ90" s="30"/>
    </row>
    <row r="91" spans="1:36" x14ac:dyDescent="0.35">
      <c r="A91" s="79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28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28"/>
      <c r="AF91" s="28"/>
      <c r="AG91" s="28"/>
      <c r="AH91" s="28"/>
      <c r="AI91" s="28"/>
      <c r="AJ91" s="30"/>
    </row>
    <row r="92" spans="1:36" x14ac:dyDescent="0.35">
      <c r="A92" s="79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28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28"/>
      <c r="AF92" s="28"/>
      <c r="AG92" s="28"/>
      <c r="AH92" s="28"/>
      <c r="AI92" s="28"/>
      <c r="AJ92" s="30"/>
    </row>
    <row r="93" spans="1:36" x14ac:dyDescent="0.35">
      <c r="A93" s="79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28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28"/>
      <c r="AF93" s="28"/>
      <c r="AG93" s="28"/>
      <c r="AH93" s="28"/>
      <c r="AI93" s="28"/>
      <c r="AJ93" s="30"/>
    </row>
    <row r="94" spans="1:36" x14ac:dyDescent="0.35">
      <c r="A94" s="79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28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28"/>
      <c r="AF94" s="28"/>
      <c r="AG94" s="28"/>
      <c r="AH94" s="28"/>
      <c r="AI94" s="28"/>
      <c r="AJ94" s="30"/>
    </row>
    <row r="95" spans="1:36" x14ac:dyDescent="0.35">
      <c r="A95" s="79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28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28"/>
      <c r="AF95" s="28"/>
      <c r="AG95" s="28"/>
      <c r="AH95" s="28"/>
      <c r="AI95" s="28"/>
      <c r="AJ95" s="30"/>
    </row>
    <row r="96" spans="1:36" x14ac:dyDescent="0.35">
      <c r="A96" s="79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30"/>
    </row>
    <row r="97" spans="1:36" x14ac:dyDescent="0.35">
      <c r="A97" s="79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30"/>
    </row>
    <row r="98" spans="1:36" x14ac:dyDescent="0.35">
      <c r="A98" s="79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30"/>
    </row>
    <row r="99" spans="1:36" x14ac:dyDescent="0.35">
      <c r="A99" s="79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28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28"/>
      <c r="AF99" s="28"/>
      <c r="AG99" s="28"/>
      <c r="AH99" s="28"/>
      <c r="AI99" s="28"/>
      <c r="AJ99" s="30"/>
    </row>
    <row r="100" spans="1:36" x14ac:dyDescent="0.35">
      <c r="A100" s="79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28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28"/>
      <c r="AF100" s="28"/>
      <c r="AG100" s="28"/>
      <c r="AH100" s="28"/>
      <c r="AI100" s="28"/>
      <c r="AJ100" s="30"/>
    </row>
    <row r="101" spans="1:36" x14ac:dyDescent="0.35">
      <c r="A101" s="79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28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28"/>
      <c r="AF101" s="28"/>
      <c r="AG101" s="28"/>
      <c r="AH101" s="28"/>
      <c r="AI101" s="28"/>
      <c r="AJ101" s="30"/>
    </row>
    <row r="102" spans="1:36" x14ac:dyDescent="0.35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28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28"/>
      <c r="AF102" s="28"/>
      <c r="AG102" s="28"/>
      <c r="AH102" s="28"/>
      <c r="AI102" s="28"/>
      <c r="AJ102" s="30"/>
    </row>
    <row r="103" spans="1:36" x14ac:dyDescent="0.35">
      <c r="A103" s="79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28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28"/>
      <c r="AF103" s="28"/>
      <c r="AG103" s="28"/>
      <c r="AH103" s="28"/>
      <c r="AI103" s="28"/>
      <c r="AJ103" s="30"/>
    </row>
    <row r="104" spans="1:36" ht="18.5" x14ac:dyDescent="0.45">
      <c r="A104" s="79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28"/>
      <c r="P104" s="83"/>
      <c r="Q104" s="81" t="s">
        <v>35</v>
      </c>
      <c r="R104" s="82">
        <f>CORREL(Data!I1:I250,Data!B1:B250)</f>
        <v>0.16190830329792236</v>
      </c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28"/>
      <c r="AF104" s="28"/>
      <c r="AG104" s="28"/>
      <c r="AH104" s="28"/>
      <c r="AI104" s="28"/>
      <c r="AJ104" s="30"/>
    </row>
    <row r="105" spans="1:36" x14ac:dyDescent="0.35">
      <c r="A105" s="79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28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28"/>
      <c r="AF105" s="28"/>
      <c r="AG105" s="28"/>
      <c r="AH105" s="28"/>
      <c r="AI105" s="28"/>
      <c r="AJ105" s="30"/>
    </row>
    <row r="106" spans="1:36" x14ac:dyDescent="0.35">
      <c r="A106" s="79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28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28"/>
      <c r="AF106" s="28"/>
      <c r="AG106" s="28"/>
      <c r="AH106" s="28"/>
      <c r="AI106" s="28"/>
      <c r="AJ106" s="30"/>
    </row>
    <row r="107" spans="1:36" x14ac:dyDescent="0.35">
      <c r="A107" s="79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28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28"/>
      <c r="AF107" s="28"/>
      <c r="AG107" s="28"/>
      <c r="AH107" s="28"/>
      <c r="AI107" s="28"/>
      <c r="AJ107" s="30"/>
    </row>
    <row r="108" spans="1:36" x14ac:dyDescent="0.35">
      <c r="A108" s="79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28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28"/>
      <c r="AF108" s="28"/>
      <c r="AG108" s="28"/>
      <c r="AH108" s="28"/>
      <c r="AI108" s="28"/>
      <c r="AJ108" s="30"/>
    </row>
    <row r="109" spans="1:36" x14ac:dyDescent="0.35">
      <c r="A109" s="79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28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28"/>
      <c r="AF109" s="28"/>
      <c r="AG109" s="28"/>
      <c r="AH109" s="28"/>
      <c r="AI109" s="28"/>
      <c r="AJ109" s="30"/>
    </row>
    <row r="110" spans="1:36" x14ac:dyDescent="0.35">
      <c r="A110" s="79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28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28"/>
      <c r="AF110" s="28"/>
      <c r="AG110" s="28"/>
      <c r="AH110" s="28"/>
      <c r="AI110" s="28"/>
      <c r="AJ110" s="30"/>
    </row>
    <row r="111" spans="1:36" x14ac:dyDescent="0.35">
      <c r="A111" s="79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28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28"/>
      <c r="AF111" s="28"/>
      <c r="AG111" s="28"/>
      <c r="AH111" s="28"/>
      <c r="AI111" s="28"/>
      <c r="AJ111" s="30"/>
    </row>
    <row r="112" spans="1:36" x14ac:dyDescent="0.35">
      <c r="A112" s="79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28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28"/>
      <c r="AF112" s="28"/>
      <c r="AG112" s="28"/>
      <c r="AH112" s="28"/>
      <c r="AI112" s="28"/>
      <c r="AJ112" s="30"/>
    </row>
    <row r="113" spans="1:36" x14ac:dyDescent="0.35">
      <c r="A113" s="79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28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28"/>
      <c r="AF113" s="28"/>
      <c r="AG113" s="28"/>
      <c r="AH113" s="28"/>
      <c r="AI113" s="28"/>
      <c r="AJ113" s="30"/>
    </row>
    <row r="114" spans="1:36" x14ac:dyDescent="0.35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28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28"/>
      <c r="AF114" s="28"/>
      <c r="AG114" s="28"/>
      <c r="AH114" s="28"/>
      <c r="AI114" s="28"/>
      <c r="AJ114" s="30"/>
    </row>
    <row r="115" spans="1:36" x14ac:dyDescent="0.35">
      <c r="A115" s="79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28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28"/>
      <c r="AF115" s="28"/>
      <c r="AG115" s="28"/>
      <c r="AH115" s="28"/>
      <c r="AI115" s="28"/>
      <c r="AJ115" s="30"/>
    </row>
    <row r="116" spans="1:36" x14ac:dyDescent="0.35">
      <c r="A116" s="79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28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28"/>
      <c r="AF116" s="28"/>
      <c r="AG116" s="28"/>
      <c r="AH116" s="28"/>
      <c r="AI116" s="28"/>
      <c r="AJ116" s="30"/>
    </row>
    <row r="117" spans="1:36" x14ac:dyDescent="0.35">
      <c r="A117" s="79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28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28"/>
      <c r="AF117" s="28"/>
      <c r="AG117" s="28"/>
      <c r="AH117" s="28"/>
      <c r="AI117" s="28"/>
      <c r="AJ117" s="30"/>
    </row>
    <row r="118" spans="1:36" x14ac:dyDescent="0.35">
      <c r="A118" s="79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28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28"/>
      <c r="AF118" s="28"/>
      <c r="AG118" s="28"/>
      <c r="AH118" s="28"/>
      <c r="AI118" s="28"/>
      <c r="AJ118" s="30"/>
    </row>
    <row r="119" spans="1:36" x14ac:dyDescent="0.35">
      <c r="A119" s="79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28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28"/>
      <c r="AF119" s="28"/>
      <c r="AG119" s="28"/>
      <c r="AH119" s="28"/>
      <c r="AI119" s="28"/>
      <c r="AJ119" s="30"/>
    </row>
    <row r="120" spans="1:36" x14ac:dyDescent="0.35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28"/>
      <c r="AF120" s="28"/>
      <c r="AG120" s="28"/>
      <c r="AH120" s="28"/>
      <c r="AI120" s="28"/>
      <c r="AJ120" s="30"/>
    </row>
    <row r="121" spans="1:36" x14ac:dyDescent="0.35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28"/>
      <c r="AF121" s="28"/>
      <c r="AG121" s="28"/>
      <c r="AH121" s="28"/>
      <c r="AI121" s="28"/>
      <c r="AJ121" s="30"/>
    </row>
    <row r="122" spans="1:36" x14ac:dyDescent="0.35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28"/>
      <c r="AF122" s="28"/>
      <c r="AG122" s="28"/>
      <c r="AH122" s="28"/>
      <c r="AI122" s="28"/>
      <c r="AJ122" s="30"/>
    </row>
    <row r="123" spans="1:36" x14ac:dyDescent="0.35">
      <c r="A123" s="84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8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28"/>
      <c r="AF123" s="28"/>
      <c r="AG123" s="28"/>
      <c r="AH123" s="28"/>
      <c r="AI123" s="28"/>
      <c r="AJ123" s="30"/>
    </row>
    <row r="124" spans="1:36" x14ac:dyDescent="0.35">
      <c r="A124" s="84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8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28"/>
      <c r="AF124" s="28"/>
      <c r="AG124" s="28"/>
      <c r="AH124" s="28"/>
      <c r="AI124" s="28"/>
      <c r="AJ124" s="30"/>
    </row>
    <row r="125" spans="1:36" x14ac:dyDescent="0.35">
      <c r="A125" s="84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8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28"/>
      <c r="AF125" s="28"/>
      <c r="AG125" s="28"/>
      <c r="AH125" s="28"/>
      <c r="AI125" s="28"/>
      <c r="AJ125" s="30"/>
    </row>
    <row r="126" spans="1:36" x14ac:dyDescent="0.35">
      <c r="A126" s="84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8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28"/>
      <c r="AF126" s="28"/>
      <c r="AG126" s="28"/>
      <c r="AH126" s="28"/>
      <c r="AI126" s="28"/>
      <c r="AJ126" s="30"/>
    </row>
    <row r="127" spans="1:36" ht="18.5" x14ac:dyDescent="0.45">
      <c r="A127" s="84"/>
      <c r="B127" s="85"/>
      <c r="C127" s="85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8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28"/>
      <c r="AF127" s="28"/>
      <c r="AG127" s="28"/>
      <c r="AH127" s="28"/>
      <c r="AI127" s="28"/>
      <c r="AJ127" s="30"/>
    </row>
    <row r="128" spans="1:36" x14ac:dyDescent="0.35">
      <c r="A128" s="84"/>
      <c r="B128" s="58"/>
      <c r="C128" s="58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8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28"/>
      <c r="AF128" s="28"/>
      <c r="AG128" s="28"/>
      <c r="AH128" s="28"/>
      <c r="AI128" s="28"/>
      <c r="AJ128" s="30"/>
    </row>
    <row r="129" spans="1:36" x14ac:dyDescent="0.35">
      <c r="A129" s="84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8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28"/>
      <c r="AF129" s="28"/>
      <c r="AG129" s="28"/>
      <c r="AH129" s="28"/>
      <c r="AI129" s="28"/>
      <c r="AJ129" s="30"/>
    </row>
    <row r="130" spans="1:36" x14ac:dyDescent="0.35">
      <c r="A130" s="84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8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28"/>
      <c r="AF130" s="28"/>
      <c r="AG130" s="28"/>
      <c r="AH130" s="28"/>
      <c r="AI130" s="28"/>
      <c r="AJ130" s="30"/>
    </row>
    <row r="131" spans="1:36" x14ac:dyDescent="0.35">
      <c r="A131" s="84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8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28"/>
      <c r="AF131" s="28"/>
      <c r="AG131" s="28"/>
      <c r="AH131" s="28"/>
      <c r="AI131" s="28"/>
      <c r="AJ131" s="30"/>
    </row>
    <row r="132" spans="1:36" x14ac:dyDescent="0.35">
      <c r="A132" s="84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8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28"/>
      <c r="AF132" s="28"/>
      <c r="AG132" s="28"/>
      <c r="AH132" s="28"/>
      <c r="AI132" s="28"/>
      <c r="AJ132" s="30"/>
    </row>
    <row r="133" spans="1:36" x14ac:dyDescent="0.35">
      <c r="A133" s="84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8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28"/>
      <c r="AF133" s="28"/>
      <c r="AG133" s="28"/>
      <c r="AH133" s="28"/>
      <c r="AI133" s="28"/>
      <c r="AJ133" s="30"/>
    </row>
    <row r="134" spans="1:36" x14ac:dyDescent="0.35">
      <c r="A134" s="84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8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28"/>
      <c r="AF134" s="28"/>
      <c r="AG134" s="28"/>
      <c r="AH134" s="28"/>
      <c r="AI134" s="28"/>
      <c r="AJ134" s="30"/>
    </row>
    <row r="135" spans="1:36" x14ac:dyDescent="0.35">
      <c r="A135" s="84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8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28"/>
      <c r="AF135" s="28"/>
      <c r="AG135" s="28"/>
      <c r="AH135" s="28"/>
      <c r="AI135" s="28"/>
      <c r="AJ135" s="30"/>
    </row>
    <row r="136" spans="1:36" x14ac:dyDescent="0.35">
      <c r="A136" s="84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8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28"/>
      <c r="AF136" s="28"/>
      <c r="AG136" s="28"/>
      <c r="AH136" s="28"/>
      <c r="AI136" s="28"/>
      <c r="AJ136" s="30"/>
    </row>
    <row r="137" spans="1:36" x14ac:dyDescent="0.35">
      <c r="A137" s="84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8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28"/>
      <c r="AF137" s="28"/>
      <c r="AG137" s="28"/>
      <c r="AH137" s="28"/>
      <c r="AI137" s="28"/>
      <c r="AJ137" s="30"/>
    </row>
    <row r="138" spans="1:36" x14ac:dyDescent="0.35">
      <c r="A138" s="84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8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28"/>
      <c r="AF138" s="28"/>
      <c r="AG138" s="28"/>
      <c r="AH138" s="28"/>
      <c r="AI138" s="28"/>
      <c r="AJ138" s="30"/>
    </row>
    <row r="139" spans="1:36" x14ac:dyDescent="0.35">
      <c r="A139" s="84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8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28"/>
      <c r="AF139" s="28"/>
      <c r="AG139" s="28"/>
      <c r="AH139" s="28"/>
      <c r="AI139" s="28"/>
      <c r="AJ139" s="30"/>
    </row>
    <row r="140" spans="1:36" x14ac:dyDescent="0.35">
      <c r="A140" s="84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8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28"/>
      <c r="AF140" s="28"/>
      <c r="AG140" s="28"/>
      <c r="AH140" s="28"/>
      <c r="AI140" s="28"/>
      <c r="AJ140" s="30"/>
    </row>
    <row r="141" spans="1:36" x14ac:dyDescent="0.35">
      <c r="A141" s="84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8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28"/>
      <c r="AF141" s="28"/>
      <c r="AG141" s="28"/>
      <c r="AH141" s="28"/>
      <c r="AI141" s="28"/>
      <c r="AJ141" s="30"/>
    </row>
    <row r="142" spans="1:36" x14ac:dyDescent="0.35">
      <c r="A142" s="84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8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28"/>
      <c r="AF142" s="28"/>
      <c r="AG142" s="28"/>
      <c r="AH142" s="28"/>
      <c r="AI142" s="28"/>
      <c r="AJ142" s="30"/>
    </row>
    <row r="143" spans="1:36" x14ac:dyDescent="0.35">
      <c r="A143" s="84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8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28"/>
      <c r="AF143" s="28"/>
      <c r="AG143" s="28"/>
      <c r="AH143" s="28"/>
      <c r="AI143" s="28"/>
      <c r="AJ143" s="30"/>
    </row>
    <row r="144" spans="1:36" x14ac:dyDescent="0.35">
      <c r="A144" s="84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8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28"/>
      <c r="AF144" s="28"/>
      <c r="AG144" s="28"/>
      <c r="AH144" s="28"/>
      <c r="AI144" s="28"/>
      <c r="AJ144" s="30"/>
    </row>
    <row r="145" spans="1:36" x14ac:dyDescent="0.35">
      <c r="A145" s="84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30"/>
    </row>
    <row r="146" spans="1:36" x14ac:dyDescent="0.35">
      <c r="A146" s="84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30"/>
    </row>
    <row r="147" spans="1:36" x14ac:dyDescent="0.35">
      <c r="A147" s="84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30"/>
    </row>
    <row r="148" spans="1:36" x14ac:dyDescent="0.35">
      <c r="A148" s="84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30"/>
    </row>
    <row r="149" spans="1:36" x14ac:dyDescent="0.35">
      <c r="A149" s="84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30"/>
    </row>
    <row r="150" spans="1:36" x14ac:dyDescent="0.35">
      <c r="A150" s="84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30"/>
    </row>
    <row r="151" spans="1:36" x14ac:dyDescent="0.35">
      <c r="A151" s="84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30"/>
    </row>
    <row r="152" spans="1:36" x14ac:dyDescent="0.35">
      <c r="A152" s="84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30"/>
    </row>
    <row r="153" spans="1:36" x14ac:dyDescent="0.35">
      <c r="A153" s="84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30"/>
    </row>
    <row r="154" spans="1:36" x14ac:dyDescent="0.35">
      <c r="A154" s="27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30"/>
    </row>
    <row r="155" spans="1:36" x14ac:dyDescent="0.35">
      <c r="A155" s="27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30"/>
    </row>
    <row r="156" spans="1:36" x14ac:dyDescent="0.35">
      <c r="A156" s="27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30"/>
    </row>
    <row r="157" spans="1:36" x14ac:dyDescent="0.35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1"/>
    </row>
    <row r="224" spans="2:3" x14ac:dyDescent="0.35">
      <c r="B224" s="6"/>
      <c r="C224" s="6"/>
    </row>
  </sheetData>
  <pageMargins left="0.7" right="0.7" top="0.75" bottom="0.75" header="0.3" footer="0.3"/>
  <pageSetup paperSize="9" orientation="portrait" r:id="rId1"/>
  <ignoredErrors>
    <ignoredError sqref="E11:E16" formula="1"/>
  </ignoredErrors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7"/>
  <sheetViews>
    <sheetView zoomScale="78" zoomScaleNormal="78" workbookViewId="0">
      <selection activeCell="Q10" sqref="Q10"/>
    </sheetView>
  </sheetViews>
  <sheetFormatPr defaultRowHeight="14.5" x14ac:dyDescent="0.35"/>
  <cols>
    <col min="1" max="1" width="11.54296875" style="2" customWidth="1"/>
    <col min="2" max="2" width="15" style="2" bestFit="1" customWidth="1"/>
    <col min="3" max="3" width="9" style="2" customWidth="1"/>
    <col min="4" max="4" width="9" style="2"/>
    <col min="5" max="5" width="9.90625" style="2" customWidth="1"/>
    <col min="6" max="6" width="9" style="2"/>
    <col min="7" max="7" width="11.1796875" style="2" customWidth="1"/>
    <col min="8" max="8" width="9" style="2"/>
    <col min="9" max="9" width="10.7265625" style="2" customWidth="1"/>
    <col min="11" max="11" width="34.453125" customWidth="1"/>
    <col min="12" max="12" width="9" style="2"/>
    <col min="13" max="13" width="14.453125" customWidth="1"/>
    <col min="14" max="14" width="18.7265625" customWidth="1"/>
    <col min="15" max="15" width="14.26953125" customWidth="1"/>
    <col min="16" max="16" width="17.54296875" customWidth="1"/>
    <col min="17" max="17" width="14.08984375" customWidth="1"/>
    <col min="18" max="18" width="17.6328125" customWidth="1"/>
    <col min="21" max="21" width="12.26953125" customWidth="1"/>
    <col min="22" max="22" width="17.1796875" customWidth="1"/>
    <col min="25" max="25" width="17.54296875" customWidth="1"/>
  </cols>
  <sheetData>
    <row r="1" spans="1:12" x14ac:dyDescent="0.35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</row>
    <row r="2" spans="1:12" ht="15.5" x14ac:dyDescent="0.35">
      <c r="A2" s="2">
        <v>839</v>
      </c>
      <c r="B2" s="11">
        <v>181044</v>
      </c>
      <c r="C2" s="2">
        <v>78</v>
      </c>
      <c r="D2" s="2">
        <v>4</v>
      </c>
      <c r="E2" s="2">
        <v>1</v>
      </c>
      <c r="F2" s="2">
        <v>0.53</v>
      </c>
      <c r="G2" s="2">
        <v>3</v>
      </c>
      <c r="H2" s="2">
        <v>2</v>
      </c>
      <c r="I2" s="2">
        <v>3</v>
      </c>
      <c r="K2" s="3" t="s">
        <v>9</v>
      </c>
    </row>
    <row r="3" spans="1:12" x14ac:dyDescent="0.35">
      <c r="A3" s="2">
        <v>1614</v>
      </c>
      <c r="B3" s="11">
        <v>217664</v>
      </c>
      <c r="C3" s="2">
        <v>81</v>
      </c>
      <c r="D3" s="2">
        <v>4</v>
      </c>
      <c r="E3" s="2">
        <v>2</v>
      </c>
      <c r="F3" s="2">
        <v>0.54</v>
      </c>
      <c r="G3" s="2">
        <v>3</v>
      </c>
      <c r="H3" s="2">
        <v>2</v>
      </c>
      <c r="I3" s="2">
        <v>4</v>
      </c>
      <c r="K3" t="s">
        <v>10</v>
      </c>
    </row>
    <row r="4" spans="1:12" x14ac:dyDescent="0.35">
      <c r="A4" s="2">
        <v>859</v>
      </c>
      <c r="B4" s="11">
        <v>250913</v>
      </c>
      <c r="C4" s="2">
        <v>89</v>
      </c>
      <c r="D4" s="2">
        <v>4</v>
      </c>
      <c r="E4" s="2">
        <v>1</v>
      </c>
      <c r="F4" s="2">
        <v>0.57999999999999996</v>
      </c>
      <c r="G4" s="2">
        <v>3</v>
      </c>
      <c r="H4" s="2">
        <v>2</v>
      </c>
      <c r="I4" s="2">
        <v>2</v>
      </c>
      <c r="K4" t="s">
        <v>11</v>
      </c>
    </row>
    <row r="5" spans="1:12" x14ac:dyDescent="0.35">
      <c r="A5" s="2">
        <v>304</v>
      </c>
      <c r="B5" s="11">
        <v>257480</v>
      </c>
      <c r="C5" s="2">
        <v>88</v>
      </c>
      <c r="D5" s="2">
        <v>5</v>
      </c>
      <c r="E5" s="2">
        <v>1</v>
      </c>
      <c r="F5" s="2">
        <v>0.54</v>
      </c>
      <c r="G5" s="2">
        <v>3</v>
      </c>
      <c r="H5" s="2">
        <v>1</v>
      </c>
      <c r="I5" s="2">
        <v>5</v>
      </c>
    </row>
    <row r="6" spans="1:12" x14ac:dyDescent="0.35">
      <c r="A6" s="2">
        <v>597</v>
      </c>
      <c r="B6" s="11">
        <v>274033</v>
      </c>
      <c r="C6" s="2">
        <v>97</v>
      </c>
      <c r="D6" s="2">
        <v>5</v>
      </c>
      <c r="E6" s="2">
        <v>1</v>
      </c>
      <c r="F6" s="2">
        <v>0.59</v>
      </c>
      <c r="G6" s="2">
        <v>3</v>
      </c>
      <c r="H6" s="2">
        <v>2</v>
      </c>
      <c r="I6" s="2">
        <v>4</v>
      </c>
    </row>
    <row r="7" spans="1:12" ht="15.5" x14ac:dyDescent="0.35">
      <c r="A7" s="2">
        <v>1700</v>
      </c>
      <c r="B7" s="11">
        <v>279951</v>
      </c>
      <c r="C7" s="2">
        <v>91</v>
      </c>
      <c r="D7" s="2">
        <v>5</v>
      </c>
      <c r="E7" s="2">
        <v>1</v>
      </c>
      <c r="F7" s="2">
        <v>0.56999999999999995</v>
      </c>
      <c r="G7" s="2">
        <v>3</v>
      </c>
      <c r="H7" s="2">
        <v>1</v>
      </c>
      <c r="I7" s="2">
        <v>4</v>
      </c>
      <c r="K7" s="4" t="s">
        <v>12</v>
      </c>
    </row>
    <row r="8" spans="1:12" x14ac:dyDescent="0.35">
      <c r="A8" s="2">
        <v>1768</v>
      </c>
      <c r="B8" s="11">
        <v>289828</v>
      </c>
      <c r="C8" s="2">
        <v>94</v>
      </c>
      <c r="D8" s="2">
        <v>4</v>
      </c>
      <c r="E8" s="2">
        <v>1</v>
      </c>
      <c r="F8" s="2">
        <v>0.57999999999999996</v>
      </c>
      <c r="G8" s="2">
        <v>3</v>
      </c>
      <c r="H8" s="2">
        <v>2</v>
      </c>
      <c r="I8" s="2">
        <v>3</v>
      </c>
      <c r="K8" s="5" t="s">
        <v>13</v>
      </c>
    </row>
    <row r="9" spans="1:12" x14ac:dyDescent="0.35">
      <c r="A9" s="2">
        <v>790</v>
      </c>
      <c r="B9" s="11">
        <v>294194</v>
      </c>
      <c r="C9" s="2">
        <v>95</v>
      </c>
      <c r="D9" s="2">
        <v>5</v>
      </c>
      <c r="E9" s="2">
        <v>1</v>
      </c>
      <c r="F9" s="2">
        <v>0.59</v>
      </c>
      <c r="G9" s="2">
        <v>3</v>
      </c>
      <c r="H9" s="2">
        <v>2</v>
      </c>
      <c r="I9" s="2">
        <v>4</v>
      </c>
      <c r="K9" s="5" t="s">
        <v>14</v>
      </c>
    </row>
    <row r="10" spans="1:12" x14ac:dyDescent="0.35">
      <c r="A10" s="2">
        <v>717</v>
      </c>
      <c r="B10" s="11">
        <v>299990</v>
      </c>
      <c r="C10" s="2">
        <v>109</v>
      </c>
      <c r="D10" s="2">
        <v>6</v>
      </c>
      <c r="E10" s="2">
        <v>2</v>
      </c>
      <c r="F10" s="2">
        <v>0.61</v>
      </c>
      <c r="G10" s="2">
        <v>3</v>
      </c>
      <c r="H10" s="2">
        <v>2</v>
      </c>
      <c r="I10" s="2">
        <v>2</v>
      </c>
      <c r="K10" s="5" t="s">
        <v>15</v>
      </c>
    </row>
    <row r="11" spans="1:12" x14ac:dyDescent="0.35">
      <c r="A11" s="2">
        <v>1670</v>
      </c>
      <c r="B11" s="11">
        <v>311368</v>
      </c>
      <c r="C11" s="2">
        <v>106</v>
      </c>
      <c r="D11" s="2">
        <v>6</v>
      </c>
      <c r="E11" s="2">
        <v>2</v>
      </c>
      <c r="F11" s="2">
        <v>0.63</v>
      </c>
      <c r="G11" s="2">
        <v>3</v>
      </c>
      <c r="H11" s="2">
        <v>2</v>
      </c>
      <c r="I11" s="2">
        <v>1</v>
      </c>
      <c r="K11" s="5" t="s">
        <v>16</v>
      </c>
    </row>
    <row r="12" spans="1:12" x14ac:dyDescent="0.35">
      <c r="A12" s="2">
        <v>1218</v>
      </c>
      <c r="B12" s="11">
        <v>316511</v>
      </c>
      <c r="C12" s="2">
        <v>84</v>
      </c>
      <c r="D12" s="2">
        <v>4</v>
      </c>
      <c r="E12" s="2">
        <v>1</v>
      </c>
      <c r="F12" s="2">
        <v>0.56999999999999995</v>
      </c>
      <c r="G12" s="2">
        <v>3</v>
      </c>
      <c r="H12" s="2">
        <v>1</v>
      </c>
      <c r="I12" s="2">
        <v>4</v>
      </c>
      <c r="K12" s="5" t="s">
        <v>17</v>
      </c>
    </row>
    <row r="13" spans="1:12" x14ac:dyDescent="0.35">
      <c r="A13" s="2">
        <v>188</v>
      </c>
      <c r="B13" s="11">
        <v>317656</v>
      </c>
      <c r="C13" s="2">
        <v>95</v>
      </c>
      <c r="D13" s="2">
        <v>4</v>
      </c>
      <c r="E13" s="2">
        <v>1</v>
      </c>
      <c r="F13" s="2">
        <v>0.52</v>
      </c>
      <c r="G13" s="2">
        <v>2</v>
      </c>
      <c r="H13" s="2">
        <v>2</v>
      </c>
      <c r="I13" s="2">
        <v>3</v>
      </c>
      <c r="K13" s="5" t="s">
        <v>18</v>
      </c>
    </row>
    <row r="14" spans="1:12" x14ac:dyDescent="0.35">
      <c r="A14" s="2">
        <v>722</v>
      </c>
      <c r="B14" s="11">
        <v>322184</v>
      </c>
      <c r="C14" s="2">
        <v>109</v>
      </c>
      <c r="D14" s="2">
        <v>5</v>
      </c>
      <c r="E14" s="2">
        <v>1</v>
      </c>
      <c r="F14" s="2">
        <v>0.63</v>
      </c>
      <c r="G14" s="2">
        <v>3</v>
      </c>
      <c r="H14" s="2">
        <v>1</v>
      </c>
      <c r="I14" s="2">
        <v>5</v>
      </c>
      <c r="K14" s="5"/>
    </row>
    <row r="15" spans="1:12" x14ac:dyDescent="0.35">
      <c r="A15" s="2">
        <v>1134</v>
      </c>
      <c r="B15" s="11">
        <v>325675</v>
      </c>
      <c r="C15" s="2">
        <v>88</v>
      </c>
      <c r="D15" s="2">
        <v>5</v>
      </c>
      <c r="E15" s="2">
        <v>1</v>
      </c>
      <c r="F15" s="2">
        <v>0.57999999999999996</v>
      </c>
      <c r="G15" s="2">
        <v>3</v>
      </c>
      <c r="H15" s="2">
        <v>1</v>
      </c>
      <c r="I15" s="2">
        <v>4</v>
      </c>
      <c r="K15" s="6" t="s">
        <v>19</v>
      </c>
    </row>
    <row r="16" spans="1:12" x14ac:dyDescent="0.35">
      <c r="A16" s="2">
        <v>834</v>
      </c>
      <c r="B16" s="11">
        <v>327375</v>
      </c>
      <c r="C16" s="2">
        <v>95</v>
      </c>
      <c r="D16" s="2">
        <v>4</v>
      </c>
      <c r="E16" s="2">
        <v>1</v>
      </c>
      <c r="F16" s="2">
        <v>0.56999999999999995</v>
      </c>
      <c r="G16" s="2">
        <v>3</v>
      </c>
      <c r="H16" s="2">
        <v>2</v>
      </c>
      <c r="I16" s="2">
        <v>4</v>
      </c>
      <c r="K16" t="s">
        <v>20</v>
      </c>
      <c r="L16" s="2">
        <v>1</v>
      </c>
    </row>
    <row r="17" spans="1:12" x14ac:dyDescent="0.35">
      <c r="A17" s="2">
        <v>1475</v>
      </c>
      <c r="B17" s="11">
        <v>339258</v>
      </c>
      <c r="C17" s="2">
        <v>112</v>
      </c>
      <c r="D17" s="2">
        <v>6</v>
      </c>
      <c r="E17" s="2">
        <v>1</v>
      </c>
      <c r="F17" s="2">
        <v>0.61</v>
      </c>
      <c r="G17" s="2">
        <v>2</v>
      </c>
      <c r="H17" s="2">
        <v>2</v>
      </c>
      <c r="I17" s="2">
        <v>3</v>
      </c>
      <c r="K17" t="s">
        <v>21</v>
      </c>
      <c r="L17" s="2">
        <v>2</v>
      </c>
    </row>
    <row r="18" spans="1:12" x14ac:dyDescent="0.35">
      <c r="A18" s="2">
        <v>1400</v>
      </c>
      <c r="B18" s="11">
        <v>339527</v>
      </c>
      <c r="C18" s="2">
        <v>102</v>
      </c>
      <c r="D18" s="2">
        <v>5</v>
      </c>
      <c r="E18" s="2">
        <v>2</v>
      </c>
      <c r="F18" s="2">
        <v>0.61</v>
      </c>
      <c r="G18" s="2">
        <v>3</v>
      </c>
      <c r="H18" s="2">
        <v>1</v>
      </c>
      <c r="I18" s="2">
        <v>2</v>
      </c>
      <c r="K18" t="s">
        <v>22</v>
      </c>
      <c r="L18" s="2">
        <v>3</v>
      </c>
    </row>
    <row r="19" spans="1:12" x14ac:dyDescent="0.35">
      <c r="A19" s="2">
        <v>1018</v>
      </c>
      <c r="B19" s="11">
        <v>341033</v>
      </c>
      <c r="C19" s="2">
        <v>100</v>
      </c>
      <c r="D19" s="2">
        <v>5</v>
      </c>
      <c r="E19" s="2">
        <v>1</v>
      </c>
      <c r="F19" s="2">
        <v>0.61</v>
      </c>
      <c r="G19" s="2">
        <v>3</v>
      </c>
      <c r="H19" s="2">
        <v>2</v>
      </c>
      <c r="I19" s="2">
        <v>3</v>
      </c>
    </row>
    <row r="20" spans="1:12" x14ac:dyDescent="0.35">
      <c r="A20" s="2">
        <v>924</v>
      </c>
      <c r="B20" s="11">
        <v>353200</v>
      </c>
      <c r="C20" s="2">
        <v>89</v>
      </c>
      <c r="D20" s="2">
        <v>4</v>
      </c>
      <c r="E20" s="2">
        <v>1</v>
      </c>
      <c r="F20" s="2">
        <v>0.56999999999999995</v>
      </c>
      <c r="G20" s="2">
        <v>3</v>
      </c>
      <c r="H20" s="2">
        <v>2</v>
      </c>
      <c r="I20" s="2">
        <v>3</v>
      </c>
      <c r="K20" s="6" t="s">
        <v>23</v>
      </c>
    </row>
    <row r="21" spans="1:12" x14ac:dyDescent="0.35">
      <c r="A21" s="2">
        <v>911</v>
      </c>
      <c r="B21" s="11">
        <v>362259</v>
      </c>
      <c r="C21" s="2">
        <v>102</v>
      </c>
      <c r="D21" s="2">
        <v>5</v>
      </c>
      <c r="E21" s="2">
        <v>1</v>
      </c>
      <c r="F21" s="2">
        <v>0.61</v>
      </c>
      <c r="G21" s="2">
        <v>3</v>
      </c>
      <c r="H21" s="2">
        <v>1</v>
      </c>
      <c r="I21" s="2">
        <v>4</v>
      </c>
      <c r="K21" t="s">
        <v>24</v>
      </c>
      <c r="L21" s="2">
        <v>1</v>
      </c>
    </row>
    <row r="22" spans="1:12" x14ac:dyDescent="0.35">
      <c r="A22" s="2">
        <v>1152</v>
      </c>
      <c r="B22" s="11">
        <v>363887</v>
      </c>
      <c r="C22" s="2">
        <v>71</v>
      </c>
      <c r="D22" s="2">
        <v>3</v>
      </c>
      <c r="E22" s="2">
        <v>1</v>
      </c>
      <c r="F22" s="2">
        <v>0.53</v>
      </c>
      <c r="G22" s="2">
        <v>3</v>
      </c>
      <c r="H22" s="2">
        <v>2</v>
      </c>
      <c r="I22" s="2">
        <v>2</v>
      </c>
      <c r="K22" t="s">
        <v>25</v>
      </c>
      <c r="L22" s="2">
        <v>2</v>
      </c>
    </row>
    <row r="23" spans="1:12" x14ac:dyDescent="0.35">
      <c r="A23" s="2">
        <v>1765</v>
      </c>
      <c r="B23" s="11">
        <v>364973</v>
      </c>
      <c r="C23" s="2">
        <v>96</v>
      </c>
      <c r="D23" s="2">
        <v>5</v>
      </c>
      <c r="E23" s="2">
        <v>1</v>
      </c>
      <c r="F23" s="2">
        <v>0.62</v>
      </c>
      <c r="G23" s="2">
        <v>3</v>
      </c>
      <c r="H23" s="2">
        <v>1</v>
      </c>
      <c r="I23" s="2">
        <v>2</v>
      </c>
    </row>
    <row r="24" spans="1:12" x14ac:dyDescent="0.35">
      <c r="A24" s="2">
        <v>1517</v>
      </c>
      <c r="B24" s="11">
        <v>367206</v>
      </c>
      <c r="C24" s="2">
        <v>100</v>
      </c>
      <c r="D24" s="2">
        <v>5</v>
      </c>
      <c r="E24" s="2">
        <v>1</v>
      </c>
      <c r="F24" s="2">
        <v>0.63</v>
      </c>
      <c r="G24" s="2">
        <v>3</v>
      </c>
      <c r="H24" s="2">
        <v>2</v>
      </c>
      <c r="I24" s="2">
        <v>4</v>
      </c>
      <c r="K24" s="6" t="s">
        <v>26</v>
      </c>
    </row>
    <row r="25" spans="1:12" x14ac:dyDescent="0.35">
      <c r="A25" s="2">
        <v>1263</v>
      </c>
      <c r="B25" s="11">
        <v>367744</v>
      </c>
      <c r="C25" s="2">
        <v>106</v>
      </c>
      <c r="D25" s="2">
        <v>5</v>
      </c>
      <c r="E25" s="2">
        <v>2</v>
      </c>
      <c r="F25" s="2">
        <v>0.57999999999999996</v>
      </c>
      <c r="G25" s="2">
        <v>2</v>
      </c>
      <c r="H25" s="2">
        <v>2</v>
      </c>
      <c r="I25" s="2">
        <v>3</v>
      </c>
      <c r="K25" t="s">
        <v>27</v>
      </c>
      <c r="L25" s="2">
        <v>1</v>
      </c>
    </row>
    <row r="26" spans="1:12" x14ac:dyDescent="0.35">
      <c r="A26" s="2">
        <v>707</v>
      </c>
      <c r="B26" s="11">
        <v>371183</v>
      </c>
      <c r="C26" s="2">
        <v>100</v>
      </c>
      <c r="D26" s="2">
        <v>5</v>
      </c>
      <c r="E26" s="2">
        <v>1</v>
      </c>
      <c r="F26" s="2">
        <v>0.56999999999999995</v>
      </c>
      <c r="G26" s="2">
        <v>2</v>
      </c>
      <c r="H26" s="2">
        <v>2</v>
      </c>
      <c r="I26" s="2">
        <v>4</v>
      </c>
      <c r="K26" t="s">
        <v>28</v>
      </c>
      <c r="L26" s="2">
        <v>2</v>
      </c>
    </row>
    <row r="27" spans="1:12" x14ac:dyDescent="0.35">
      <c r="A27" s="2">
        <v>1476</v>
      </c>
      <c r="B27" s="11">
        <v>372210</v>
      </c>
      <c r="C27" s="2">
        <v>101</v>
      </c>
      <c r="D27" s="2">
        <v>5</v>
      </c>
      <c r="E27" s="2">
        <v>1</v>
      </c>
      <c r="F27" s="2">
        <v>0.6</v>
      </c>
      <c r="G27" s="2">
        <v>3</v>
      </c>
      <c r="H27" s="2">
        <v>1</v>
      </c>
      <c r="I27" s="2">
        <v>4</v>
      </c>
      <c r="K27" t="s">
        <v>29</v>
      </c>
      <c r="L27" s="2">
        <v>3</v>
      </c>
    </row>
    <row r="28" spans="1:12" x14ac:dyDescent="0.35">
      <c r="A28" s="2">
        <v>1015</v>
      </c>
      <c r="B28" s="11">
        <v>408991</v>
      </c>
      <c r="C28" s="2">
        <v>85</v>
      </c>
      <c r="D28" s="2">
        <v>4</v>
      </c>
      <c r="E28" s="2">
        <v>2</v>
      </c>
      <c r="F28" s="2">
        <v>0.56000000000000005</v>
      </c>
      <c r="G28" s="2">
        <v>3</v>
      </c>
      <c r="H28" s="2">
        <v>1</v>
      </c>
      <c r="I28" s="2">
        <v>2</v>
      </c>
      <c r="K28" t="s">
        <v>30</v>
      </c>
      <c r="L28" s="2">
        <v>4</v>
      </c>
    </row>
    <row r="29" spans="1:12" x14ac:dyDescent="0.35">
      <c r="A29" s="2">
        <v>1171</v>
      </c>
      <c r="B29" s="11">
        <v>409686</v>
      </c>
      <c r="C29" s="2">
        <v>114</v>
      </c>
      <c r="D29" s="2">
        <v>6</v>
      </c>
      <c r="E29" s="2">
        <v>2</v>
      </c>
      <c r="F29" s="2">
        <v>0.62</v>
      </c>
      <c r="G29" s="2">
        <v>2</v>
      </c>
      <c r="H29" s="2">
        <v>2</v>
      </c>
      <c r="I29" s="2">
        <v>5</v>
      </c>
      <c r="K29" t="s">
        <v>31</v>
      </c>
      <c r="L29" s="2">
        <v>5</v>
      </c>
    </row>
    <row r="30" spans="1:12" x14ac:dyDescent="0.35">
      <c r="A30" s="2">
        <v>1879</v>
      </c>
      <c r="B30" s="11">
        <v>414423</v>
      </c>
      <c r="C30" s="2">
        <v>113</v>
      </c>
      <c r="D30" s="2">
        <v>5</v>
      </c>
      <c r="E30" s="2">
        <v>1</v>
      </c>
      <c r="F30" s="2">
        <v>0.61</v>
      </c>
      <c r="G30" s="2">
        <v>2</v>
      </c>
      <c r="H30" s="2">
        <v>2</v>
      </c>
      <c r="I30" s="2">
        <v>5</v>
      </c>
    </row>
    <row r="31" spans="1:12" x14ac:dyDescent="0.35">
      <c r="A31" s="2">
        <v>1418</v>
      </c>
      <c r="B31" s="11">
        <v>422998</v>
      </c>
      <c r="C31" s="2">
        <v>114</v>
      </c>
      <c r="D31" s="2">
        <v>6</v>
      </c>
      <c r="E31" s="2">
        <v>1</v>
      </c>
      <c r="F31" s="2">
        <v>0.62</v>
      </c>
      <c r="G31" s="2">
        <v>2</v>
      </c>
      <c r="H31" s="2">
        <v>2</v>
      </c>
      <c r="I31" s="2">
        <v>2</v>
      </c>
    </row>
    <row r="32" spans="1:12" x14ac:dyDescent="0.35">
      <c r="A32" s="2">
        <v>1418</v>
      </c>
      <c r="B32" s="11">
        <v>422998</v>
      </c>
      <c r="C32" s="2">
        <v>114</v>
      </c>
      <c r="D32" s="2">
        <v>6</v>
      </c>
      <c r="E32" s="2">
        <v>1</v>
      </c>
      <c r="F32" s="2">
        <v>0.62</v>
      </c>
      <c r="G32" s="2">
        <v>2</v>
      </c>
      <c r="H32" s="2">
        <v>2</v>
      </c>
      <c r="I32" s="2">
        <v>2</v>
      </c>
    </row>
    <row r="33" spans="1:21" x14ac:dyDescent="0.35">
      <c r="A33" s="2">
        <v>587</v>
      </c>
      <c r="B33" s="11">
        <v>428260</v>
      </c>
      <c r="C33" s="2">
        <v>115</v>
      </c>
      <c r="D33" s="2">
        <v>5</v>
      </c>
      <c r="E33" s="2">
        <v>2</v>
      </c>
      <c r="F33" s="2">
        <v>0.57999999999999996</v>
      </c>
      <c r="G33" s="2">
        <v>2</v>
      </c>
      <c r="H33" s="2">
        <v>1</v>
      </c>
      <c r="I33" s="2">
        <v>2</v>
      </c>
    </row>
    <row r="34" spans="1:21" x14ac:dyDescent="0.35">
      <c r="A34" s="2">
        <v>1658</v>
      </c>
      <c r="B34" s="11">
        <v>428701</v>
      </c>
      <c r="C34" s="2">
        <v>108</v>
      </c>
      <c r="D34" s="2">
        <v>5</v>
      </c>
      <c r="E34" s="2">
        <v>2</v>
      </c>
      <c r="F34" s="2">
        <v>0.6</v>
      </c>
      <c r="G34" s="2">
        <v>3</v>
      </c>
      <c r="H34" s="2">
        <v>2</v>
      </c>
      <c r="I34" s="2">
        <v>3</v>
      </c>
      <c r="N34" s="1"/>
      <c r="O34" s="1"/>
      <c r="P34" s="1"/>
      <c r="Q34" s="1"/>
      <c r="R34" s="1"/>
    </row>
    <row r="35" spans="1:21" x14ac:dyDescent="0.35">
      <c r="A35" s="2">
        <v>1632</v>
      </c>
      <c r="B35" s="11">
        <v>429434</v>
      </c>
      <c r="C35" s="2">
        <v>110</v>
      </c>
      <c r="D35" s="2">
        <v>6</v>
      </c>
      <c r="E35" s="2">
        <v>2</v>
      </c>
      <c r="F35" s="2">
        <v>0.59</v>
      </c>
      <c r="G35" s="2">
        <v>2</v>
      </c>
      <c r="H35" s="2">
        <v>2</v>
      </c>
      <c r="I35" s="2">
        <v>4</v>
      </c>
      <c r="P35" s="8"/>
      <c r="R35" s="8"/>
    </row>
    <row r="36" spans="1:21" x14ac:dyDescent="0.35">
      <c r="A36" s="2">
        <v>1417</v>
      </c>
      <c r="B36" s="11">
        <v>432417</v>
      </c>
      <c r="C36" s="2">
        <v>127</v>
      </c>
      <c r="D36" s="2">
        <v>6</v>
      </c>
      <c r="E36" s="2">
        <v>1</v>
      </c>
      <c r="F36" s="2">
        <v>0.61</v>
      </c>
      <c r="G36" s="2">
        <v>2</v>
      </c>
      <c r="H36" s="2">
        <v>2</v>
      </c>
      <c r="I36" s="2">
        <v>4</v>
      </c>
      <c r="P36" s="8"/>
      <c r="R36" s="8"/>
    </row>
    <row r="37" spans="1:21" x14ac:dyDescent="0.35">
      <c r="A37" s="2">
        <v>1604</v>
      </c>
      <c r="B37" s="11">
        <v>433937</v>
      </c>
      <c r="C37" s="2">
        <v>104</v>
      </c>
      <c r="D37" s="2">
        <v>5</v>
      </c>
      <c r="E37" s="2">
        <v>2</v>
      </c>
      <c r="F37" s="2">
        <v>0.59</v>
      </c>
      <c r="G37" s="2">
        <v>2</v>
      </c>
      <c r="H37" s="2">
        <v>2</v>
      </c>
      <c r="I37" s="2">
        <v>1</v>
      </c>
      <c r="P37" s="8"/>
      <c r="R37" s="8"/>
    </row>
    <row r="38" spans="1:21" x14ac:dyDescent="0.35">
      <c r="A38" s="2">
        <v>1719</v>
      </c>
      <c r="B38" s="11">
        <v>433939</v>
      </c>
      <c r="C38" s="2">
        <v>113</v>
      </c>
      <c r="D38" s="2">
        <v>6</v>
      </c>
      <c r="E38" s="2">
        <v>2</v>
      </c>
      <c r="F38" s="2">
        <v>0.57999999999999996</v>
      </c>
      <c r="G38" s="2">
        <v>2</v>
      </c>
      <c r="H38" s="2">
        <v>2</v>
      </c>
      <c r="I38" s="2">
        <v>5</v>
      </c>
      <c r="P38" s="8"/>
      <c r="R38" s="8"/>
    </row>
    <row r="39" spans="1:21" x14ac:dyDescent="0.35">
      <c r="A39" s="2">
        <v>892</v>
      </c>
      <c r="B39" s="11">
        <v>434553</v>
      </c>
      <c r="C39" s="2">
        <v>115</v>
      </c>
      <c r="D39" s="2">
        <v>6</v>
      </c>
      <c r="E39" s="2">
        <v>2</v>
      </c>
      <c r="F39" s="2">
        <v>0.62</v>
      </c>
      <c r="G39" s="2">
        <v>2</v>
      </c>
      <c r="H39" s="2">
        <v>1</v>
      </c>
      <c r="I39" s="2">
        <v>3</v>
      </c>
      <c r="P39" s="13"/>
      <c r="R39" s="13"/>
    </row>
    <row r="40" spans="1:21" x14ac:dyDescent="0.35">
      <c r="A40" s="2">
        <v>676</v>
      </c>
      <c r="B40" s="11">
        <v>436012</v>
      </c>
      <c r="C40" s="2">
        <v>116</v>
      </c>
      <c r="D40" s="2">
        <v>6</v>
      </c>
      <c r="E40" s="2">
        <v>1</v>
      </c>
      <c r="F40" s="2">
        <v>0.63</v>
      </c>
      <c r="G40" s="2">
        <v>2</v>
      </c>
      <c r="H40" s="2">
        <v>2</v>
      </c>
      <c r="I40" s="2">
        <v>4</v>
      </c>
      <c r="N40" s="6"/>
      <c r="P40" s="9"/>
      <c r="R40" s="9"/>
    </row>
    <row r="41" spans="1:21" x14ac:dyDescent="0.35">
      <c r="A41" s="2">
        <v>25</v>
      </c>
      <c r="B41" s="11">
        <v>437127</v>
      </c>
      <c r="C41" s="2">
        <v>118</v>
      </c>
      <c r="D41" s="2">
        <v>6</v>
      </c>
      <c r="E41" s="2">
        <v>1</v>
      </c>
      <c r="F41" s="2">
        <v>0.63</v>
      </c>
      <c r="G41" s="2">
        <v>2</v>
      </c>
      <c r="H41" s="2">
        <v>2</v>
      </c>
      <c r="I41" s="2">
        <v>2</v>
      </c>
    </row>
    <row r="42" spans="1:21" x14ac:dyDescent="0.35">
      <c r="A42" s="2">
        <v>1832</v>
      </c>
      <c r="B42" s="11">
        <v>437259</v>
      </c>
      <c r="C42" s="2">
        <v>93</v>
      </c>
      <c r="D42" s="2">
        <v>5</v>
      </c>
      <c r="E42" s="2">
        <v>1</v>
      </c>
      <c r="F42" s="2">
        <v>0.59</v>
      </c>
      <c r="G42" s="2">
        <v>3</v>
      </c>
      <c r="H42" s="2">
        <v>2</v>
      </c>
      <c r="I42" s="2">
        <v>3</v>
      </c>
    </row>
    <row r="43" spans="1:21" x14ac:dyDescent="0.35">
      <c r="A43" s="2">
        <v>508</v>
      </c>
      <c r="B43" s="11">
        <v>440069</v>
      </c>
      <c r="C43" s="2">
        <v>105</v>
      </c>
      <c r="D43" s="2">
        <v>5</v>
      </c>
      <c r="E43" s="2">
        <v>1</v>
      </c>
      <c r="F43" s="2">
        <v>0.6</v>
      </c>
      <c r="G43" s="2">
        <v>2</v>
      </c>
      <c r="H43" s="2">
        <v>1</v>
      </c>
      <c r="I43" s="2">
        <v>3</v>
      </c>
    </row>
    <row r="44" spans="1:21" x14ac:dyDescent="0.35">
      <c r="A44" s="2">
        <v>1629</v>
      </c>
      <c r="B44" s="11">
        <v>440729</v>
      </c>
      <c r="C44" s="2">
        <v>124</v>
      </c>
      <c r="D44" s="2">
        <v>7</v>
      </c>
      <c r="E44" s="2">
        <v>1</v>
      </c>
      <c r="F44" s="2">
        <v>0.65</v>
      </c>
      <c r="G44" s="2">
        <v>2</v>
      </c>
      <c r="H44" s="2">
        <v>1</v>
      </c>
      <c r="I44" s="2">
        <v>5</v>
      </c>
    </row>
    <row r="45" spans="1:21" x14ac:dyDescent="0.35">
      <c r="A45" s="2">
        <v>1808</v>
      </c>
      <c r="B45" s="11">
        <v>441684</v>
      </c>
      <c r="C45" s="2">
        <v>108</v>
      </c>
      <c r="D45" s="2">
        <v>5</v>
      </c>
      <c r="E45" s="2">
        <v>2</v>
      </c>
      <c r="F45" s="2">
        <v>0.61</v>
      </c>
      <c r="G45" s="2">
        <v>3</v>
      </c>
      <c r="H45" s="2">
        <v>1</v>
      </c>
      <c r="I45" s="2">
        <v>3</v>
      </c>
    </row>
    <row r="46" spans="1:21" x14ac:dyDescent="0.35">
      <c r="A46" s="2">
        <v>1352</v>
      </c>
      <c r="B46" s="11">
        <v>448660</v>
      </c>
      <c r="C46" s="2">
        <v>93</v>
      </c>
      <c r="D46" s="2">
        <v>4</v>
      </c>
      <c r="E46" s="2">
        <v>1</v>
      </c>
      <c r="F46" s="2">
        <v>0.56000000000000005</v>
      </c>
      <c r="G46" s="2">
        <v>3</v>
      </c>
      <c r="H46" s="2">
        <v>1</v>
      </c>
      <c r="I46" s="2">
        <v>5</v>
      </c>
      <c r="U46" s="7"/>
    </row>
    <row r="47" spans="1:21" x14ac:dyDescent="0.35">
      <c r="A47" s="2">
        <v>53</v>
      </c>
      <c r="B47" s="11">
        <v>448761</v>
      </c>
      <c r="C47" s="2">
        <v>117</v>
      </c>
      <c r="D47" s="2">
        <v>6</v>
      </c>
      <c r="E47" s="2">
        <v>2</v>
      </c>
      <c r="F47" s="2">
        <v>0.66</v>
      </c>
      <c r="G47" s="2">
        <v>3</v>
      </c>
      <c r="H47" s="2">
        <v>1</v>
      </c>
      <c r="I47" s="2">
        <v>4</v>
      </c>
    </row>
    <row r="48" spans="1:21" x14ac:dyDescent="0.35">
      <c r="A48" s="2">
        <v>761</v>
      </c>
      <c r="B48" s="11">
        <v>449550</v>
      </c>
      <c r="C48" s="2">
        <v>113</v>
      </c>
      <c r="D48" s="2">
        <v>5</v>
      </c>
      <c r="E48" s="2">
        <v>2</v>
      </c>
      <c r="F48" s="2">
        <v>0.61</v>
      </c>
      <c r="G48" s="2">
        <v>3</v>
      </c>
      <c r="H48" s="2">
        <v>1</v>
      </c>
      <c r="I48" s="2">
        <v>4</v>
      </c>
      <c r="N48" s="7"/>
    </row>
    <row r="49" spans="1:9" x14ac:dyDescent="0.35">
      <c r="A49" s="2">
        <v>369</v>
      </c>
      <c r="B49" s="11">
        <v>452553</v>
      </c>
      <c r="C49" s="2">
        <v>122</v>
      </c>
      <c r="D49" s="2">
        <v>6</v>
      </c>
      <c r="E49" s="2">
        <v>2</v>
      </c>
      <c r="F49" s="2">
        <v>0.64</v>
      </c>
      <c r="G49" s="2">
        <v>2</v>
      </c>
      <c r="H49" s="2">
        <v>1</v>
      </c>
      <c r="I49" s="2">
        <v>1</v>
      </c>
    </row>
    <row r="50" spans="1:9" x14ac:dyDescent="0.35">
      <c r="A50" s="2">
        <v>1199</v>
      </c>
      <c r="B50" s="11">
        <v>465982</v>
      </c>
      <c r="C50" s="2">
        <v>131</v>
      </c>
      <c r="D50" s="2">
        <v>6</v>
      </c>
      <c r="E50" s="2">
        <v>2</v>
      </c>
      <c r="F50" s="2">
        <v>0.64</v>
      </c>
      <c r="G50" s="2">
        <v>2</v>
      </c>
      <c r="H50" s="2">
        <v>2</v>
      </c>
      <c r="I50" s="2">
        <v>3</v>
      </c>
    </row>
    <row r="51" spans="1:9" x14ac:dyDescent="0.35">
      <c r="A51" s="2">
        <v>491</v>
      </c>
      <c r="B51" s="11">
        <v>466742</v>
      </c>
      <c r="C51" s="2">
        <v>129</v>
      </c>
      <c r="D51" s="2">
        <v>6</v>
      </c>
      <c r="E51" s="2">
        <v>2</v>
      </c>
      <c r="F51" s="2">
        <v>0.63</v>
      </c>
      <c r="G51" s="2">
        <v>2</v>
      </c>
      <c r="H51" s="2">
        <v>1</v>
      </c>
      <c r="I51" s="2">
        <v>3</v>
      </c>
    </row>
    <row r="52" spans="1:9" x14ac:dyDescent="0.35">
      <c r="A52" s="2">
        <v>830</v>
      </c>
      <c r="B52" s="11">
        <v>473701</v>
      </c>
      <c r="C52" s="2">
        <v>123</v>
      </c>
      <c r="D52" s="2">
        <v>6</v>
      </c>
      <c r="E52" s="2">
        <v>1</v>
      </c>
      <c r="F52" s="2">
        <v>0.61</v>
      </c>
      <c r="G52" s="2">
        <v>2</v>
      </c>
      <c r="H52" s="2">
        <v>2</v>
      </c>
      <c r="I52" s="2">
        <v>4</v>
      </c>
    </row>
    <row r="53" spans="1:9" x14ac:dyDescent="0.35">
      <c r="A53" s="2">
        <v>1593</v>
      </c>
      <c r="B53" s="11">
        <v>473739</v>
      </c>
      <c r="C53" s="2">
        <v>119</v>
      </c>
      <c r="D53" s="2">
        <v>6</v>
      </c>
      <c r="E53" s="2">
        <v>2</v>
      </c>
      <c r="F53" s="2">
        <v>0.63</v>
      </c>
      <c r="G53" s="2">
        <v>1</v>
      </c>
      <c r="H53" s="2">
        <v>2</v>
      </c>
      <c r="I53" s="2">
        <v>3</v>
      </c>
    </row>
    <row r="54" spans="1:9" x14ac:dyDescent="0.35">
      <c r="A54" s="2">
        <v>390</v>
      </c>
      <c r="B54" s="11">
        <v>474239</v>
      </c>
      <c r="C54" s="2">
        <v>116</v>
      </c>
      <c r="D54" s="2">
        <v>6</v>
      </c>
      <c r="E54" s="2">
        <v>1</v>
      </c>
      <c r="F54" s="2">
        <v>0.59</v>
      </c>
      <c r="G54" s="2">
        <v>2</v>
      </c>
      <c r="H54" s="2">
        <v>1</v>
      </c>
      <c r="I54" s="2">
        <v>4</v>
      </c>
    </row>
    <row r="55" spans="1:9" x14ac:dyDescent="0.35">
      <c r="A55" s="2">
        <v>1412</v>
      </c>
      <c r="B55" s="11">
        <v>475165</v>
      </c>
      <c r="C55" s="2">
        <v>92</v>
      </c>
      <c r="D55" s="2">
        <v>5</v>
      </c>
      <c r="E55" s="2">
        <v>1</v>
      </c>
      <c r="F55" s="2">
        <v>0.59</v>
      </c>
      <c r="G55" s="2">
        <v>3</v>
      </c>
      <c r="H55" s="2">
        <v>1</v>
      </c>
      <c r="I55" s="2">
        <v>3</v>
      </c>
    </row>
    <row r="56" spans="1:9" x14ac:dyDescent="0.35">
      <c r="A56" s="2">
        <v>1791</v>
      </c>
      <c r="B56" s="11">
        <v>475541</v>
      </c>
      <c r="C56" s="2">
        <v>108</v>
      </c>
      <c r="D56" s="2">
        <v>5</v>
      </c>
      <c r="E56" s="2">
        <v>2</v>
      </c>
      <c r="F56" s="2">
        <v>0.62</v>
      </c>
      <c r="G56" s="2">
        <v>2</v>
      </c>
      <c r="H56" s="2">
        <v>1</v>
      </c>
      <c r="I56" s="2">
        <v>4</v>
      </c>
    </row>
    <row r="57" spans="1:9" x14ac:dyDescent="0.35">
      <c r="A57" s="2">
        <v>1159</v>
      </c>
      <c r="B57" s="11">
        <v>478108</v>
      </c>
      <c r="C57" s="2">
        <v>96</v>
      </c>
      <c r="D57" s="2">
        <v>4</v>
      </c>
      <c r="E57" s="2">
        <v>1</v>
      </c>
      <c r="F57" s="2">
        <v>0.57999999999999996</v>
      </c>
      <c r="G57" s="2">
        <v>3</v>
      </c>
      <c r="H57" s="2">
        <v>1</v>
      </c>
      <c r="I57" s="2">
        <v>4</v>
      </c>
    </row>
    <row r="58" spans="1:9" x14ac:dyDescent="0.35">
      <c r="A58" s="2">
        <v>335</v>
      </c>
      <c r="B58" s="11">
        <v>482435</v>
      </c>
      <c r="C58" s="2">
        <v>126</v>
      </c>
      <c r="D58" s="2">
        <v>7</v>
      </c>
      <c r="E58" s="2">
        <v>2</v>
      </c>
      <c r="F58" s="2">
        <v>0.64</v>
      </c>
      <c r="G58" s="2">
        <v>2</v>
      </c>
      <c r="H58" s="2">
        <v>1</v>
      </c>
      <c r="I58" s="2">
        <v>3</v>
      </c>
    </row>
    <row r="59" spans="1:9" x14ac:dyDescent="0.35">
      <c r="A59" s="2">
        <v>1631</v>
      </c>
      <c r="B59" s="11">
        <v>482493</v>
      </c>
      <c r="C59" s="2">
        <v>126</v>
      </c>
      <c r="D59" s="2">
        <v>6</v>
      </c>
      <c r="E59" s="2">
        <v>2</v>
      </c>
      <c r="F59" s="2">
        <v>0.62</v>
      </c>
      <c r="G59" s="2">
        <v>2</v>
      </c>
      <c r="H59" s="2">
        <v>2</v>
      </c>
      <c r="I59" s="2">
        <v>4</v>
      </c>
    </row>
    <row r="60" spans="1:9" x14ac:dyDescent="0.35">
      <c r="A60" s="2">
        <v>803</v>
      </c>
      <c r="B60" s="11">
        <v>485586</v>
      </c>
      <c r="C60" s="2">
        <v>120</v>
      </c>
      <c r="D60" s="2">
        <v>6</v>
      </c>
      <c r="E60" s="2">
        <v>2</v>
      </c>
      <c r="F60" s="2">
        <v>0.64</v>
      </c>
      <c r="G60" s="2">
        <v>2</v>
      </c>
      <c r="H60" s="2">
        <v>1</v>
      </c>
      <c r="I60" s="2">
        <v>4</v>
      </c>
    </row>
    <row r="61" spans="1:9" x14ac:dyDescent="0.35">
      <c r="A61" s="2">
        <v>651</v>
      </c>
      <c r="B61" s="11">
        <v>488806</v>
      </c>
      <c r="C61" s="2">
        <v>91</v>
      </c>
      <c r="D61" s="2">
        <v>4</v>
      </c>
      <c r="E61" s="2">
        <v>1</v>
      </c>
      <c r="F61" s="2">
        <v>0.6</v>
      </c>
      <c r="G61" s="2">
        <v>3</v>
      </c>
      <c r="H61" s="2">
        <v>1</v>
      </c>
      <c r="I61" s="2">
        <v>2</v>
      </c>
    </row>
    <row r="62" spans="1:9" x14ac:dyDescent="0.35">
      <c r="A62" s="2">
        <v>191</v>
      </c>
      <c r="B62" s="11">
        <v>489580</v>
      </c>
      <c r="C62" s="2">
        <v>131</v>
      </c>
      <c r="D62" s="2">
        <v>6</v>
      </c>
      <c r="E62" s="2">
        <v>2</v>
      </c>
      <c r="F62" s="2">
        <v>0.62</v>
      </c>
      <c r="G62" s="2">
        <v>2</v>
      </c>
      <c r="H62" s="2">
        <v>1</v>
      </c>
      <c r="I62" s="2">
        <v>2</v>
      </c>
    </row>
    <row r="63" spans="1:9" x14ac:dyDescent="0.35">
      <c r="A63" s="2">
        <v>1717</v>
      </c>
      <c r="B63" s="11">
        <v>492302</v>
      </c>
      <c r="C63" s="2">
        <v>125</v>
      </c>
      <c r="D63" s="2">
        <v>6</v>
      </c>
      <c r="E63" s="2">
        <v>2</v>
      </c>
      <c r="F63" s="2">
        <v>0.64</v>
      </c>
      <c r="G63" s="2">
        <v>2</v>
      </c>
      <c r="H63" s="2">
        <v>1</v>
      </c>
      <c r="I63" s="2">
        <v>3</v>
      </c>
    </row>
    <row r="64" spans="1:9" x14ac:dyDescent="0.35">
      <c r="A64" s="2">
        <v>368</v>
      </c>
      <c r="B64" s="11">
        <v>492827</v>
      </c>
      <c r="C64" s="2">
        <v>101</v>
      </c>
      <c r="D64" s="2">
        <v>5</v>
      </c>
      <c r="E64" s="2">
        <v>2</v>
      </c>
      <c r="F64" s="2">
        <v>0.56999999999999995</v>
      </c>
      <c r="G64" s="2">
        <v>2</v>
      </c>
      <c r="H64" s="2">
        <v>1</v>
      </c>
      <c r="I64" s="2">
        <v>2</v>
      </c>
    </row>
    <row r="65" spans="1:18" x14ac:dyDescent="0.35">
      <c r="A65" s="2">
        <v>1864</v>
      </c>
      <c r="B65" s="11">
        <v>495336</v>
      </c>
      <c r="C65" s="2">
        <v>121</v>
      </c>
      <c r="D65" s="2">
        <v>6</v>
      </c>
      <c r="E65" s="2">
        <v>2</v>
      </c>
      <c r="F65" s="2">
        <v>0.63</v>
      </c>
      <c r="G65" s="2">
        <v>2</v>
      </c>
      <c r="H65" s="2">
        <v>1</v>
      </c>
      <c r="I65" s="2">
        <v>2</v>
      </c>
    </row>
    <row r="66" spans="1:18" x14ac:dyDescent="0.35">
      <c r="A66" s="2">
        <v>1774</v>
      </c>
      <c r="B66" s="11">
        <v>495918</v>
      </c>
      <c r="C66" s="2">
        <v>139</v>
      </c>
      <c r="D66" s="2">
        <v>7</v>
      </c>
      <c r="E66" s="2">
        <v>2</v>
      </c>
      <c r="F66" s="2">
        <v>0.68</v>
      </c>
      <c r="G66" s="2">
        <v>1</v>
      </c>
      <c r="H66" s="2">
        <v>2</v>
      </c>
      <c r="I66" s="2">
        <v>3</v>
      </c>
    </row>
    <row r="67" spans="1:18" x14ac:dyDescent="0.35">
      <c r="A67" s="2">
        <v>1166</v>
      </c>
      <c r="B67" s="11">
        <v>497186</v>
      </c>
      <c r="C67" s="2">
        <v>125</v>
      </c>
      <c r="D67" s="2">
        <v>7</v>
      </c>
      <c r="E67" s="2">
        <v>1</v>
      </c>
      <c r="F67" s="2">
        <v>0.6</v>
      </c>
      <c r="G67" s="2">
        <v>2</v>
      </c>
      <c r="H67" s="2">
        <v>2</v>
      </c>
      <c r="I67" s="2">
        <v>3</v>
      </c>
    </row>
    <row r="68" spans="1:18" x14ac:dyDescent="0.35">
      <c r="A68" s="2">
        <v>1680</v>
      </c>
      <c r="B68" s="11">
        <v>503283</v>
      </c>
      <c r="C68" s="2">
        <v>145</v>
      </c>
      <c r="D68" s="2">
        <v>7</v>
      </c>
      <c r="E68" s="2">
        <v>2</v>
      </c>
      <c r="F68" s="2">
        <v>0.68</v>
      </c>
      <c r="G68" s="2">
        <v>2</v>
      </c>
      <c r="H68" s="2">
        <v>2</v>
      </c>
      <c r="I68" s="2">
        <v>4</v>
      </c>
    </row>
    <row r="69" spans="1:18" x14ac:dyDescent="0.35">
      <c r="A69" s="2">
        <v>143</v>
      </c>
      <c r="B69" s="11">
        <v>506025</v>
      </c>
      <c r="C69" s="2">
        <v>98</v>
      </c>
      <c r="D69" s="2">
        <v>5</v>
      </c>
      <c r="E69" s="2">
        <v>1</v>
      </c>
      <c r="F69" s="2">
        <v>0.62</v>
      </c>
      <c r="G69" s="2">
        <v>3</v>
      </c>
      <c r="H69" s="2">
        <v>1</v>
      </c>
      <c r="I69" s="2">
        <v>0</v>
      </c>
    </row>
    <row r="70" spans="1:18" x14ac:dyDescent="0.35">
      <c r="A70" s="2">
        <v>1543</v>
      </c>
      <c r="B70" s="11">
        <v>507495</v>
      </c>
      <c r="C70" s="2">
        <v>107</v>
      </c>
      <c r="D70" s="2">
        <v>5</v>
      </c>
      <c r="E70" s="2">
        <v>2</v>
      </c>
      <c r="F70" s="2">
        <v>0.6</v>
      </c>
      <c r="G70" s="2">
        <v>2</v>
      </c>
      <c r="H70" s="2">
        <v>1</v>
      </c>
      <c r="I70" s="2">
        <v>4</v>
      </c>
    </row>
    <row r="71" spans="1:18" x14ac:dyDescent="0.35">
      <c r="A71" s="2">
        <v>1972</v>
      </c>
      <c r="B71" s="11">
        <v>509896</v>
      </c>
      <c r="C71" s="2">
        <v>111</v>
      </c>
      <c r="D71" s="2">
        <v>6</v>
      </c>
      <c r="E71" s="2">
        <v>2</v>
      </c>
      <c r="F71" s="2">
        <v>0.61</v>
      </c>
      <c r="G71" s="2">
        <v>1</v>
      </c>
      <c r="H71" s="2">
        <v>2</v>
      </c>
      <c r="I71" s="2">
        <v>4</v>
      </c>
    </row>
    <row r="72" spans="1:18" x14ac:dyDescent="0.35">
      <c r="A72" s="2">
        <v>1024</v>
      </c>
      <c r="B72" s="11">
        <v>511018</v>
      </c>
      <c r="C72" s="2">
        <v>121</v>
      </c>
      <c r="D72" s="2">
        <v>6</v>
      </c>
      <c r="E72" s="2">
        <v>2</v>
      </c>
      <c r="F72" s="2">
        <v>0.64</v>
      </c>
      <c r="G72" s="2">
        <v>1</v>
      </c>
      <c r="H72" s="2">
        <v>2</v>
      </c>
      <c r="I72" s="2">
        <v>4</v>
      </c>
    </row>
    <row r="73" spans="1:18" x14ac:dyDescent="0.35">
      <c r="A73" s="2">
        <v>123</v>
      </c>
      <c r="B73" s="11">
        <v>512121</v>
      </c>
      <c r="C73" s="2">
        <v>121</v>
      </c>
      <c r="D73" s="2">
        <v>6</v>
      </c>
      <c r="E73" s="2">
        <v>1</v>
      </c>
      <c r="F73" s="2">
        <v>0.63</v>
      </c>
      <c r="G73" s="2">
        <v>2</v>
      </c>
      <c r="H73" s="2">
        <v>1</v>
      </c>
      <c r="I73" s="2">
        <v>3</v>
      </c>
    </row>
    <row r="74" spans="1:18" x14ac:dyDescent="0.35">
      <c r="A74" s="2">
        <v>1683</v>
      </c>
      <c r="B74" s="11">
        <v>514183</v>
      </c>
      <c r="C74" s="2">
        <v>122</v>
      </c>
      <c r="D74" s="2">
        <v>6</v>
      </c>
      <c r="E74" s="2">
        <v>2</v>
      </c>
      <c r="F74" s="2">
        <v>0.63</v>
      </c>
      <c r="G74" s="2">
        <v>2</v>
      </c>
      <c r="H74" s="2">
        <v>1</v>
      </c>
      <c r="I74" s="2">
        <v>3</v>
      </c>
    </row>
    <row r="75" spans="1:18" x14ac:dyDescent="0.35">
      <c r="A75" s="2">
        <v>473</v>
      </c>
      <c r="B75" s="11">
        <v>517215</v>
      </c>
      <c r="C75" s="2">
        <v>144</v>
      </c>
      <c r="D75" s="2">
        <v>7</v>
      </c>
      <c r="E75" s="2">
        <v>2</v>
      </c>
      <c r="F75" s="2">
        <v>0.68</v>
      </c>
      <c r="G75" s="2">
        <v>1</v>
      </c>
      <c r="H75" s="2">
        <v>2</v>
      </c>
      <c r="I75" s="2">
        <v>2</v>
      </c>
    </row>
    <row r="76" spans="1:18" x14ac:dyDescent="0.35">
      <c r="A76" s="2">
        <v>1607</v>
      </c>
      <c r="B76" s="11">
        <v>517467</v>
      </c>
      <c r="C76" s="2">
        <v>131</v>
      </c>
      <c r="D76" s="2">
        <v>7</v>
      </c>
      <c r="E76" s="2">
        <v>1</v>
      </c>
      <c r="F76" s="2">
        <v>0.63</v>
      </c>
      <c r="G76" s="2">
        <v>2</v>
      </c>
      <c r="H76" s="2">
        <v>2</v>
      </c>
      <c r="I76" s="2">
        <v>3</v>
      </c>
      <c r="N76" s="1"/>
      <c r="O76" s="1"/>
      <c r="P76" s="6"/>
      <c r="Q76" s="6"/>
      <c r="R76" s="6"/>
    </row>
    <row r="77" spans="1:18" x14ac:dyDescent="0.35">
      <c r="A77" s="2">
        <v>1886</v>
      </c>
      <c r="B77" s="11">
        <v>518600</v>
      </c>
      <c r="C77" s="2">
        <v>131</v>
      </c>
      <c r="D77" s="2">
        <v>7</v>
      </c>
      <c r="E77" s="2">
        <v>2</v>
      </c>
      <c r="F77" s="2">
        <v>0.67</v>
      </c>
      <c r="G77" s="2">
        <v>1</v>
      </c>
      <c r="H77" s="2">
        <v>2</v>
      </c>
      <c r="I77" s="2">
        <v>2</v>
      </c>
      <c r="O77" s="6"/>
      <c r="P77" s="6"/>
      <c r="Q77" s="6"/>
      <c r="R77" s="6"/>
    </row>
    <row r="78" spans="1:18" x14ac:dyDescent="0.35">
      <c r="A78" s="2">
        <v>536</v>
      </c>
      <c r="B78" s="11">
        <v>526692</v>
      </c>
      <c r="C78" s="2">
        <v>129</v>
      </c>
      <c r="D78" s="2">
        <v>7</v>
      </c>
      <c r="E78" s="2">
        <v>2</v>
      </c>
      <c r="F78" s="2">
        <v>0.67</v>
      </c>
      <c r="G78" s="2">
        <v>1</v>
      </c>
      <c r="H78" s="2">
        <v>2</v>
      </c>
      <c r="I78" s="2">
        <v>1</v>
      </c>
      <c r="Q78" s="12"/>
    </row>
    <row r="79" spans="1:18" x14ac:dyDescent="0.35">
      <c r="A79" s="2">
        <v>1068</v>
      </c>
      <c r="B79" s="11">
        <v>526821</v>
      </c>
      <c r="C79" s="2">
        <v>135</v>
      </c>
      <c r="D79" s="2">
        <v>6</v>
      </c>
      <c r="E79" s="2">
        <v>2</v>
      </c>
      <c r="F79" s="2">
        <v>0.65</v>
      </c>
      <c r="G79" s="2">
        <v>2</v>
      </c>
      <c r="H79" s="2">
        <v>1</v>
      </c>
      <c r="I79" s="2">
        <v>4</v>
      </c>
      <c r="Q79" s="12"/>
    </row>
    <row r="80" spans="1:18" x14ac:dyDescent="0.35">
      <c r="A80" s="2">
        <v>1070</v>
      </c>
      <c r="B80" s="11">
        <v>527755</v>
      </c>
      <c r="C80" s="2">
        <v>136</v>
      </c>
      <c r="D80" s="2">
        <v>7</v>
      </c>
      <c r="E80" s="2">
        <v>1</v>
      </c>
      <c r="F80" s="2">
        <v>0.67</v>
      </c>
      <c r="G80" s="2">
        <v>1</v>
      </c>
      <c r="H80" s="2">
        <v>2</v>
      </c>
      <c r="I80" s="2">
        <v>3</v>
      </c>
      <c r="Q80" s="12"/>
    </row>
    <row r="81" spans="1:18" x14ac:dyDescent="0.35">
      <c r="A81" s="2">
        <v>1070</v>
      </c>
      <c r="B81" s="11">
        <v>527755</v>
      </c>
      <c r="C81" s="2">
        <v>136</v>
      </c>
      <c r="D81" s="2">
        <v>7</v>
      </c>
      <c r="E81" s="2">
        <v>1</v>
      </c>
      <c r="F81" s="2">
        <v>0.67</v>
      </c>
      <c r="G81" s="2">
        <v>1</v>
      </c>
      <c r="H81" s="2">
        <v>2</v>
      </c>
      <c r="I81" s="2">
        <v>3</v>
      </c>
    </row>
    <row r="82" spans="1:18" x14ac:dyDescent="0.35">
      <c r="A82" s="2">
        <v>686</v>
      </c>
      <c r="B82" s="11">
        <v>528924</v>
      </c>
      <c r="C82" s="2">
        <v>136</v>
      </c>
      <c r="D82" s="2">
        <v>7</v>
      </c>
      <c r="E82" s="2">
        <v>2</v>
      </c>
      <c r="F82" s="2">
        <v>0.65</v>
      </c>
      <c r="G82" s="2">
        <v>1</v>
      </c>
      <c r="H82" s="2">
        <v>2</v>
      </c>
      <c r="I82" s="2">
        <v>2</v>
      </c>
    </row>
    <row r="83" spans="1:18" x14ac:dyDescent="0.35">
      <c r="A83" s="2">
        <v>735</v>
      </c>
      <c r="B83" s="11">
        <v>531276</v>
      </c>
      <c r="C83" s="2">
        <v>136</v>
      </c>
      <c r="D83" s="2">
        <v>7</v>
      </c>
      <c r="E83" s="2">
        <v>2</v>
      </c>
      <c r="F83" s="2">
        <v>0.65</v>
      </c>
      <c r="G83" s="2">
        <v>1</v>
      </c>
      <c r="H83" s="2">
        <v>2</v>
      </c>
      <c r="I83" s="2">
        <v>3</v>
      </c>
    </row>
    <row r="84" spans="1:18" x14ac:dyDescent="0.35">
      <c r="A84" s="2">
        <v>1935</v>
      </c>
      <c r="B84" s="11">
        <v>531966</v>
      </c>
      <c r="C84" s="2">
        <v>138</v>
      </c>
      <c r="D84" s="2">
        <v>7</v>
      </c>
      <c r="E84" s="2">
        <v>2</v>
      </c>
      <c r="F84" s="2">
        <v>0.67</v>
      </c>
      <c r="G84" s="2">
        <v>2</v>
      </c>
      <c r="H84" s="2">
        <v>1</v>
      </c>
      <c r="I84" s="2">
        <v>3</v>
      </c>
      <c r="N84" s="6" t="s">
        <v>51</v>
      </c>
      <c r="P84" s="6" t="s">
        <v>52</v>
      </c>
      <c r="R84" s="6" t="s">
        <v>53</v>
      </c>
    </row>
    <row r="85" spans="1:18" x14ac:dyDescent="0.35">
      <c r="A85" s="2">
        <v>575</v>
      </c>
      <c r="B85" s="11">
        <v>532694</v>
      </c>
      <c r="C85" s="2">
        <v>108</v>
      </c>
      <c r="D85" s="2">
        <v>5</v>
      </c>
      <c r="E85" s="2">
        <v>2</v>
      </c>
      <c r="F85" s="2">
        <v>0.61</v>
      </c>
      <c r="G85" s="2">
        <v>2</v>
      </c>
      <c r="H85" s="2">
        <v>1</v>
      </c>
      <c r="I85" s="2">
        <v>2</v>
      </c>
      <c r="N85" s="11">
        <v>473739</v>
      </c>
      <c r="P85" s="11">
        <v>317656</v>
      </c>
      <c r="R85" s="11">
        <v>181044</v>
      </c>
    </row>
    <row r="86" spans="1:18" x14ac:dyDescent="0.35">
      <c r="A86" s="2">
        <v>627</v>
      </c>
      <c r="B86" s="11">
        <v>534062</v>
      </c>
      <c r="C86" s="2">
        <v>132</v>
      </c>
      <c r="D86" s="2">
        <v>6</v>
      </c>
      <c r="E86" s="2">
        <v>1</v>
      </c>
      <c r="F86" s="2">
        <v>0.64</v>
      </c>
      <c r="G86" s="2">
        <v>1</v>
      </c>
      <c r="H86" s="2">
        <v>2</v>
      </c>
      <c r="I86" s="2">
        <v>3</v>
      </c>
      <c r="N86" s="11">
        <v>495918</v>
      </c>
      <c r="P86" s="11">
        <v>339258</v>
      </c>
      <c r="R86" s="11">
        <v>217664</v>
      </c>
    </row>
    <row r="87" spans="1:18" x14ac:dyDescent="0.35">
      <c r="A87" s="2">
        <v>8</v>
      </c>
      <c r="B87" s="11">
        <v>537823</v>
      </c>
      <c r="C87" s="2">
        <v>143</v>
      </c>
      <c r="D87" s="2">
        <v>7</v>
      </c>
      <c r="E87" s="2">
        <v>2</v>
      </c>
      <c r="F87" s="2">
        <v>0.66</v>
      </c>
      <c r="G87" s="2">
        <v>2</v>
      </c>
      <c r="H87" s="2">
        <v>1</v>
      </c>
      <c r="I87" s="2">
        <v>4</v>
      </c>
      <c r="N87" s="11">
        <v>509896</v>
      </c>
      <c r="P87" s="11">
        <v>367744</v>
      </c>
      <c r="R87" s="11">
        <v>250913</v>
      </c>
    </row>
    <row r="88" spans="1:18" x14ac:dyDescent="0.35">
      <c r="A88" s="2">
        <v>876</v>
      </c>
      <c r="B88" s="11">
        <v>538844</v>
      </c>
      <c r="C88" s="2">
        <v>109</v>
      </c>
      <c r="D88" s="2">
        <v>5</v>
      </c>
      <c r="E88" s="2">
        <v>1</v>
      </c>
      <c r="F88" s="2">
        <v>0.63</v>
      </c>
      <c r="G88" s="2">
        <v>3</v>
      </c>
      <c r="H88" s="2">
        <v>1</v>
      </c>
      <c r="I88" s="2">
        <v>5</v>
      </c>
      <c r="N88" s="11">
        <v>511018</v>
      </c>
      <c r="P88" s="11">
        <v>371183</v>
      </c>
      <c r="R88" s="11">
        <v>257480</v>
      </c>
    </row>
    <row r="89" spans="1:18" x14ac:dyDescent="0.35">
      <c r="A89" s="2">
        <v>460</v>
      </c>
      <c r="B89" s="11">
        <v>541223</v>
      </c>
      <c r="C89" s="2">
        <v>141</v>
      </c>
      <c r="D89" s="2">
        <v>7</v>
      </c>
      <c r="E89" s="2">
        <v>2</v>
      </c>
      <c r="F89" s="2">
        <v>0.67</v>
      </c>
      <c r="G89" s="2">
        <v>1</v>
      </c>
      <c r="H89" s="2">
        <v>2</v>
      </c>
      <c r="I89" s="2">
        <v>4</v>
      </c>
      <c r="N89" s="11">
        <v>517215</v>
      </c>
      <c r="P89" s="11">
        <v>409686</v>
      </c>
      <c r="R89" s="11">
        <v>274033</v>
      </c>
    </row>
    <row r="90" spans="1:18" x14ac:dyDescent="0.35">
      <c r="A90" s="2">
        <v>1080</v>
      </c>
      <c r="B90" s="11">
        <v>541434</v>
      </c>
      <c r="C90" s="2">
        <v>137</v>
      </c>
      <c r="D90" s="2">
        <v>7</v>
      </c>
      <c r="E90" s="2">
        <v>2</v>
      </c>
      <c r="F90" s="2">
        <v>0.65</v>
      </c>
      <c r="G90" s="2">
        <v>1</v>
      </c>
      <c r="H90" s="2">
        <v>2</v>
      </c>
      <c r="I90" s="2">
        <v>4</v>
      </c>
      <c r="N90" s="11">
        <v>518600</v>
      </c>
      <c r="P90" s="11">
        <v>414423</v>
      </c>
      <c r="R90" s="11">
        <v>279951</v>
      </c>
    </row>
    <row r="91" spans="1:18" x14ac:dyDescent="0.35">
      <c r="A91" s="2">
        <v>1521</v>
      </c>
      <c r="B91" s="11">
        <v>541743</v>
      </c>
      <c r="C91" s="2">
        <v>109</v>
      </c>
      <c r="D91" s="2">
        <v>5</v>
      </c>
      <c r="E91" s="2">
        <v>2</v>
      </c>
      <c r="F91" s="2">
        <v>0.6</v>
      </c>
      <c r="G91" s="2">
        <v>2</v>
      </c>
      <c r="H91" s="2">
        <v>2</v>
      </c>
      <c r="I91" s="2">
        <v>0</v>
      </c>
      <c r="N91" s="11">
        <v>526692</v>
      </c>
      <c r="P91" s="11">
        <v>422998</v>
      </c>
      <c r="R91" s="11">
        <v>289828</v>
      </c>
    </row>
    <row r="92" spans="1:18" x14ac:dyDescent="0.35">
      <c r="A92" s="2">
        <v>879</v>
      </c>
      <c r="B92" s="11">
        <v>544205</v>
      </c>
      <c r="C92" s="2">
        <v>121</v>
      </c>
      <c r="D92" s="2">
        <v>6</v>
      </c>
      <c r="E92" s="2">
        <v>2</v>
      </c>
      <c r="F92" s="2">
        <v>0.59</v>
      </c>
      <c r="G92" s="2">
        <v>2</v>
      </c>
      <c r="H92" s="2">
        <v>2</v>
      </c>
      <c r="I92" s="2">
        <v>5</v>
      </c>
      <c r="N92" s="11">
        <v>527755</v>
      </c>
      <c r="P92" s="11">
        <v>422998</v>
      </c>
      <c r="R92" s="11">
        <v>294194</v>
      </c>
    </row>
    <row r="93" spans="1:18" x14ac:dyDescent="0.35">
      <c r="A93" s="2">
        <v>1620</v>
      </c>
      <c r="B93" s="11">
        <v>547751</v>
      </c>
      <c r="C93" s="2">
        <v>110</v>
      </c>
      <c r="D93" s="2">
        <v>5</v>
      </c>
      <c r="E93" s="2">
        <v>1</v>
      </c>
      <c r="F93" s="2">
        <v>0.56999999999999995</v>
      </c>
      <c r="G93" s="2">
        <v>2</v>
      </c>
      <c r="H93" s="2">
        <v>2</v>
      </c>
      <c r="I93" s="2">
        <v>4</v>
      </c>
      <c r="N93" s="11">
        <v>527755</v>
      </c>
      <c r="P93" s="11">
        <v>428260</v>
      </c>
      <c r="R93" s="11">
        <v>299990</v>
      </c>
    </row>
    <row r="94" spans="1:18" x14ac:dyDescent="0.35">
      <c r="A94" s="2">
        <v>476</v>
      </c>
      <c r="B94" s="11">
        <v>548083</v>
      </c>
      <c r="C94" s="2">
        <v>125</v>
      </c>
      <c r="D94" s="2">
        <v>6</v>
      </c>
      <c r="E94" s="2">
        <v>2</v>
      </c>
      <c r="F94" s="2">
        <v>0.66</v>
      </c>
      <c r="G94" s="2">
        <v>2</v>
      </c>
      <c r="H94" s="2">
        <v>1</v>
      </c>
      <c r="I94" s="2">
        <v>4</v>
      </c>
      <c r="N94" s="11">
        <v>528924</v>
      </c>
      <c r="P94" s="11">
        <v>429434</v>
      </c>
      <c r="R94" s="11">
        <v>311368</v>
      </c>
    </row>
    <row r="95" spans="1:18" x14ac:dyDescent="0.35">
      <c r="A95" s="2">
        <v>836</v>
      </c>
      <c r="B95" s="11">
        <v>548164</v>
      </c>
      <c r="C95" s="2">
        <v>149</v>
      </c>
      <c r="D95" s="2">
        <v>7</v>
      </c>
      <c r="E95" s="2">
        <v>2</v>
      </c>
      <c r="F95" s="2">
        <v>0.69</v>
      </c>
      <c r="G95" s="2">
        <v>2</v>
      </c>
      <c r="H95" s="2">
        <v>1</v>
      </c>
      <c r="I95" s="2">
        <v>1</v>
      </c>
      <c r="N95" s="11">
        <v>531276</v>
      </c>
      <c r="P95" s="11">
        <v>432417</v>
      </c>
      <c r="R95" s="11">
        <v>316511</v>
      </c>
    </row>
    <row r="96" spans="1:18" x14ac:dyDescent="0.35">
      <c r="A96" s="2">
        <v>1057</v>
      </c>
      <c r="B96" s="11">
        <v>551575</v>
      </c>
      <c r="C96" s="2">
        <v>129</v>
      </c>
      <c r="D96" s="2">
        <v>7</v>
      </c>
      <c r="E96" s="2">
        <v>2</v>
      </c>
      <c r="F96" s="2">
        <v>0.63</v>
      </c>
      <c r="G96" s="2">
        <v>1</v>
      </c>
      <c r="H96" s="2">
        <v>2</v>
      </c>
      <c r="I96" s="2">
        <v>4</v>
      </c>
      <c r="N96" s="11">
        <v>534062</v>
      </c>
      <c r="P96" s="11">
        <v>433937</v>
      </c>
      <c r="R96" s="11">
        <v>322184</v>
      </c>
    </row>
    <row r="97" spans="1:18" x14ac:dyDescent="0.35">
      <c r="A97" s="2">
        <v>748</v>
      </c>
      <c r="B97" s="11">
        <v>558778</v>
      </c>
      <c r="C97" s="2">
        <v>117</v>
      </c>
      <c r="D97" s="2">
        <v>6</v>
      </c>
      <c r="E97" s="2">
        <v>2</v>
      </c>
      <c r="F97" s="2">
        <v>0.59</v>
      </c>
      <c r="G97" s="2">
        <v>2</v>
      </c>
      <c r="H97" s="2">
        <v>1</v>
      </c>
      <c r="I97" s="2">
        <v>4</v>
      </c>
      <c r="N97" s="11">
        <v>541223</v>
      </c>
      <c r="P97" s="11">
        <v>433939</v>
      </c>
      <c r="R97" s="11">
        <v>325675</v>
      </c>
    </row>
    <row r="98" spans="1:18" x14ac:dyDescent="0.35">
      <c r="A98" s="2">
        <v>1618</v>
      </c>
      <c r="B98" s="11">
        <v>558856</v>
      </c>
      <c r="C98" s="2">
        <v>115</v>
      </c>
      <c r="D98" s="2">
        <v>6</v>
      </c>
      <c r="E98" s="2">
        <v>2</v>
      </c>
      <c r="F98" s="2">
        <v>0.64</v>
      </c>
      <c r="G98" s="2">
        <v>2</v>
      </c>
      <c r="H98" s="2">
        <v>1</v>
      </c>
      <c r="I98" s="2">
        <v>2</v>
      </c>
      <c r="N98" s="11">
        <v>541434</v>
      </c>
      <c r="P98" s="11">
        <v>434553</v>
      </c>
      <c r="R98" s="11">
        <v>327375</v>
      </c>
    </row>
    <row r="99" spans="1:18" x14ac:dyDescent="0.35">
      <c r="A99" s="2">
        <v>1277</v>
      </c>
      <c r="B99" s="11">
        <v>562100</v>
      </c>
      <c r="C99" s="2">
        <v>100</v>
      </c>
      <c r="D99" s="2">
        <v>5</v>
      </c>
      <c r="E99" s="2">
        <v>2</v>
      </c>
      <c r="F99" s="2">
        <v>0.63</v>
      </c>
      <c r="G99" s="2">
        <v>3</v>
      </c>
      <c r="H99" s="2">
        <v>1</v>
      </c>
      <c r="I99" s="2">
        <v>3</v>
      </c>
      <c r="N99" s="11">
        <v>551575</v>
      </c>
      <c r="P99" s="11">
        <v>436012</v>
      </c>
      <c r="R99" s="11">
        <v>339527</v>
      </c>
    </row>
    <row r="100" spans="1:18" x14ac:dyDescent="0.35">
      <c r="A100" s="2">
        <v>1012</v>
      </c>
      <c r="B100" s="11">
        <v>562451</v>
      </c>
      <c r="C100" s="2">
        <v>122</v>
      </c>
      <c r="D100" s="2">
        <v>6</v>
      </c>
      <c r="E100" s="2">
        <v>1</v>
      </c>
      <c r="F100" s="2">
        <v>0.65</v>
      </c>
      <c r="G100" s="2">
        <v>1</v>
      </c>
      <c r="H100" s="2">
        <v>1</v>
      </c>
      <c r="I100" s="2">
        <v>3</v>
      </c>
      <c r="N100" s="11">
        <v>562451</v>
      </c>
      <c r="P100" s="11">
        <v>437127</v>
      </c>
      <c r="R100" s="11">
        <v>341033</v>
      </c>
    </row>
    <row r="101" spans="1:18" x14ac:dyDescent="0.35">
      <c r="A101" s="2">
        <v>1718</v>
      </c>
      <c r="B101" s="11">
        <v>563507</v>
      </c>
      <c r="C101" s="2">
        <v>128</v>
      </c>
      <c r="D101" s="2">
        <v>7</v>
      </c>
      <c r="E101" s="2">
        <v>2</v>
      </c>
      <c r="F101" s="2">
        <v>0.67</v>
      </c>
      <c r="G101" s="2">
        <v>1</v>
      </c>
      <c r="H101" s="2">
        <v>1</v>
      </c>
      <c r="I101" s="2">
        <v>2</v>
      </c>
      <c r="N101" s="11">
        <v>563507</v>
      </c>
      <c r="P101" s="11">
        <v>440069</v>
      </c>
      <c r="R101" s="11">
        <v>353200</v>
      </c>
    </row>
    <row r="102" spans="1:18" x14ac:dyDescent="0.35">
      <c r="A102" s="2">
        <v>874</v>
      </c>
      <c r="B102" s="11">
        <v>567382</v>
      </c>
      <c r="C102" s="2">
        <v>134</v>
      </c>
      <c r="D102" s="2">
        <v>6</v>
      </c>
      <c r="E102" s="2">
        <v>2</v>
      </c>
      <c r="F102" s="2">
        <v>0.69</v>
      </c>
      <c r="G102" s="2">
        <v>2</v>
      </c>
      <c r="H102" s="2">
        <v>1</v>
      </c>
      <c r="I102" s="2">
        <v>5</v>
      </c>
      <c r="N102" s="11">
        <v>570500</v>
      </c>
      <c r="P102" s="11">
        <v>440729</v>
      </c>
      <c r="R102" s="11">
        <v>362259</v>
      </c>
    </row>
    <row r="103" spans="1:18" x14ac:dyDescent="0.35">
      <c r="A103" s="2">
        <v>1874</v>
      </c>
      <c r="B103" s="11">
        <v>569680</v>
      </c>
      <c r="C103" s="2">
        <v>114</v>
      </c>
      <c r="D103" s="2">
        <v>6</v>
      </c>
      <c r="E103" s="2">
        <v>1</v>
      </c>
      <c r="F103" s="2">
        <v>0.63</v>
      </c>
      <c r="G103" s="2">
        <v>2</v>
      </c>
      <c r="H103" s="2">
        <v>1</v>
      </c>
      <c r="I103" s="2">
        <v>3</v>
      </c>
      <c r="N103" s="11">
        <v>571843</v>
      </c>
      <c r="P103" s="11">
        <v>452553</v>
      </c>
      <c r="R103" s="11">
        <v>363887</v>
      </c>
    </row>
    <row r="104" spans="1:18" x14ac:dyDescent="0.35">
      <c r="A104" s="2">
        <v>441</v>
      </c>
      <c r="B104" s="11">
        <v>570500</v>
      </c>
      <c r="C104" s="2">
        <v>136</v>
      </c>
      <c r="D104" s="2">
        <v>7</v>
      </c>
      <c r="E104" s="2">
        <v>2</v>
      </c>
      <c r="F104" s="2">
        <v>0.65</v>
      </c>
      <c r="G104" s="2">
        <v>1</v>
      </c>
      <c r="H104" s="2">
        <v>2</v>
      </c>
      <c r="I104" s="2">
        <v>5</v>
      </c>
      <c r="N104" s="11">
        <v>576716</v>
      </c>
      <c r="P104" s="11">
        <v>465982</v>
      </c>
      <c r="R104" s="11">
        <v>364973</v>
      </c>
    </row>
    <row r="105" spans="1:18" x14ac:dyDescent="0.35">
      <c r="A105" s="2">
        <v>1190</v>
      </c>
      <c r="B105" s="11">
        <v>571843</v>
      </c>
      <c r="C105" s="2">
        <v>143</v>
      </c>
      <c r="D105" s="2">
        <v>7</v>
      </c>
      <c r="E105" s="2">
        <v>2</v>
      </c>
      <c r="F105" s="2">
        <v>0.66</v>
      </c>
      <c r="G105" s="2">
        <v>1</v>
      </c>
      <c r="H105" s="2">
        <v>1</v>
      </c>
      <c r="I105" s="2">
        <v>5</v>
      </c>
      <c r="N105" s="11">
        <v>578651</v>
      </c>
      <c r="P105" s="11">
        <v>466742</v>
      </c>
      <c r="R105" s="11">
        <v>367206</v>
      </c>
    </row>
    <row r="106" spans="1:18" x14ac:dyDescent="0.35">
      <c r="A106" s="2">
        <v>1742</v>
      </c>
      <c r="B106" s="11">
        <v>572046</v>
      </c>
      <c r="C106" s="2">
        <v>132</v>
      </c>
      <c r="D106" s="2">
        <v>7</v>
      </c>
      <c r="E106" s="2">
        <v>2</v>
      </c>
      <c r="F106" s="2">
        <v>0.69</v>
      </c>
      <c r="G106" s="2">
        <v>2</v>
      </c>
      <c r="H106" s="2">
        <v>1</v>
      </c>
      <c r="I106" s="2">
        <v>4</v>
      </c>
      <c r="N106" s="11">
        <v>591700</v>
      </c>
      <c r="P106" s="11">
        <v>473701</v>
      </c>
      <c r="R106" s="11">
        <v>372210</v>
      </c>
    </row>
    <row r="107" spans="1:18" x14ac:dyDescent="0.35">
      <c r="A107" s="2">
        <v>624</v>
      </c>
      <c r="B107" s="11">
        <v>572380</v>
      </c>
      <c r="C107" s="2">
        <v>142</v>
      </c>
      <c r="D107" s="2">
        <v>7</v>
      </c>
      <c r="E107" s="2">
        <v>2</v>
      </c>
      <c r="F107" s="2">
        <v>0.67</v>
      </c>
      <c r="G107" s="2">
        <v>2</v>
      </c>
      <c r="H107" s="2">
        <v>1</v>
      </c>
      <c r="I107" s="2">
        <v>3</v>
      </c>
      <c r="N107" s="11">
        <v>597025</v>
      </c>
      <c r="P107" s="11">
        <v>474239</v>
      </c>
      <c r="R107" s="11">
        <v>408991</v>
      </c>
    </row>
    <row r="108" spans="1:18" x14ac:dyDescent="0.35">
      <c r="A108" s="2">
        <v>1457</v>
      </c>
      <c r="B108" s="11">
        <v>572811</v>
      </c>
      <c r="C108" s="2">
        <v>126</v>
      </c>
      <c r="D108" s="2">
        <v>6</v>
      </c>
      <c r="E108" s="2">
        <v>2</v>
      </c>
      <c r="F108" s="2">
        <v>0.63</v>
      </c>
      <c r="G108" s="2">
        <v>2</v>
      </c>
      <c r="H108" s="2">
        <v>2</v>
      </c>
      <c r="I108" s="2">
        <v>3</v>
      </c>
      <c r="N108" s="11">
        <v>602208</v>
      </c>
      <c r="P108" s="11">
        <v>475541</v>
      </c>
      <c r="R108" s="11">
        <v>428701</v>
      </c>
    </row>
    <row r="109" spans="1:18" x14ac:dyDescent="0.35">
      <c r="A109" s="2">
        <v>1533</v>
      </c>
      <c r="B109" s="11">
        <v>575203</v>
      </c>
      <c r="C109" s="2">
        <v>121</v>
      </c>
      <c r="D109" s="2">
        <v>6</v>
      </c>
      <c r="E109" s="2">
        <v>1</v>
      </c>
      <c r="F109" s="2">
        <v>0.61</v>
      </c>
      <c r="G109" s="2">
        <v>2</v>
      </c>
      <c r="H109" s="2">
        <v>2</v>
      </c>
      <c r="I109" s="2">
        <v>3</v>
      </c>
      <c r="N109" s="11">
        <v>603458</v>
      </c>
      <c r="P109" s="11">
        <v>482435</v>
      </c>
      <c r="R109" s="11">
        <v>437259</v>
      </c>
    </row>
    <row r="110" spans="1:18" x14ac:dyDescent="0.35">
      <c r="A110" s="2">
        <v>436</v>
      </c>
      <c r="B110" s="11">
        <v>576716</v>
      </c>
      <c r="C110" s="2">
        <v>140</v>
      </c>
      <c r="D110" s="2">
        <v>7</v>
      </c>
      <c r="E110" s="2">
        <v>2</v>
      </c>
      <c r="F110" s="2">
        <v>0.66</v>
      </c>
      <c r="G110" s="2">
        <v>1</v>
      </c>
      <c r="H110" s="2">
        <v>2</v>
      </c>
      <c r="I110" s="2">
        <v>5</v>
      </c>
      <c r="N110" s="11">
        <v>610588</v>
      </c>
      <c r="P110" s="11">
        <v>482493</v>
      </c>
      <c r="R110" s="11">
        <v>441684</v>
      </c>
    </row>
    <row r="111" spans="1:18" x14ac:dyDescent="0.35">
      <c r="A111" s="2">
        <v>699</v>
      </c>
      <c r="B111" s="11">
        <v>578651</v>
      </c>
      <c r="C111" s="2">
        <v>130</v>
      </c>
      <c r="D111" s="2">
        <v>7</v>
      </c>
      <c r="E111" s="2">
        <v>2</v>
      </c>
      <c r="F111" s="2">
        <v>0.68</v>
      </c>
      <c r="G111" s="2">
        <v>1</v>
      </c>
      <c r="H111" s="2">
        <v>2</v>
      </c>
      <c r="I111" s="2">
        <v>0</v>
      </c>
      <c r="N111" s="11">
        <v>610978</v>
      </c>
      <c r="P111" s="11">
        <v>485586</v>
      </c>
      <c r="R111" s="11">
        <v>448660</v>
      </c>
    </row>
    <row r="112" spans="1:18" x14ac:dyDescent="0.35">
      <c r="A112" s="2">
        <v>1956</v>
      </c>
      <c r="B112" s="11">
        <v>583570</v>
      </c>
      <c r="C112" s="2">
        <v>124</v>
      </c>
      <c r="D112" s="2">
        <v>6</v>
      </c>
      <c r="E112" s="2">
        <v>1</v>
      </c>
      <c r="F112" s="2">
        <v>0.65</v>
      </c>
      <c r="G112" s="2">
        <v>3</v>
      </c>
      <c r="H112" s="2">
        <v>1</v>
      </c>
      <c r="I112" s="2">
        <v>1</v>
      </c>
      <c r="N112" s="11">
        <v>611755</v>
      </c>
      <c r="P112" s="11">
        <v>489580</v>
      </c>
      <c r="R112" s="11">
        <v>448761</v>
      </c>
    </row>
    <row r="113" spans="1:18" x14ac:dyDescent="0.35">
      <c r="A113" s="2">
        <v>518</v>
      </c>
      <c r="B113" s="11">
        <v>586620</v>
      </c>
      <c r="C113" s="2">
        <v>135</v>
      </c>
      <c r="D113" s="2">
        <v>7</v>
      </c>
      <c r="E113" s="2">
        <v>2</v>
      </c>
      <c r="F113" s="2">
        <v>0.64</v>
      </c>
      <c r="G113" s="2">
        <v>2</v>
      </c>
      <c r="H113" s="2">
        <v>1</v>
      </c>
      <c r="I113" s="2">
        <v>2</v>
      </c>
      <c r="N113" s="11">
        <v>617511</v>
      </c>
      <c r="P113" s="11">
        <v>492302</v>
      </c>
      <c r="R113" s="11">
        <v>449550</v>
      </c>
    </row>
    <row r="114" spans="1:18" x14ac:dyDescent="0.35">
      <c r="A114" s="2">
        <v>1100</v>
      </c>
      <c r="B114" s="11">
        <v>590284</v>
      </c>
      <c r="C114" s="2">
        <v>138</v>
      </c>
      <c r="D114" s="2">
        <v>7</v>
      </c>
      <c r="E114" s="2">
        <v>2</v>
      </c>
      <c r="F114" s="2">
        <v>0.65</v>
      </c>
      <c r="G114" s="2">
        <v>2</v>
      </c>
      <c r="H114" s="2">
        <v>1</v>
      </c>
      <c r="I114" s="2">
        <v>4</v>
      </c>
      <c r="N114" s="11">
        <v>618600</v>
      </c>
      <c r="P114" s="11">
        <v>492827</v>
      </c>
      <c r="R114" s="11">
        <v>475165</v>
      </c>
    </row>
    <row r="115" spans="1:18" x14ac:dyDescent="0.35">
      <c r="A115" s="2">
        <v>16</v>
      </c>
      <c r="B115" s="11">
        <v>591671</v>
      </c>
      <c r="C115" s="2">
        <v>117</v>
      </c>
      <c r="D115" s="2">
        <v>6</v>
      </c>
      <c r="E115" s="2">
        <v>2</v>
      </c>
      <c r="F115" s="2">
        <v>0.6</v>
      </c>
      <c r="G115" s="2">
        <v>2</v>
      </c>
      <c r="H115" s="2">
        <v>1</v>
      </c>
      <c r="I115" s="2">
        <v>4</v>
      </c>
      <c r="N115" s="11">
        <v>621957</v>
      </c>
      <c r="P115" s="11">
        <v>495336</v>
      </c>
      <c r="R115" s="11">
        <v>478108</v>
      </c>
    </row>
    <row r="116" spans="1:18" x14ac:dyDescent="0.35">
      <c r="A116" s="2">
        <v>16</v>
      </c>
      <c r="B116" s="11">
        <v>591671</v>
      </c>
      <c r="C116" s="2">
        <v>117</v>
      </c>
      <c r="D116" s="2">
        <v>6</v>
      </c>
      <c r="E116" s="2">
        <v>2</v>
      </c>
      <c r="F116" s="2">
        <v>0.6</v>
      </c>
      <c r="G116" s="2">
        <v>2</v>
      </c>
      <c r="H116" s="2">
        <v>1</v>
      </c>
      <c r="I116" s="2">
        <v>4</v>
      </c>
      <c r="N116" s="11">
        <v>624102</v>
      </c>
      <c r="P116" s="11">
        <v>497186</v>
      </c>
      <c r="R116" s="11">
        <v>488806</v>
      </c>
    </row>
    <row r="117" spans="1:18" x14ac:dyDescent="0.35">
      <c r="A117" s="2">
        <v>118</v>
      </c>
      <c r="B117" s="11">
        <v>591700</v>
      </c>
      <c r="C117" s="2">
        <v>133</v>
      </c>
      <c r="D117" s="2">
        <v>6</v>
      </c>
      <c r="E117" s="2">
        <v>2</v>
      </c>
      <c r="F117" s="2">
        <v>0.66</v>
      </c>
      <c r="G117" s="2">
        <v>1</v>
      </c>
      <c r="H117" s="2">
        <v>1</v>
      </c>
      <c r="I117" s="2">
        <v>3</v>
      </c>
      <c r="N117" s="11">
        <v>627676</v>
      </c>
      <c r="P117" s="11">
        <v>503283</v>
      </c>
      <c r="R117" s="11">
        <v>506025</v>
      </c>
    </row>
    <row r="118" spans="1:18" x14ac:dyDescent="0.35">
      <c r="A118" s="2">
        <v>656</v>
      </c>
      <c r="B118" s="11">
        <v>592435</v>
      </c>
      <c r="C118" s="2">
        <v>133</v>
      </c>
      <c r="D118" s="2">
        <v>6</v>
      </c>
      <c r="E118" s="2">
        <v>2</v>
      </c>
      <c r="F118" s="2">
        <v>0.67</v>
      </c>
      <c r="G118" s="2">
        <v>2</v>
      </c>
      <c r="H118" s="2">
        <v>1</v>
      </c>
      <c r="I118" s="2">
        <v>3</v>
      </c>
      <c r="N118" s="11">
        <v>628494</v>
      </c>
      <c r="P118" s="11">
        <v>507495</v>
      </c>
      <c r="R118" s="11">
        <v>538844</v>
      </c>
    </row>
    <row r="119" spans="1:18" x14ac:dyDescent="0.35">
      <c r="A119" s="2">
        <v>988</v>
      </c>
      <c r="B119" s="11">
        <v>597025</v>
      </c>
      <c r="C119" s="2">
        <v>143</v>
      </c>
      <c r="D119" s="2">
        <v>7</v>
      </c>
      <c r="E119" s="2">
        <v>2</v>
      </c>
      <c r="F119" s="2">
        <v>0.66</v>
      </c>
      <c r="G119" s="2">
        <v>1</v>
      </c>
      <c r="H119" s="2">
        <v>2</v>
      </c>
      <c r="I119" s="2">
        <v>4</v>
      </c>
      <c r="N119" s="11">
        <v>629492</v>
      </c>
      <c r="P119" s="11">
        <v>512121</v>
      </c>
      <c r="R119" s="11">
        <v>562100</v>
      </c>
    </row>
    <row r="120" spans="1:18" x14ac:dyDescent="0.35">
      <c r="A120" s="2">
        <v>1269</v>
      </c>
      <c r="B120" s="11">
        <v>600775</v>
      </c>
      <c r="C120" s="2">
        <v>111</v>
      </c>
      <c r="D120" s="2">
        <v>5</v>
      </c>
      <c r="E120" s="2">
        <v>2</v>
      </c>
      <c r="F120" s="2">
        <v>0.56999999999999995</v>
      </c>
      <c r="G120" s="2">
        <v>2</v>
      </c>
      <c r="H120" s="2">
        <v>1</v>
      </c>
      <c r="I120" s="2">
        <v>4</v>
      </c>
      <c r="N120" s="11">
        <v>631568</v>
      </c>
      <c r="P120" s="11">
        <v>514183</v>
      </c>
      <c r="R120" s="11">
        <v>583570</v>
      </c>
    </row>
    <row r="121" spans="1:18" x14ac:dyDescent="0.35">
      <c r="A121" s="2">
        <v>1752</v>
      </c>
      <c r="B121" s="11">
        <v>602208</v>
      </c>
      <c r="C121" s="2">
        <v>138</v>
      </c>
      <c r="D121" s="2">
        <v>7</v>
      </c>
      <c r="E121" s="2">
        <v>2</v>
      </c>
      <c r="F121" s="2">
        <v>0.68</v>
      </c>
      <c r="G121" s="2">
        <v>1</v>
      </c>
      <c r="H121" s="2">
        <v>1</v>
      </c>
      <c r="I121" s="2">
        <v>3</v>
      </c>
      <c r="N121" s="11">
        <v>636298</v>
      </c>
      <c r="P121" s="11">
        <v>517467</v>
      </c>
      <c r="R121" s="11">
        <v>603038</v>
      </c>
    </row>
    <row r="122" spans="1:18" x14ac:dyDescent="0.35">
      <c r="A122" s="2">
        <v>1662</v>
      </c>
      <c r="B122" s="11">
        <v>603038</v>
      </c>
      <c r="C122" s="2">
        <v>132</v>
      </c>
      <c r="D122" s="2">
        <v>7</v>
      </c>
      <c r="E122" s="2">
        <v>2</v>
      </c>
      <c r="F122" s="2">
        <v>0.67</v>
      </c>
      <c r="G122" s="2">
        <v>3</v>
      </c>
      <c r="H122" s="2">
        <v>1</v>
      </c>
      <c r="I122" s="2">
        <v>1</v>
      </c>
      <c r="N122" s="11">
        <v>636885</v>
      </c>
      <c r="P122" s="11">
        <v>526821</v>
      </c>
    </row>
    <row r="123" spans="1:18" x14ac:dyDescent="0.35">
      <c r="A123" s="2">
        <v>1725</v>
      </c>
      <c r="B123" s="11">
        <v>603458</v>
      </c>
      <c r="C123" s="2">
        <v>150</v>
      </c>
      <c r="D123" s="2">
        <v>8</v>
      </c>
      <c r="E123" s="2">
        <v>2</v>
      </c>
      <c r="F123" s="2">
        <v>0.69</v>
      </c>
      <c r="G123" s="2">
        <v>1</v>
      </c>
      <c r="H123" s="2">
        <v>2</v>
      </c>
      <c r="I123" s="2">
        <v>4</v>
      </c>
      <c r="N123" s="11">
        <v>637911</v>
      </c>
      <c r="P123" s="11">
        <v>531966</v>
      </c>
    </row>
    <row r="124" spans="1:18" x14ac:dyDescent="0.35">
      <c r="A124" s="2">
        <v>1567</v>
      </c>
      <c r="B124" s="11">
        <v>605288</v>
      </c>
      <c r="C124" s="2">
        <v>148</v>
      </c>
      <c r="D124" s="2">
        <v>8</v>
      </c>
      <c r="E124" s="2">
        <v>2</v>
      </c>
      <c r="F124" s="2">
        <v>0.68</v>
      </c>
      <c r="G124" s="2">
        <v>2</v>
      </c>
      <c r="H124" s="2">
        <v>1</v>
      </c>
      <c r="I124" s="2">
        <v>4</v>
      </c>
      <c r="N124" s="11">
        <v>638702</v>
      </c>
      <c r="P124" s="11">
        <v>532694</v>
      </c>
    </row>
    <row r="125" spans="1:18" x14ac:dyDescent="0.35">
      <c r="A125" s="2">
        <v>1258</v>
      </c>
      <c r="B125" s="11">
        <v>608146</v>
      </c>
      <c r="C125" s="2">
        <v>125</v>
      </c>
      <c r="D125" s="2">
        <v>7</v>
      </c>
      <c r="E125" s="2">
        <v>1</v>
      </c>
      <c r="F125" s="2">
        <v>0.65</v>
      </c>
      <c r="G125" s="2">
        <v>2</v>
      </c>
      <c r="H125" s="2">
        <v>1</v>
      </c>
      <c r="I125" s="2">
        <v>3</v>
      </c>
      <c r="N125" s="11">
        <v>644890</v>
      </c>
      <c r="P125" s="11">
        <v>537823</v>
      </c>
    </row>
    <row r="126" spans="1:18" x14ac:dyDescent="0.35">
      <c r="A126" s="2">
        <v>1619</v>
      </c>
      <c r="B126" s="11">
        <v>610588</v>
      </c>
      <c r="C126" s="2">
        <v>122</v>
      </c>
      <c r="D126" s="2">
        <v>6</v>
      </c>
      <c r="E126" s="2">
        <v>2</v>
      </c>
      <c r="F126" s="2">
        <v>0.64</v>
      </c>
      <c r="G126" s="2">
        <v>1</v>
      </c>
      <c r="H126" s="2">
        <v>2</v>
      </c>
      <c r="I126" s="2">
        <v>1</v>
      </c>
      <c r="N126" s="11">
        <v>648661</v>
      </c>
      <c r="P126" s="11">
        <v>541743</v>
      </c>
    </row>
    <row r="127" spans="1:18" x14ac:dyDescent="0.35">
      <c r="A127" s="2">
        <v>1097</v>
      </c>
      <c r="B127" s="11">
        <v>610755</v>
      </c>
      <c r="C127" s="2">
        <v>146</v>
      </c>
      <c r="D127" s="2">
        <v>7</v>
      </c>
      <c r="E127" s="2">
        <v>2</v>
      </c>
      <c r="F127" s="2">
        <v>0.67</v>
      </c>
      <c r="G127" s="2">
        <v>2</v>
      </c>
      <c r="H127" s="2">
        <v>1</v>
      </c>
      <c r="I127" s="2">
        <v>3</v>
      </c>
      <c r="N127" s="11">
        <v>652485</v>
      </c>
      <c r="P127" s="11">
        <v>544205</v>
      </c>
    </row>
    <row r="128" spans="1:18" x14ac:dyDescent="0.35">
      <c r="A128" s="2">
        <v>1576</v>
      </c>
      <c r="B128" s="11">
        <v>610978</v>
      </c>
      <c r="C128" s="2">
        <v>130</v>
      </c>
      <c r="D128" s="2">
        <v>6</v>
      </c>
      <c r="E128" s="2">
        <v>2</v>
      </c>
      <c r="F128" s="2">
        <v>0.67</v>
      </c>
      <c r="G128" s="2">
        <v>1</v>
      </c>
      <c r="H128" s="2">
        <v>1</v>
      </c>
      <c r="I128" s="2">
        <v>4</v>
      </c>
      <c r="N128" s="11">
        <v>652929</v>
      </c>
      <c r="P128" s="11">
        <v>547751</v>
      </c>
    </row>
    <row r="129" spans="1:16" x14ac:dyDescent="0.35">
      <c r="A129" s="2">
        <v>385</v>
      </c>
      <c r="B129" s="11">
        <v>611755</v>
      </c>
      <c r="C129" s="2">
        <v>146</v>
      </c>
      <c r="D129" s="2">
        <v>7</v>
      </c>
      <c r="E129" s="2">
        <v>2</v>
      </c>
      <c r="F129" s="2">
        <v>0.69</v>
      </c>
      <c r="G129" s="2">
        <v>1</v>
      </c>
      <c r="H129" s="2">
        <v>1</v>
      </c>
      <c r="I129" s="2">
        <v>3</v>
      </c>
      <c r="N129" s="11">
        <v>666860</v>
      </c>
      <c r="P129" s="11">
        <v>548083</v>
      </c>
    </row>
    <row r="130" spans="1:16" x14ac:dyDescent="0.35">
      <c r="A130" s="2">
        <v>1301</v>
      </c>
      <c r="B130" s="11">
        <v>612051</v>
      </c>
      <c r="C130" s="2">
        <v>143</v>
      </c>
      <c r="D130" s="2">
        <v>7</v>
      </c>
      <c r="E130" s="2">
        <v>2</v>
      </c>
      <c r="F130" s="2">
        <v>0.67</v>
      </c>
      <c r="G130" s="2">
        <v>2</v>
      </c>
      <c r="H130" s="2">
        <v>1</v>
      </c>
      <c r="I130" s="2">
        <v>3</v>
      </c>
      <c r="N130" s="11">
        <v>668646</v>
      </c>
      <c r="P130" s="11">
        <v>548164</v>
      </c>
    </row>
    <row r="131" spans="1:16" x14ac:dyDescent="0.35">
      <c r="A131" s="2">
        <v>510</v>
      </c>
      <c r="B131" s="11">
        <v>614151</v>
      </c>
      <c r="C131" s="2">
        <v>131</v>
      </c>
      <c r="D131" s="2">
        <v>7</v>
      </c>
      <c r="E131" s="2">
        <v>2</v>
      </c>
      <c r="F131" s="2">
        <v>0.64</v>
      </c>
      <c r="G131" s="2">
        <v>2</v>
      </c>
      <c r="H131" s="2">
        <v>1</v>
      </c>
      <c r="I131" s="2">
        <v>3</v>
      </c>
      <c r="N131" s="11">
        <v>668815</v>
      </c>
      <c r="P131" s="11">
        <v>558778</v>
      </c>
    </row>
    <row r="132" spans="1:16" x14ac:dyDescent="0.35">
      <c r="A132" s="2">
        <v>454</v>
      </c>
      <c r="B132" s="11">
        <v>617136</v>
      </c>
      <c r="C132" s="2">
        <v>139</v>
      </c>
      <c r="D132" s="2">
        <v>7</v>
      </c>
      <c r="E132" s="2">
        <v>2</v>
      </c>
      <c r="F132" s="2">
        <v>0.68</v>
      </c>
      <c r="G132" s="2">
        <v>2</v>
      </c>
      <c r="H132" s="2">
        <v>1</v>
      </c>
      <c r="I132" s="2">
        <v>4</v>
      </c>
      <c r="N132" s="11">
        <v>670204</v>
      </c>
      <c r="P132" s="11">
        <v>558856</v>
      </c>
    </row>
    <row r="133" spans="1:16" x14ac:dyDescent="0.35">
      <c r="A133" s="2">
        <v>181</v>
      </c>
      <c r="B133" s="11">
        <v>617511</v>
      </c>
      <c r="C133" s="2">
        <v>134</v>
      </c>
      <c r="D133" s="2">
        <v>7</v>
      </c>
      <c r="E133" s="2">
        <v>2</v>
      </c>
      <c r="F133" s="2">
        <v>0.68</v>
      </c>
      <c r="G133" s="2">
        <v>1</v>
      </c>
      <c r="H133" s="2">
        <v>2</v>
      </c>
      <c r="I133" s="2">
        <v>0</v>
      </c>
      <c r="N133" s="11">
        <v>672792</v>
      </c>
      <c r="P133" s="11">
        <v>567382</v>
      </c>
    </row>
    <row r="134" spans="1:16" x14ac:dyDescent="0.35">
      <c r="A134" s="2">
        <v>1795</v>
      </c>
      <c r="B134" s="11">
        <v>618345</v>
      </c>
      <c r="C134" s="2">
        <v>130</v>
      </c>
      <c r="D134" s="2">
        <v>6</v>
      </c>
      <c r="E134" s="2">
        <v>2</v>
      </c>
      <c r="F134" s="2">
        <v>0.66</v>
      </c>
      <c r="G134" s="2">
        <v>2</v>
      </c>
      <c r="H134" s="2">
        <v>1</v>
      </c>
      <c r="I134" s="2">
        <v>4</v>
      </c>
      <c r="N134" s="11">
        <v>679558</v>
      </c>
      <c r="P134" s="11">
        <v>569680</v>
      </c>
    </row>
    <row r="135" spans="1:16" x14ac:dyDescent="0.35">
      <c r="A135" s="2">
        <v>534</v>
      </c>
      <c r="B135" s="11">
        <v>618600</v>
      </c>
      <c r="C135" s="2">
        <v>113</v>
      </c>
      <c r="D135" s="2">
        <v>5</v>
      </c>
      <c r="E135" s="2">
        <v>2</v>
      </c>
      <c r="F135" s="2">
        <v>0.6</v>
      </c>
      <c r="G135" s="2">
        <v>1</v>
      </c>
      <c r="H135" s="2">
        <v>2</v>
      </c>
      <c r="I135" s="2">
        <v>2</v>
      </c>
      <c r="N135" s="11">
        <v>679983</v>
      </c>
      <c r="P135" s="11">
        <v>572046</v>
      </c>
    </row>
    <row r="136" spans="1:16" x14ac:dyDescent="0.35">
      <c r="A136" s="2">
        <v>549</v>
      </c>
      <c r="B136" s="11">
        <v>621957</v>
      </c>
      <c r="C136" s="2">
        <v>139</v>
      </c>
      <c r="D136" s="2">
        <v>7</v>
      </c>
      <c r="E136" s="2">
        <v>2</v>
      </c>
      <c r="F136" s="2">
        <v>0.69</v>
      </c>
      <c r="G136" s="2">
        <v>1</v>
      </c>
      <c r="H136" s="2">
        <v>2</v>
      </c>
      <c r="I136" s="2">
        <v>5</v>
      </c>
      <c r="N136" s="11">
        <v>680702</v>
      </c>
      <c r="P136" s="11">
        <v>572380</v>
      </c>
    </row>
    <row r="137" spans="1:16" x14ac:dyDescent="0.35">
      <c r="A137" s="2">
        <v>1653</v>
      </c>
      <c r="B137" s="11">
        <v>624102</v>
      </c>
      <c r="C137" s="2">
        <v>147</v>
      </c>
      <c r="D137" s="2">
        <v>7</v>
      </c>
      <c r="E137" s="2">
        <v>2</v>
      </c>
      <c r="F137" s="2">
        <v>0.68</v>
      </c>
      <c r="G137" s="2">
        <v>1</v>
      </c>
      <c r="H137" s="2">
        <v>1</v>
      </c>
      <c r="I137" s="2">
        <v>4</v>
      </c>
      <c r="N137" s="11">
        <v>681096</v>
      </c>
      <c r="P137" s="11">
        <v>572811</v>
      </c>
    </row>
    <row r="138" spans="1:16" x14ac:dyDescent="0.35">
      <c r="A138" s="2">
        <v>1036</v>
      </c>
      <c r="B138" s="11">
        <v>626059</v>
      </c>
      <c r="C138" s="2">
        <v>133</v>
      </c>
      <c r="D138" s="2">
        <v>7</v>
      </c>
      <c r="E138" s="2">
        <v>2</v>
      </c>
      <c r="F138" s="2">
        <v>0.63</v>
      </c>
      <c r="G138" s="2">
        <v>2</v>
      </c>
      <c r="H138" s="2">
        <v>2</v>
      </c>
      <c r="I138" s="2">
        <v>4</v>
      </c>
      <c r="N138" s="11">
        <v>683529</v>
      </c>
      <c r="P138" s="11">
        <v>575203</v>
      </c>
    </row>
    <row r="139" spans="1:16" x14ac:dyDescent="0.35">
      <c r="A139" s="2">
        <v>1469</v>
      </c>
      <c r="B139" s="11">
        <v>627676</v>
      </c>
      <c r="C139" s="2">
        <v>126</v>
      </c>
      <c r="D139" s="2">
        <v>6</v>
      </c>
      <c r="E139" s="2">
        <v>2</v>
      </c>
      <c r="F139" s="2">
        <v>0.66</v>
      </c>
      <c r="G139" s="2">
        <v>1</v>
      </c>
      <c r="H139" s="2">
        <v>2</v>
      </c>
      <c r="I139" s="2">
        <v>2</v>
      </c>
      <c r="N139" s="11">
        <v>684411</v>
      </c>
      <c r="P139" s="11">
        <v>586620</v>
      </c>
    </row>
    <row r="140" spans="1:16" x14ac:dyDescent="0.35">
      <c r="A140" s="2">
        <v>611</v>
      </c>
      <c r="B140" s="11">
        <v>628494</v>
      </c>
      <c r="C140" s="2">
        <v>142</v>
      </c>
      <c r="D140" s="2">
        <v>7</v>
      </c>
      <c r="E140" s="2">
        <v>2</v>
      </c>
      <c r="F140" s="2">
        <v>0.67</v>
      </c>
      <c r="G140" s="2">
        <v>1</v>
      </c>
      <c r="H140" s="2">
        <v>2</v>
      </c>
      <c r="I140" s="2">
        <v>4</v>
      </c>
      <c r="N140" s="11">
        <v>686529</v>
      </c>
      <c r="P140" s="11">
        <v>590284</v>
      </c>
    </row>
    <row r="141" spans="1:16" x14ac:dyDescent="0.35">
      <c r="A141" s="2">
        <v>1936</v>
      </c>
      <c r="B141" s="11">
        <v>629492</v>
      </c>
      <c r="C141" s="2">
        <v>158</v>
      </c>
      <c r="D141" s="2">
        <v>8</v>
      </c>
      <c r="E141" s="2">
        <v>2</v>
      </c>
      <c r="F141" s="2">
        <v>0.73</v>
      </c>
      <c r="G141" s="2">
        <v>1</v>
      </c>
      <c r="H141" s="2">
        <v>1</v>
      </c>
      <c r="I141" s="2">
        <v>5</v>
      </c>
      <c r="N141" s="11">
        <v>686730</v>
      </c>
      <c r="P141" s="11">
        <v>591671</v>
      </c>
    </row>
    <row r="142" spans="1:16" x14ac:dyDescent="0.35">
      <c r="A142" s="2">
        <v>1203</v>
      </c>
      <c r="B142" s="11">
        <v>631568</v>
      </c>
      <c r="C142" s="2">
        <v>133</v>
      </c>
      <c r="D142" s="2">
        <v>7</v>
      </c>
      <c r="E142" s="2">
        <v>2</v>
      </c>
      <c r="F142" s="2">
        <v>0.68</v>
      </c>
      <c r="G142" s="2">
        <v>1</v>
      </c>
      <c r="H142" s="2">
        <v>2</v>
      </c>
      <c r="I142" s="2">
        <v>1</v>
      </c>
      <c r="N142" s="11">
        <v>689996</v>
      </c>
      <c r="P142" s="11">
        <v>591671</v>
      </c>
    </row>
    <row r="143" spans="1:16" x14ac:dyDescent="0.35">
      <c r="A143" s="2">
        <v>14</v>
      </c>
      <c r="B143" s="11">
        <v>636298</v>
      </c>
      <c r="C143" s="2">
        <v>148</v>
      </c>
      <c r="D143" s="2">
        <v>8</v>
      </c>
      <c r="E143" s="2">
        <v>2</v>
      </c>
      <c r="F143" s="2">
        <v>0.71</v>
      </c>
      <c r="G143" s="2">
        <v>1</v>
      </c>
      <c r="H143" s="2">
        <v>1</v>
      </c>
      <c r="I143" s="2">
        <v>4</v>
      </c>
      <c r="N143" s="11">
        <v>690949</v>
      </c>
      <c r="P143" s="11">
        <v>592435</v>
      </c>
    </row>
    <row r="144" spans="1:16" x14ac:dyDescent="0.35">
      <c r="A144" s="2">
        <v>1399</v>
      </c>
      <c r="B144" s="11">
        <v>636885</v>
      </c>
      <c r="C144" s="2">
        <v>136</v>
      </c>
      <c r="D144" s="2">
        <v>7</v>
      </c>
      <c r="E144" s="2">
        <v>2</v>
      </c>
      <c r="F144" s="2">
        <v>0.69</v>
      </c>
      <c r="G144" s="2">
        <v>1</v>
      </c>
      <c r="H144" s="2">
        <v>1</v>
      </c>
      <c r="I144" s="2">
        <v>5</v>
      </c>
      <c r="N144" s="11">
        <v>693141</v>
      </c>
      <c r="P144" s="11">
        <v>600775</v>
      </c>
    </row>
    <row r="145" spans="1:16" x14ac:dyDescent="0.35">
      <c r="A145" s="2">
        <v>1322</v>
      </c>
      <c r="B145" s="11">
        <v>637911</v>
      </c>
      <c r="C145" s="2">
        <v>136</v>
      </c>
      <c r="D145" s="2">
        <v>7</v>
      </c>
      <c r="E145" s="2">
        <v>2</v>
      </c>
      <c r="F145" s="2">
        <v>0.67</v>
      </c>
      <c r="G145" s="2">
        <v>1</v>
      </c>
      <c r="H145" s="2">
        <v>1</v>
      </c>
      <c r="I145" s="2">
        <v>4</v>
      </c>
      <c r="N145" s="11">
        <v>693802</v>
      </c>
      <c r="P145" s="11">
        <v>605288</v>
      </c>
    </row>
    <row r="146" spans="1:16" x14ac:dyDescent="0.35">
      <c r="A146" s="2">
        <v>1837</v>
      </c>
      <c r="B146" s="11">
        <v>638313</v>
      </c>
      <c r="C146" s="2">
        <v>164</v>
      </c>
      <c r="D146" s="2">
        <v>8</v>
      </c>
      <c r="E146" s="2">
        <v>2</v>
      </c>
      <c r="F146" s="2">
        <v>0.73</v>
      </c>
      <c r="G146" s="2">
        <v>2</v>
      </c>
      <c r="H146" s="2">
        <v>1</v>
      </c>
      <c r="I146" s="2">
        <v>2</v>
      </c>
      <c r="N146" s="11">
        <v>694900</v>
      </c>
      <c r="P146" s="11">
        <v>608146</v>
      </c>
    </row>
    <row r="147" spans="1:16" x14ac:dyDescent="0.35">
      <c r="A147" s="2">
        <v>1843</v>
      </c>
      <c r="B147" s="11">
        <v>638702</v>
      </c>
      <c r="C147" s="2">
        <v>121</v>
      </c>
      <c r="D147" s="2">
        <v>6</v>
      </c>
      <c r="E147" s="2">
        <v>2</v>
      </c>
      <c r="F147" s="2">
        <v>0.64</v>
      </c>
      <c r="G147" s="2">
        <v>1</v>
      </c>
      <c r="H147" s="2">
        <v>2</v>
      </c>
      <c r="I147" s="2">
        <v>2</v>
      </c>
      <c r="N147" s="11">
        <v>696039</v>
      </c>
      <c r="P147" s="11">
        <v>610755</v>
      </c>
    </row>
    <row r="148" spans="1:16" x14ac:dyDescent="0.35">
      <c r="A148" s="2">
        <v>96</v>
      </c>
      <c r="B148" s="11">
        <v>639429</v>
      </c>
      <c r="C148" s="2">
        <v>130</v>
      </c>
      <c r="D148" s="2">
        <v>7</v>
      </c>
      <c r="E148" s="2">
        <v>2</v>
      </c>
      <c r="F148" s="2">
        <v>0.63</v>
      </c>
      <c r="G148" s="2">
        <v>2</v>
      </c>
      <c r="H148" s="2">
        <v>1</v>
      </c>
      <c r="I148" s="2">
        <v>4</v>
      </c>
      <c r="N148" s="11">
        <v>697934</v>
      </c>
      <c r="P148" s="11">
        <v>612051</v>
      </c>
    </row>
    <row r="149" spans="1:16" x14ac:dyDescent="0.35">
      <c r="A149" s="2">
        <v>250</v>
      </c>
      <c r="B149" s="11">
        <v>639442</v>
      </c>
      <c r="C149" s="2">
        <v>143</v>
      </c>
      <c r="D149" s="2">
        <v>7</v>
      </c>
      <c r="E149" s="2">
        <v>2</v>
      </c>
      <c r="F149" s="2">
        <v>0.67</v>
      </c>
      <c r="G149" s="2">
        <v>2</v>
      </c>
      <c r="H149" s="2">
        <v>1</v>
      </c>
      <c r="I149" s="2">
        <v>3</v>
      </c>
      <c r="N149" s="11">
        <v>698637</v>
      </c>
      <c r="P149" s="11">
        <v>614151</v>
      </c>
    </row>
    <row r="150" spans="1:16" x14ac:dyDescent="0.35">
      <c r="A150" s="2">
        <v>1385</v>
      </c>
      <c r="B150" s="11">
        <v>641016</v>
      </c>
      <c r="C150" s="2">
        <v>141</v>
      </c>
      <c r="D150" s="2">
        <v>7</v>
      </c>
      <c r="E150" s="2">
        <v>2</v>
      </c>
      <c r="F150" s="2">
        <v>0.66</v>
      </c>
      <c r="G150" s="2">
        <v>2</v>
      </c>
      <c r="H150" s="2">
        <v>1</v>
      </c>
      <c r="I150" s="2">
        <v>3</v>
      </c>
      <c r="N150" s="11">
        <v>699379</v>
      </c>
      <c r="P150" s="11">
        <v>617136</v>
      </c>
    </row>
    <row r="151" spans="1:16" x14ac:dyDescent="0.35">
      <c r="A151" s="2">
        <v>721</v>
      </c>
      <c r="B151" s="11">
        <v>642869</v>
      </c>
      <c r="C151" s="2">
        <v>148</v>
      </c>
      <c r="D151" s="2">
        <v>7</v>
      </c>
      <c r="E151" s="2">
        <v>2</v>
      </c>
      <c r="F151" s="2">
        <v>0.68</v>
      </c>
      <c r="G151" s="2">
        <v>2</v>
      </c>
      <c r="H151" s="2">
        <v>1</v>
      </c>
      <c r="I151" s="2">
        <v>4</v>
      </c>
      <c r="N151" s="11">
        <v>702308</v>
      </c>
      <c r="P151" s="11">
        <v>618345</v>
      </c>
    </row>
    <row r="152" spans="1:16" x14ac:dyDescent="0.35">
      <c r="A152" s="2">
        <v>488</v>
      </c>
      <c r="B152" s="11">
        <v>644890</v>
      </c>
      <c r="C152" s="2">
        <v>142</v>
      </c>
      <c r="D152" s="2">
        <v>7</v>
      </c>
      <c r="E152" s="2">
        <v>2</v>
      </c>
      <c r="F152" s="2">
        <v>0.71</v>
      </c>
      <c r="G152" s="2">
        <v>1</v>
      </c>
      <c r="H152" s="2">
        <v>2</v>
      </c>
      <c r="I152" s="2">
        <v>3</v>
      </c>
      <c r="N152" s="11">
        <v>704089</v>
      </c>
      <c r="P152" s="11">
        <v>626059</v>
      </c>
    </row>
    <row r="153" spans="1:16" x14ac:dyDescent="0.35">
      <c r="A153" s="2">
        <v>413</v>
      </c>
      <c r="B153" s="11">
        <v>647146</v>
      </c>
      <c r="C153" s="2">
        <v>136</v>
      </c>
      <c r="D153" s="2">
        <v>7</v>
      </c>
      <c r="E153" s="2">
        <v>2</v>
      </c>
      <c r="F153" s="2">
        <v>0.66</v>
      </c>
      <c r="G153" s="2">
        <v>2</v>
      </c>
      <c r="H153" s="2">
        <v>1</v>
      </c>
      <c r="I153" s="2">
        <v>4</v>
      </c>
      <c r="N153" s="11">
        <v>708328</v>
      </c>
      <c r="P153" s="11">
        <v>638313</v>
      </c>
    </row>
    <row r="154" spans="1:16" x14ac:dyDescent="0.35">
      <c r="A154" s="2">
        <v>292</v>
      </c>
      <c r="B154" s="11">
        <v>648661</v>
      </c>
      <c r="C154" s="2">
        <v>130</v>
      </c>
      <c r="D154" s="2">
        <v>7</v>
      </c>
      <c r="E154" s="2">
        <v>2</v>
      </c>
      <c r="F154" s="2">
        <v>0.65</v>
      </c>
      <c r="G154" s="2">
        <v>1</v>
      </c>
      <c r="H154" s="2">
        <v>1</v>
      </c>
      <c r="I154" s="2">
        <v>5</v>
      </c>
      <c r="N154" s="11">
        <v>709021</v>
      </c>
      <c r="P154" s="11">
        <v>639429</v>
      </c>
    </row>
    <row r="155" spans="1:16" x14ac:dyDescent="0.35">
      <c r="A155" s="2">
        <v>1017</v>
      </c>
      <c r="B155" s="11">
        <v>652485</v>
      </c>
      <c r="C155" s="2">
        <v>145</v>
      </c>
      <c r="D155" s="2">
        <v>8</v>
      </c>
      <c r="E155" s="2">
        <v>2</v>
      </c>
      <c r="F155" s="2">
        <v>0.69</v>
      </c>
      <c r="G155" s="2">
        <v>1</v>
      </c>
      <c r="H155" s="2">
        <v>1</v>
      </c>
      <c r="I155" s="2">
        <v>4</v>
      </c>
      <c r="N155" s="11">
        <v>709215</v>
      </c>
      <c r="P155" s="11">
        <v>639442</v>
      </c>
    </row>
    <row r="156" spans="1:16" x14ac:dyDescent="0.35">
      <c r="A156" s="2">
        <v>615</v>
      </c>
      <c r="B156" s="11">
        <v>652929</v>
      </c>
      <c r="C156" s="2">
        <v>125</v>
      </c>
      <c r="D156" s="2">
        <v>6</v>
      </c>
      <c r="E156" s="2">
        <v>2</v>
      </c>
      <c r="F156" s="2">
        <v>0.66</v>
      </c>
      <c r="G156" s="2">
        <v>1</v>
      </c>
      <c r="H156" s="2">
        <v>2</v>
      </c>
      <c r="I156" s="2">
        <v>4</v>
      </c>
      <c r="N156" s="11">
        <v>709994</v>
      </c>
      <c r="P156" s="11">
        <v>641016</v>
      </c>
    </row>
    <row r="157" spans="1:16" x14ac:dyDescent="0.35">
      <c r="A157" s="2">
        <v>1149</v>
      </c>
      <c r="B157" s="11">
        <v>661098</v>
      </c>
      <c r="C157" s="2">
        <v>128</v>
      </c>
      <c r="D157" s="2">
        <v>6</v>
      </c>
      <c r="E157" s="2">
        <v>2</v>
      </c>
      <c r="F157" s="2">
        <v>0.65</v>
      </c>
      <c r="G157" s="2">
        <v>2</v>
      </c>
      <c r="H157" s="2">
        <v>1</v>
      </c>
      <c r="I157" s="2">
        <v>4</v>
      </c>
      <c r="N157" s="11">
        <v>716344</v>
      </c>
      <c r="P157" s="11">
        <v>642869</v>
      </c>
    </row>
    <row r="158" spans="1:16" x14ac:dyDescent="0.35">
      <c r="A158" s="2">
        <v>1224</v>
      </c>
      <c r="B158" s="11">
        <v>661102</v>
      </c>
      <c r="C158" s="2">
        <v>133</v>
      </c>
      <c r="D158" s="2">
        <v>7</v>
      </c>
      <c r="E158" s="2">
        <v>2</v>
      </c>
      <c r="F158" s="2">
        <v>0.66</v>
      </c>
      <c r="G158" s="2">
        <v>2</v>
      </c>
      <c r="H158" s="2">
        <v>1</v>
      </c>
      <c r="I158" s="2">
        <v>4</v>
      </c>
      <c r="N158" s="11">
        <v>716630</v>
      </c>
      <c r="P158" s="11">
        <v>647146</v>
      </c>
    </row>
    <row r="159" spans="1:16" x14ac:dyDescent="0.35">
      <c r="A159" s="2">
        <v>504</v>
      </c>
      <c r="B159" s="11">
        <v>661173</v>
      </c>
      <c r="C159" s="2">
        <v>139</v>
      </c>
      <c r="D159" s="2">
        <v>7</v>
      </c>
      <c r="E159" s="2">
        <v>2</v>
      </c>
      <c r="F159" s="2">
        <v>0.69</v>
      </c>
      <c r="G159" s="2">
        <v>2</v>
      </c>
      <c r="H159" s="2">
        <v>1</v>
      </c>
      <c r="I159" s="2">
        <v>5</v>
      </c>
      <c r="N159" s="11">
        <v>719978</v>
      </c>
      <c r="P159" s="11">
        <v>661098</v>
      </c>
    </row>
    <row r="160" spans="1:16" x14ac:dyDescent="0.35">
      <c r="A160" s="2">
        <v>819</v>
      </c>
      <c r="B160" s="11">
        <v>665053</v>
      </c>
      <c r="C160" s="2">
        <v>132</v>
      </c>
      <c r="D160" s="2">
        <v>7</v>
      </c>
      <c r="E160" s="2">
        <v>2</v>
      </c>
      <c r="F160" s="2">
        <v>0.64</v>
      </c>
      <c r="G160" s="2">
        <v>2</v>
      </c>
      <c r="H160" s="2">
        <v>2</v>
      </c>
      <c r="I160" s="2">
        <v>3</v>
      </c>
      <c r="N160" s="11">
        <v>725564</v>
      </c>
      <c r="P160" s="11">
        <v>661102</v>
      </c>
    </row>
    <row r="161" spans="1:16" x14ac:dyDescent="0.35">
      <c r="A161" s="2">
        <v>1493</v>
      </c>
      <c r="B161" s="11">
        <v>666126</v>
      </c>
      <c r="C161" s="2">
        <v>129</v>
      </c>
      <c r="D161" s="2">
        <v>6</v>
      </c>
      <c r="E161" s="2">
        <v>2</v>
      </c>
      <c r="F161" s="2">
        <v>0.63</v>
      </c>
      <c r="G161" s="2">
        <v>2</v>
      </c>
      <c r="H161" s="2">
        <v>1</v>
      </c>
      <c r="I161" s="2">
        <v>1</v>
      </c>
      <c r="N161" s="11">
        <v>725904</v>
      </c>
      <c r="P161" s="11">
        <v>661173</v>
      </c>
    </row>
    <row r="162" spans="1:16" x14ac:dyDescent="0.35">
      <c r="A162" s="2">
        <v>87</v>
      </c>
      <c r="B162" s="11">
        <v>666860</v>
      </c>
      <c r="C162" s="2">
        <v>151</v>
      </c>
      <c r="D162" s="2">
        <v>8</v>
      </c>
      <c r="E162" s="2">
        <v>2</v>
      </c>
      <c r="F162" s="2">
        <v>0.72</v>
      </c>
      <c r="G162" s="2">
        <v>1</v>
      </c>
      <c r="H162" s="2">
        <v>2</v>
      </c>
      <c r="I162" s="2">
        <v>5</v>
      </c>
      <c r="N162" s="11">
        <v>728789</v>
      </c>
      <c r="P162" s="11">
        <v>665053</v>
      </c>
    </row>
    <row r="163" spans="1:16" x14ac:dyDescent="0.35">
      <c r="A163" s="2">
        <v>509</v>
      </c>
      <c r="B163" s="11">
        <v>668646</v>
      </c>
      <c r="C163" s="2">
        <v>136</v>
      </c>
      <c r="D163" s="2">
        <v>6</v>
      </c>
      <c r="E163" s="2">
        <v>2</v>
      </c>
      <c r="F163" s="2">
        <v>0.67</v>
      </c>
      <c r="G163" s="2">
        <v>1</v>
      </c>
      <c r="H163" s="2">
        <v>1</v>
      </c>
      <c r="I163" s="2">
        <v>2</v>
      </c>
      <c r="N163" s="11">
        <v>734890</v>
      </c>
      <c r="P163" s="11">
        <v>666126</v>
      </c>
    </row>
    <row r="164" spans="1:16" x14ac:dyDescent="0.35">
      <c r="A164" s="2">
        <v>1962</v>
      </c>
      <c r="B164" s="11">
        <v>668815</v>
      </c>
      <c r="C164" s="2">
        <v>133</v>
      </c>
      <c r="D164" s="2">
        <v>7</v>
      </c>
      <c r="E164" s="2">
        <v>2</v>
      </c>
      <c r="F164" s="2">
        <v>0.66</v>
      </c>
      <c r="G164" s="2">
        <v>1</v>
      </c>
      <c r="H164" s="2">
        <v>2</v>
      </c>
      <c r="I164" s="2">
        <v>2</v>
      </c>
      <c r="N164" s="11">
        <v>736403</v>
      </c>
      <c r="P164" s="11">
        <v>668823</v>
      </c>
    </row>
    <row r="165" spans="1:16" x14ac:dyDescent="0.35">
      <c r="A165" s="2">
        <v>1038</v>
      </c>
      <c r="B165" s="11">
        <v>668823</v>
      </c>
      <c r="C165" s="2">
        <v>146</v>
      </c>
      <c r="D165" s="2">
        <v>8</v>
      </c>
      <c r="E165" s="2">
        <v>2</v>
      </c>
      <c r="F165" s="2">
        <v>0.68</v>
      </c>
      <c r="G165" s="2">
        <v>2</v>
      </c>
      <c r="H165" s="2">
        <v>2</v>
      </c>
      <c r="I165" s="2">
        <v>4</v>
      </c>
      <c r="N165" s="11">
        <v>737106</v>
      </c>
      <c r="P165" s="11">
        <v>671549</v>
      </c>
    </row>
    <row r="166" spans="1:16" x14ac:dyDescent="0.35">
      <c r="A166" s="2">
        <v>1019</v>
      </c>
      <c r="B166" s="11">
        <v>670204</v>
      </c>
      <c r="C166" s="2">
        <v>150</v>
      </c>
      <c r="D166" s="2">
        <v>7</v>
      </c>
      <c r="E166" s="2">
        <v>2</v>
      </c>
      <c r="F166" s="2">
        <v>0.68</v>
      </c>
      <c r="G166" s="2">
        <v>1</v>
      </c>
      <c r="H166" s="2">
        <v>1</v>
      </c>
      <c r="I166" s="2">
        <v>4</v>
      </c>
      <c r="N166" s="11">
        <v>739449</v>
      </c>
      <c r="P166" s="11">
        <v>677426</v>
      </c>
    </row>
    <row r="167" spans="1:16" x14ac:dyDescent="0.35">
      <c r="A167" s="2">
        <v>1810</v>
      </c>
      <c r="B167" s="11">
        <v>671549</v>
      </c>
      <c r="C167" s="2">
        <v>127</v>
      </c>
      <c r="D167" s="2">
        <v>6</v>
      </c>
      <c r="E167" s="2">
        <v>1</v>
      </c>
      <c r="F167" s="2">
        <v>0.63</v>
      </c>
      <c r="G167" s="2">
        <v>2</v>
      </c>
      <c r="H167" s="2">
        <v>1</v>
      </c>
      <c r="I167" s="2">
        <v>4</v>
      </c>
      <c r="N167" s="11">
        <v>740464</v>
      </c>
      <c r="P167" s="11">
        <v>678466</v>
      </c>
    </row>
    <row r="168" spans="1:16" x14ac:dyDescent="0.35">
      <c r="A168" s="2">
        <v>1205</v>
      </c>
      <c r="B168" s="11">
        <v>672792</v>
      </c>
      <c r="C168" s="2">
        <v>144</v>
      </c>
      <c r="D168" s="2">
        <v>7</v>
      </c>
      <c r="E168" s="2">
        <v>2</v>
      </c>
      <c r="F168" s="2">
        <v>0.68</v>
      </c>
      <c r="G168" s="2">
        <v>1</v>
      </c>
      <c r="H168" s="2">
        <v>2</v>
      </c>
      <c r="I168" s="2">
        <v>4</v>
      </c>
      <c r="N168" s="11">
        <v>744424</v>
      </c>
      <c r="P168" s="11">
        <v>684643</v>
      </c>
    </row>
    <row r="169" spans="1:16" x14ac:dyDescent="0.35">
      <c r="A169" s="2">
        <v>1158</v>
      </c>
      <c r="B169" s="11">
        <v>677426</v>
      </c>
      <c r="C169" s="2">
        <v>138</v>
      </c>
      <c r="D169" s="2">
        <v>7</v>
      </c>
      <c r="E169" s="2">
        <v>2</v>
      </c>
      <c r="F169" s="2">
        <v>0.68</v>
      </c>
      <c r="G169" s="2">
        <v>2</v>
      </c>
      <c r="H169" s="2">
        <v>1</v>
      </c>
      <c r="I169" s="2">
        <v>5</v>
      </c>
      <c r="N169" s="11">
        <v>745335</v>
      </c>
      <c r="P169" s="11">
        <v>695008</v>
      </c>
    </row>
    <row r="170" spans="1:16" x14ac:dyDescent="0.35">
      <c r="A170" s="2">
        <v>418</v>
      </c>
      <c r="B170" s="11">
        <v>678466</v>
      </c>
      <c r="C170" s="2">
        <v>129</v>
      </c>
      <c r="D170" s="2">
        <v>6</v>
      </c>
      <c r="E170" s="2">
        <v>1</v>
      </c>
      <c r="F170" s="2">
        <v>0.63</v>
      </c>
      <c r="G170" s="2">
        <v>2</v>
      </c>
      <c r="H170" s="2">
        <v>1</v>
      </c>
      <c r="I170" s="2">
        <v>3</v>
      </c>
      <c r="N170" s="11">
        <v>749136</v>
      </c>
      <c r="P170" s="11">
        <v>703022</v>
      </c>
    </row>
    <row r="171" spans="1:16" x14ac:dyDescent="0.35">
      <c r="A171" s="2">
        <v>1826</v>
      </c>
      <c r="B171" s="11">
        <v>679558</v>
      </c>
      <c r="C171" s="2">
        <v>150</v>
      </c>
      <c r="D171" s="2">
        <v>8</v>
      </c>
      <c r="E171" s="2">
        <v>2</v>
      </c>
      <c r="F171" s="2">
        <v>0.7</v>
      </c>
      <c r="G171" s="2">
        <v>1</v>
      </c>
      <c r="H171" s="2">
        <v>1</v>
      </c>
      <c r="I171" s="2">
        <v>2</v>
      </c>
      <c r="N171" s="11">
        <v>749560</v>
      </c>
      <c r="P171" s="11">
        <v>731481</v>
      </c>
    </row>
    <row r="172" spans="1:16" x14ac:dyDescent="0.35">
      <c r="A172" s="2">
        <v>1367</v>
      </c>
      <c r="B172" s="11">
        <v>679983</v>
      </c>
      <c r="C172" s="2">
        <v>134</v>
      </c>
      <c r="D172" s="2">
        <v>7</v>
      </c>
      <c r="E172" s="2">
        <v>2</v>
      </c>
      <c r="F172" s="2">
        <v>0.67</v>
      </c>
      <c r="G172" s="2">
        <v>1</v>
      </c>
      <c r="H172" s="2">
        <v>2</v>
      </c>
      <c r="I172" s="2">
        <v>5</v>
      </c>
      <c r="N172" s="11">
        <v>749582</v>
      </c>
      <c r="P172" s="11">
        <v>733701</v>
      </c>
    </row>
    <row r="173" spans="1:16" x14ac:dyDescent="0.35">
      <c r="A173" s="2">
        <v>1356</v>
      </c>
      <c r="B173" s="11">
        <v>680702</v>
      </c>
      <c r="C173" s="2">
        <v>152</v>
      </c>
      <c r="D173" s="2">
        <v>8</v>
      </c>
      <c r="E173" s="2">
        <v>2</v>
      </c>
      <c r="F173" s="2">
        <v>0.71</v>
      </c>
      <c r="G173" s="2">
        <v>1</v>
      </c>
      <c r="H173" s="2">
        <v>2</v>
      </c>
      <c r="I173" s="2">
        <v>4</v>
      </c>
      <c r="N173" s="11">
        <v>751589</v>
      </c>
      <c r="P173" s="11">
        <v>737232</v>
      </c>
    </row>
    <row r="174" spans="1:16" x14ac:dyDescent="0.35">
      <c r="A174" s="2">
        <v>498</v>
      </c>
      <c r="B174" s="11">
        <v>681096</v>
      </c>
      <c r="C174" s="2">
        <v>153</v>
      </c>
      <c r="D174" s="2">
        <v>8</v>
      </c>
      <c r="E174" s="2">
        <v>2</v>
      </c>
      <c r="F174" s="2">
        <v>0.69</v>
      </c>
      <c r="G174" s="2">
        <v>1</v>
      </c>
      <c r="H174" s="2">
        <v>1</v>
      </c>
      <c r="I174" s="2">
        <v>3</v>
      </c>
      <c r="N174" s="11">
        <v>758593</v>
      </c>
      <c r="P174" s="11">
        <v>750622</v>
      </c>
    </row>
    <row r="175" spans="1:16" x14ac:dyDescent="0.35">
      <c r="A175" s="2">
        <v>713</v>
      </c>
      <c r="B175" s="11">
        <v>683529</v>
      </c>
      <c r="C175" s="2">
        <v>131</v>
      </c>
      <c r="D175" s="2">
        <v>7</v>
      </c>
      <c r="E175" s="2">
        <v>1</v>
      </c>
      <c r="F175" s="2">
        <v>0.67</v>
      </c>
      <c r="G175" s="2">
        <v>1</v>
      </c>
      <c r="H175" s="2">
        <v>2</v>
      </c>
      <c r="I175" s="2">
        <v>3</v>
      </c>
      <c r="N175" s="11">
        <v>766053</v>
      </c>
      <c r="P175" s="11">
        <v>763368</v>
      </c>
    </row>
    <row r="176" spans="1:16" x14ac:dyDescent="0.35">
      <c r="A176" s="2">
        <v>114</v>
      </c>
      <c r="B176" s="11">
        <v>684411</v>
      </c>
      <c r="C176" s="2">
        <v>172</v>
      </c>
      <c r="D176" s="2">
        <v>9</v>
      </c>
      <c r="E176" s="2">
        <v>2</v>
      </c>
      <c r="F176" s="2">
        <v>0.79</v>
      </c>
      <c r="G176" s="2">
        <v>1</v>
      </c>
      <c r="H176" s="2">
        <v>2</v>
      </c>
      <c r="I176" s="2">
        <v>4</v>
      </c>
      <c r="N176" s="11">
        <v>769124</v>
      </c>
      <c r="P176" s="11">
        <v>777251</v>
      </c>
    </row>
    <row r="177" spans="1:16" x14ac:dyDescent="0.35">
      <c r="A177" s="2">
        <v>230</v>
      </c>
      <c r="B177" s="11">
        <v>684643</v>
      </c>
      <c r="C177" s="2">
        <v>133</v>
      </c>
      <c r="D177" s="2">
        <v>6</v>
      </c>
      <c r="E177" s="2">
        <v>1</v>
      </c>
      <c r="F177" s="2">
        <v>0.64</v>
      </c>
      <c r="G177" s="2">
        <v>2</v>
      </c>
      <c r="H177" s="2">
        <v>1</v>
      </c>
      <c r="I177" s="2">
        <v>3</v>
      </c>
      <c r="N177" s="11">
        <v>781418</v>
      </c>
      <c r="P177" s="11">
        <v>859619</v>
      </c>
    </row>
    <row r="178" spans="1:16" x14ac:dyDescent="0.35">
      <c r="A178" s="2">
        <v>1177</v>
      </c>
      <c r="B178" s="11">
        <v>686529</v>
      </c>
      <c r="C178" s="2">
        <v>145</v>
      </c>
      <c r="D178" s="2">
        <v>8</v>
      </c>
      <c r="E178" s="2">
        <v>2</v>
      </c>
      <c r="F178" s="2">
        <v>0.7</v>
      </c>
      <c r="G178" s="2">
        <v>1</v>
      </c>
      <c r="H178" s="2">
        <v>2</v>
      </c>
      <c r="I178" s="2">
        <v>4</v>
      </c>
      <c r="N178" s="11">
        <v>782506</v>
      </c>
    </row>
    <row r="179" spans="1:16" x14ac:dyDescent="0.35">
      <c r="A179" s="2">
        <v>104</v>
      </c>
      <c r="B179" s="11">
        <v>686730</v>
      </c>
      <c r="C179" s="2">
        <v>153</v>
      </c>
      <c r="D179" s="2">
        <v>7</v>
      </c>
      <c r="E179" s="2">
        <v>2</v>
      </c>
      <c r="F179" s="2">
        <v>0.73</v>
      </c>
      <c r="G179" s="2">
        <v>1</v>
      </c>
      <c r="H179" s="2">
        <v>1</v>
      </c>
      <c r="I179" s="2">
        <v>4</v>
      </c>
      <c r="N179" s="11">
        <v>789940</v>
      </c>
    </row>
    <row r="180" spans="1:16" x14ac:dyDescent="0.35">
      <c r="A180" s="2">
        <v>978</v>
      </c>
      <c r="B180" s="11">
        <v>689996</v>
      </c>
      <c r="C180" s="2">
        <v>167</v>
      </c>
      <c r="D180" s="2">
        <v>9</v>
      </c>
      <c r="E180" s="2">
        <v>2</v>
      </c>
      <c r="F180" s="2">
        <v>0.73</v>
      </c>
      <c r="G180" s="2">
        <v>1</v>
      </c>
      <c r="H180" s="2">
        <v>1</v>
      </c>
      <c r="I180" s="2">
        <v>4</v>
      </c>
      <c r="N180" s="11">
        <v>793300</v>
      </c>
    </row>
    <row r="181" spans="1:16" x14ac:dyDescent="0.35">
      <c r="A181" s="2">
        <v>634</v>
      </c>
      <c r="B181" s="11">
        <v>690949</v>
      </c>
      <c r="C181" s="2">
        <v>153</v>
      </c>
      <c r="D181" s="2">
        <v>7</v>
      </c>
      <c r="E181" s="2">
        <v>3</v>
      </c>
      <c r="F181" s="2">
        <v>0.7</v>
      </c>
      <c r="G181" s="2">
        <v>1</v>
      </c>
      <c r="H181" s="2">
        <v>1</v>
      </c>
      <c r="I181" s="2">
        <v>3</v>
      </c>
      <c r="N181" s="11">
        <v>796571</v>
      </c>
    </row>
    <row r="182" spans="1:16" x14ac:dyDescent="0.35">
      <c r="A182" s="2">
        <v>683</v>
      </c>
      <c r="B182" s="11">
        <v>693141</v>
      </c>
      <c r="C182" s="2">
        <v>151</v>
      </c>
      <c r="D182" s="2">
        <v>8</v>
      </c>
      <c r="E182" s="2">
        <v>2</v>
      </c>
      <c r="F182" s="2">
        <v>0.71</v>
      </c>
      <c r="G182" s="2">
        <v>1</v>
      </c>
      <c r="H182" s="2">
        <v>1</v>
      </c>
      <c r="I182" s="2">
        <v>3</v>
      </c>
      <c r="N182" s="11">
        <v>803339</v>
      </c>
    </row>
    <row r="183" spans="1:16" x14ac:dyDescent="0.35">
      <c r="A183" s="2">
        <v>1014</v>
      </c>
      <c r="B183" s="11">
        <v>693802</v>
      </c>
      <c r="C183" s="2">
        <v>138</v>
      </c>
      <c r="D183" s="2">
        <v>7</v>
      </c>
      <c r="E183" s="2">
        <v>2</v>
      </c>
      <c r="F183" s="2">
        <v>0.69</v>
      </c>
      <c r="G183" s="2">
        <v>1</v>
      </c>
      <c r="H183" s="2">
        <v>2</v>
      </c>
      <c r="I183" s="2">
        <v>3</v>
      </c>
      <c r="N183" s="11">
        <v>808255</v>
      </c>
    </row>
    <row r="184" spans="1:16" x14ac:dyDescent="0.35">
      <c r="A184" s="2">
        <v>1887</v>
      </c>
      <c r="B184" s="11">
        <v>694900</v>
      </c>
      <c r="C184" s="2">
        <v>149</v>
      </c>
      <c r="D184" s="2">
        <v>8</v>
      </c>
      <c r="E184" s="2">
        <v>2</v>
      </c>
      <c r="F184" s="2">
        <v>0.7</v>
      </c>
      <c r="G184" s="2">
        <v>1</v>
      </c>
      <c r="H184" s="2">
        <v>2</v>
      </c>
      <c r="I184" s="2">
        <v>3</v>
      </c>
      <c r="N184" s="11">
        <v>815923</v>
      </c>
    </row>
    <row r="185" spans="1:16" x14ac:dyDescent="0.35">
      <c r="A185" s="2">
        <v>1486</v>
      </c>
      <c r="B185" s="11">
        <v>695008</v>
      </c>
      <c r="C185" s="2">
        <v>135</v>
      </c>
      <c r="D185" s="2">
        <v>7</v>
      </c>
      <c r="E185" s="2">
        <v>2</v>
      </c>
      <c r="F185" s="2">
        <v>0.66</v>
      </c>
      <c r="G185" s="2">
        <v>2</v>
      </c>
      <c r="H185" s="2">
        <v>1</v>
      </c>
      <c r="I185" s="2">
        <v>4</v>
      </c>
      <c r="N185" s="11">
        <v>816097</v>
      </c>
    </row>
    <row r="186" spans="1:16" x14ac:dyDescent="0.35">
      <c r="A186" s="2">
        <v>886</v>
      </c>
      <c r="B186" s="11">
        <v>696039</v>
      </c>
      <c r="C186" s="2">
        <v>161</v>
      </c>
      <c r="D186" s="2">
        <v>8</v>
      </c>
      <c r="E186" s="2">
        <v>2</v>
      </c>
      <c r="F186" s="2">
        <v>0.72</v>
      </c>
      <c r="G186" s="2">
        <v>1</v>
      </c>
      <c r="H186" s="2">
        <v>2</v>
      </c>
      <c r="I186" s="2">
        <v>1</v>
      </c>
      <c r="N186" s="11">
        <v>816829</v>
      </c>
    </row>
    <row r="187" spans="1:16" x14ac:dyDescent="0.35">
      <c r="A187" s="2">
        <v>1278</v>
      </c>
      <c r="B187" s="11">
        <v>697934</v>
      </c>
      <c r="C187" s="2">
        <v>165</v>
      </c>
      <c r="D187" s="2">
        <v>8</v>
      </c>
      <c r="E187" s="2">
        <v>2</v>
      </c>
      <c r="F187" s="2">
        <v>0.73</v>
      </c>
      <c r="G187" s="2">
        <v>1</v>
      </c>
      <c r="H187" s="2">
        <v>1</v>
      </c>
      <c r="I187" s="2">
        <v>3</v>
      </c>
      <c r="N187" s="11">
        <v>819854</v>
      </c>
    </row>
    <row r="188" spans="1:16" x14ac:dyDescent="0.35">
      <c r="A188" s="2">
        <v>810</v>
      </c>
      <c r="B188" s="11">
        <v>698637</v>
      </c>
      <c r="C188" s="2">
        <v>145</v>
      </c>
      <c r="D188" s="2">
        <v>7</v>
      </c>
      <c r="E188" s="2">
        <v>2</v>
      </c>
      <c r="F188" s="2">
        <v>0.7</v>
      </c>
      <c r="G188" s="2">
        <v>1</v>
      </c>
      <c r="H188" s="2">
        <v>2</v>
      </c>
      <c r="I188" s="2">
        <v>4</v>
      </c>
      <c r="N188" s="11">
        <v>826736</v>
      </c>
    </row>
    <row r="189" spans="1:16" x14ac:dyDescent="0.35">
      <c r="A189" s="2">
        <v>1540</v>
      </c>
      <c r="B189" s="11">
        <v>699379</v>
      </c>
      <c r="C189" s="2">
        <v>142</v>
      </c>
      <c r="D189" s="2">
        <v>7</v>
      </c>
      <c r="E189" s="2">
        <v>2</v>
      </c>
      <c r="F189" s="2">
        <v>0.66</v>
      </c>
      <c r="G189" s="2">
        <v>1</v>
      </c>
      <c r="H189" s="2">
        <v>2</v>
      </c>
      <c r="I189" s="2">
        <v>4</v>
      </c>
      <c r="N189" s="11">
        <v>836529</v>
      </c>
    </row>
    <row r="190" spans="1:16" x14ac:dyDescent="0.35">
      <c r="A190" s="2">
        <v>1198</v>
      </c>
      <c r="B190" s="11">
        <v>702308</v>
      </c>
      <c r="C190" s="2">
        <v>150</v>
      </c>
      <c r="D190" s="2">
        <v>7</v>
      </c>
      <c r="E190" s="2">
        <v>2</v>
      </c>
      <c r="F190" s="2">
        <v>0.69</v>
      </c>
      <c r="G190" s="2">
        <v>1</v>
      </c>
      <c r="H190" s="2">
        <v>2</v>
      </c>
      <c r="I190" s="2">
        <v>5</v>
      </c>
      <c r="N190" s="11">
        <v>838820</v>
      </c>
    </row>
    <row r="191" spans="1:16" x14ac:dyDescent="0.35">
      <c r="A191" s="2">
        <v>1707</v>
      </c>
      <c r="B191" s="11">
        <v>703022</v>
      </c>
      <c r="C191" s="2">
        <v>142</v>
      </c>
      <c r="D191" s="2">
        <v>7</v>
      </c>
      <c r="E191" s="2">
        <v>2</v>
      </c>
      <c r="F191" s="2">
        <v>0.66</v>
      </c>
      <c r="G191" s="2">
        <v>2</v>
      </c>
      <c r="H191" s="2">
        <v>1</v>
      </c>
      <c r="I191" s="2">
        <v>4</v>
      </c>
      <c r="N191" s="11">
        <v>839319</v>
      </c>
    </row>
    <row r="192" spans="1:16" x14ac:dyDescent="0.35">
      <c r="A192" s="2">
        <v>640</v>
      </c>
      <c r="B192" s="11">
        <v>704089</v>
      </c>
      <c r="C192" s="2">
        <v>135</v>
      </c>
      <c r="D192" s="2">
        <v>7</v>
      </c>
      <c r="E192" s="2">
        <v>1</v>
      </c>
      <c r="F192" s="2">
        <v>0.68</v>
      </c>
      <c r="G192" s="2">
        <v>1</v>
      </c>
      <c r="H192" s="2">
        <v>1</v>
      </c>
      <c r="I192" s="2">
        <v>5</v>
      </c>
      <c r="N192" s="11">
        <v>857049</v>
      </c>
    </row>
    <row r="193" spans="1:14" x14ac:dyDescent="0.35">
      <c r="A193" s="2">
        <v>199</v>
      </c>
      <c r="B193" s="11">
        <v>708328</v>
      </c>
      <c r="C193" s="2">
        <v>159</v>
      </c>
      <c r="D193" s="2">
        <v>8</v>
      </c>
      <c r="E193" s="2">
        <v>3</v>
      </c>
      <c r="F193" s="2">
        <v>0.71</v>
      </c>
      <c r="G193" s="2">
        <v>1</v>
      </c>
      <c r="H193" s="2">
        <v>2</v>
      </c>
      <c r="I193" s="2">
        <v>4</v>
      </c>
      <c r="N193" s="11">
        <v>864535</v>
      </c>
    </row>
    <row r="194" spans="1:14" x14ac:dyDescent="0.35">
      <c r="A194" s="2">
        <v>133</v>
      </c>
      <c r="B194" s="11">
        <v>709021</v>
      </c>
      <c r="C194" s="2">
        <v>139</v>
      </c>
      <c r="D194" s="2">
        <v>7</v>
      </c>
      <c r="E194" s="2">
        <v>2</v>
      </c>
      <c r="F194" s="2">
        <v>0.7</v>
      </c>
      <c r="G194" s="2">
        <v>1</v>
      </c>
      <c r="H194" s="2">
        <v>2</v>
      </c>
      <c r="I194" s="2">
        <v>2</v>
      </c>
      <c r="N194" s="11">
        <v>874291</v>
      </c>
    </row>
    <row r="195" spans="1:14" x14ac:dyDescent="0.35">
      <c r="A195" s="2">
        <v>1431</v>
      </c>
      <c r="B195" s="11">
        <v>709215</v>
      </c>
      <c r="C195" s="2">
        <v>167</v>
      </c>
      <c r="D195" s="2">
        <v>9</v>
      </c>
      <c r="E195" s="2">
        <v>3</v>
      </c>
      <c r="F195" s="2">
        <v>0.72</v>
      </c>
      <c r="G195" s="2">
        <v>1</v>
      </c>
      <c r="H195" s="2">
        <v>1</v>
      </c>
      <c r="I195" s="2">
        <v>3</v>
      </c>
      <c r="N195" s="11">
        <v>877276</v>
      </c>
    </row>
    <row r="196" spans="1:14" x14ac:dyDescent="0.35">
      <c r="A196" s="2">
        <v>288</v>
      </c>
      <c r="B196" s="11">
        <v>709994</v>
      </c>
      <c r="C196" s="2">
        <v>137</v>
      </c>
      <c r="D196" s="2">
        <v>7</v>
      </c>
      <c r="E196" s="2">
        <v>2</v>
      </c>
      <c r="F196" s="2">
        <v>0.68</v>
      </c>
      <c r="G196" s="2">
        <v>1</v>
      </c>
      <c r="H196" s="2">
        <v>2</v>
      </c>
      <c r="I196" s="2">
        <v>4</v>
      </c>
      <c r="N196" s="11">
        <v>877429</v>
      </c>
    </row>
    <row r="197" spans="1:14" x14ac:dyDescent="0.35">
      <c r="A197" s="2">
        <v>784</v>
      </c>
      <c r="B197" s="11">
        <v>716344</v>
      </c>
      <c r="C197" s="2">
        <v>139</v>
      </c>
      <c r="D197" s="2">
        <v>7</v>
      </c>
      <c r="E197" s="2">
        <v>2</v>
      </c>
      <c r="F197" s="2">
        <v>0.67</v>
      </c>
      <c r="G197" s="2">
        <v>1</v>
      </c>
      <c r="H197" s="2">
        <v>2</v>
      </c>
      <c r="I197" s="2">
        <v>4</v>
      </c>
      <c r="N197" s="11">
        <v>881042</v>
      </c>
    </row>
    <row r="198" spans="1:14" x14ac:dyDescent="0.35">
      <c r="A198" s="2">
        <v>1860</v>
      </c>
      <c r="B198" s="11">
        <v>716630</v>
      </c>
      <c r="C198" s="2">
        <v>145</v>
      </c>
      <c r="D198" s="2">
        <v>7</v>
      </c>
      <c r="E198" s="2">
        <v>2</v>
      </c>
      <c r="F198" s="2">
        <v>0.69</v>
      </c>
      <c r="G198" s="2">
        <v>1</v>
      </c>
      <c r="H198" s="2">
        <v>2</v>
      </c>
      <c r="I198" s="2">
        <v>3</v>
      </c>
      <c r="N198" s="11">
        <v>896831</v>
      </c>
    </row>
    <row r="199" spans="1:14" x14ac:dyDescent="0.35">
      <c r="A199" s="2">
        <v>1838</v>
      </c>
      <c r="B199" s="11">
        <v>719978</v>
      </c>
      <c r="C199" s="2">
        <v>151</v>
      </c>
      <c r="D199" s="2">
        <v>8</v>
      </c>
      <c r="E199" s="2">
        <v>2</v>
      </c>
      <c r="F199" s="2">
        <v>0.67</v>
      </c>
      <c r="G199" s="2">
        <v>1</v>
      </c>
      <c r="H199" s="2">
        <v>1</v>
      </c>
      <c r="I199" s="2">
        <v>5</v>
      </c>
      <c r="N199" s="11">
        <v>908620</v>
      </c>
    </row>
    <row r="200" spans="1:14" x14ac:dyDescent="0.35">
      <c r="A200" s="2">
        <v>160</v>
      </c>
      <c r="B200" s="11">
        <v>725564</v>
      </c>
      <c r="C200" s="2">
        <v>150</v>
      </c>
      <c r="D200" s="2">
        <v>7</v>
      </c>
      <c r="E200" s="2">
        <v>2</v>
      </c>
      <c r="F200" s="2">
        <v>0.71</v>
      </c>
      <c r="G200" s="2">
        <v>1</v>
      </c>
      <c r="H200" s="2">
        <v>1</v>
      </c>
      <c r="I200" s="2">
        <v>3</v>
      </c>
      <c r="N200" s="11">
        <v>914095</v>
      </c>
    </row>
    <row r="201" spans="1:14" x14ac:dyDescent="0.35">
      <c r="A201" s="2">
        <v>1574</v>
      </c>
      <c r="B201" s="11">
        <v>725904</v>
      </c>
      <c r="C201" s="2">
        <v>137</v>
      </c>
      <c r="D201" s="2">
        <v>7</v>
      </c>
      <c r="E201" s="2">
        <v>2</v>
      </c>
      <c r="F201" s="2">
        <v>0.67</v>
      </c>
      <c r="G201" s="2">
        <v>1</v>
      </c>
      <c r="H201" s="2">
        <v>1</v>
      </c>
      <c r="I201" s="2">
        <v>3</v>
      </c>
      <c r="N201" s="11">
        <v>943656</v>
      </c>
    </row>
    <row r="202" spans="1:14" x14ac:dyDescent="0.35">
      <c r="A202" s="2">
        <v>178</v>
      </c>
      <c r="B202" s="11">
        <v>728789</v>
      </c>
      <c r="C202" s="2">
        <v>147</v>
      </c>
      <c r="D202" s="2">
        <v>7</v>
      </c>
      <c r="E202" s="2">
        <v>2</v>
      </c>
      <c r="F202" s="2">
        <v>0.68</v>
      </c>
      <c r="G202" s="2">
        <v>1</v>
      </c>
      <c r="H202" s="2">
        <v>2</v>
      </c>
      <c r="I202" s="2">
        <v>4</v>
      </c>
      <c r="N202" s="11">
        <v>945721</v>
      </c>
    </row>
    <row r="203" spans="1:14" x14ac:dyDescent="0.35">
      <c r="A203" s="2">
        <v>999</v>
      </c>
      <c r="B203" s="11">
        <v>731481</v>
      </c>
      <c r="C203" s="2">
        <v>139</v>
      </c>
      <c r="D203" s="2">
        <v>7</v>
      </c>
      <c r="E203" s="2">
        <v>2</v>
      </c>
      <c r="F203" s="2">
        <v>0.67</v>
      </c>
      <c r="G203" s="2">
        <v>2</v>
      </c>
      <c r="H203" s="2">
        <v>1</v>
      </c>
      <c r="I203" s="2">
        <v>2</v>
      </c>
      <c r="N203" s="11">
        <v>1012301</v>
      </c>
    </row>
    <row r="204" spans="1:14" x14ac:dyDescent="0.35">
      <c r="A204" s="2">
        <v>1516</v>
      </c>
      <c r="B204" s="11">
        <v>733701</v>
      </c>
      <c r="C204" s="2">
        <v>144</v>
      </c>
      <c r="D204" s="2">
        <v>8</v>
      </c>
      <c r="E204" s="2">
        <v>2</v>
      </c>
      <c r="F204" s="2">
        <v>0.72</v>
      </c>
      <c r="G204" s="2">
        <v>2</v>
      </c>
      <c r="H204" s="2">
        <v>1</v>
      </c>
      <c r="I204" s="2">
        <v>3</v>
      </c>
      <c r="N204" s="11">
        <v>9000000</v>
      </c>
    </row>
    <row r="205" spans="1:14" x14ac:dyDescent="0.35">
      <c r="A205" s="2">
        <v>998</v>
      </c>
      <c r="B205" s="11">
        <v>734890</v>
      </c>
      <c r="C205" s="2">
        <v>138</v>
      </c>
      <c r="D205" s="2">
        <v>7</v>
      </c>
      <c r="E205" s="2">
        <v>2</v>
      </c>
      <c r="F205" s="2">
        <v>0.67</v>
      </c>
      <c r="G205" s="2">
        <v>1</v>
      </c>
      <c r="H205" s="2">
        <v>1</v>
      </c>
      <c r="I205" s="2">
        <v>2</v>
      </c>
    </row>
    <row r="206" spans="1:14" x14ac:dyDescent="0.35">
      <c r="A206" s="2">
        <v>837</v>
      </c>
      <c r="B206" s="11">
        <v>736403</v>
      </c>
      <c r="C206" s="2">
        <v>143</v>
      </c>
      <c r="D206" s="2">
        <v>8</v>
      </c>
      <c r="E206" s="2">
        <v>2</v>
      </c>
      <c r="F206" s="2">
        <v>0.65</v>
      </c>
      <c r="G206" s="2">
        <v>1</v>
      </c>
      <c r="H206" s="2">
        <v>1</v>
      </c>
      <c r="I206" s="2">
        <v>3</v>
      </c>
    </row>
    <row r="207" spans="1:14" x14ac:dyDescent="0.35">
      <c r="A207" s="2">
        <v>92</v>
      </c>
      <c r="B207" s="11">
        <v>737106</v>
      </c>
      <c r="C207" s="2">
        <v>137</v>
      </c>
      <c r="D207" s="2">
        <v>7</v>
      </c>
      <c r="E207" s="2">
        <v>2</v>
      </c>
      <c r="F207" s="2">
        <v>0.69</v>
      </c>
      <c r="G207" s="2">
        <v>1</v>
      </c>
      <c r="H207" s="2">
        <v>1</v>
      </c>
      <c r="I207" s="2">
        <v>4</v>
      </c>
    </row>
    <row r="208" spans="1:14" x14ac:dyDescent="0.35">
      <c r="A208" s="2">
        <v>269</v>
      </c>
      <c r="B208" s="11">
        <v>737232</v>
      </c>
      <c r="C208" s="2">
        <v>144</v>
      </c>
      <c r="D208" s="2">
        <v>7</v>
      </c>
      <c r="E208" s="2">
        <v>2</v>
      </c>
      <c r="F208" s="2">
        <v>0.66</v>
      </c>
      <c r="G208" s="2">
        <v>2</v>
      </c>
      <c r="H208" s="2">
        <v>1</v>
      </c>
      <c r="I208" s="2">
        <v>4</v>
      </c>
    </row>
    <row r="209" spans="1:25" x14ac:dyDescent="0.35">
      <c r="A209" s="2">
        <v>1162</v>
      </c>
      <c r="B209" s="11">
        <v>739449</v>
      </c>
      <c r="C209" s="2">
        <v>136</v>
      </c>
      <c r="D209" s="2">
        <v>7</v>
      </c>
      <c r="E209" s="2">
        <v>2</v>
      </c>
      <c r="F209" s="2">
        <v>0.64</v>
      </c>
      <c r="G209" s="2">
        <v>1</v>
      </c>
      <c r="H209" s="2">
        <v>1</v>
      </c>
      <c r="I209" s="2">
        <v>4</v>
      </c>
    </row>
    <row r="210" spans="1:25" x14ac:dyDescent="0.35">
      <c r="A210" s="2">
        <v>108</v>
      </c>
      <c r="B210" s="11">
        <v>740464</v>
      </c>
      <c r="C210" s="2">
        <v>128</v>
      </c>
      <c r="D210" s="2">
        <v>7</v>
      </c>
      <c r="E210" s="2">
        <v>2</v>
      </c>
      <c r="F210" s="2">
        <v>0.66</v>
      </c>
      <c r="G210" s="2">
        <v>1</v>
      </c>
      <c r="H210" s="2">
        <v>1</v>
      </c>
      <c r="I210" s="2">
        <v>2</v>
      </c>
      <c r="N210" s="10"/>
      <c r="O210" s="1"/>
    </row>
    <row r="211" spans="1:25" x14ac:dyDescent="0.35">
      <c r="A211" s="2">
        <v>1069</v>
      </c>
      <c r="B211" s="11">
        <v>744424</v>
      </c>
      <c r="C211" s="2">
        <v>155</v>
      </c>
      <c r="D211" s="2">
        <v>8</v>
      </c>
      <c r="E211" s="2">
        <v>2</v>
      </c>
      <c r="F211" s="2">
        <v>0.7</v>
      </c>
      <c r="G211" s="2">
        <v>1</v>
      </c>
      <c r="H211" s="2">
        <v>1</v>
      </c>
      <c r="I211" s="2">
        <v>4</v>
      </c>
      <c r="N211" s="10"/>
      <c r="O211" s="1"/>
      <c r="Q211" s="1"/>
      <c r="R211" s="1"/>
    </row>
    <row r="212" spans="1:25" x14ac:dyDescent="0.35">
      <c r="A212" s="2">
        <v>196</v>
      </c>
      <c r="B212" s="11">
        <v>745335</v>
      </c>
      <c r="C212" s="2">
        <v>150</v>
      </c>
      <c r="D212" s="2">
        <v>8</v>
      </c>
      <c r="E212" s="2">
        <v>2</v>
      </c>
      <c r="F212" s="2">
        <v>0.71</v>
      </c>
      <c r="G212" s="2">
        <v>1</v>
      </c>
      <c r="H212" s="2">
        <v>2</v>
      </c>
      <c r="I212" s="2">
        <v>4</v>
      </c>
      <c r="N212" s="1"/>
      <c r="O212" s="10"/>
      <c r="Q212" s="1"/>
      <c r="R212" s="1"/>
      <c r="U212" s="1" t="s">
        <v>8</v>
      </c>
      <c r="V212" s="10" t="s">
        <v>1</v>
      </c>
      <c r="X212" s="1" t="s">
        <v>5</v>
      </c>
      <c r="Y212" s="10" t="s">
        <v>1</v>
      </c>
    </row>
    <row r="213" spans="1:25" x14ac:dyDescent="0.35">
      <c r="A213" s="2">
        <v>762</v>
      </c>
      <c r="B213" s="11">
        <v>749136</v>
      </c>
      <c r="C213" s="2">
        <v>151</v>
      </c>
      <c r="D213" s="2">
        <v>8</v>
      </c>
      <c r="E213" s="2">
        <v>2</v>
      </c>
      <c r="F213" s="2">
        <v>0.72</v>
      </c>
      <c r="G213" s="2">
        <v>1</v>
      </c>
      <c r="H213" s="2">
        <v>2</v>
      </c>
      <c r="I213" s="2">
        <v>4</v>
      </c>
      <c r="N213" s="2"/>
      <c r="O213" s="11"/>
      <c r="Q213" s="2"/>
      <c r="R213" s="11"/>
      <c r="U213" s="2">
        <v>3</v>
      </c>
      <c r="V213" s="11">
        <v>181044</v>
      </c>
      <c r="X213" s="2">
        <v>0.53</v>
      </c>
      <c r="Y213" s="11">
        <v>181044</v>
      </c>
    </row>
    <row r="214" spans="1:25" x14ac:dyDescent="0.35">
      <c r="A214" s="2">
        <v>1900</v>
      </c>
      <c r="B214" s="11">
        <v>749560</v>
      </c>
      <c r="C214" s="2">
        <v>147</v>
      </c>
      <c r="D214" s="2">
        <v>7</v>
      </c>
      <c r="E214" s="2">
        <v>2</v>
      </c>
      <c r="F214" s="2">
        <v>0.69</v>
      </c>
      <c r="G214" s="2">
        <v>1</v>
      </c>
      <c r="H214" s="2">
        <v>1</v>
      </c>
      <c r="I214" s="2">
        <v>4</v>
      </c>
      <c r="N214" s="2"/>
      <c r="O214" s="11"/>
      <c r="Q214" s="2"/>
      <c r="R214" s="11"/>
      <c r="U214" s="2">
        <v>4</v>
      </c>
      <c r="V214" s="11">
        <v>217664</v>
      </c>
      <c r="X214" s="2">
        <v>0.54</v>
      </c>
      <c r="Y214" s="11">
        <v>217664</v>
      </c>
    </row>
    <row r="215" spans="1:25" x14ac:dyDescent="0.35">
      <c r="A215" s="2">
        <v>894</v>
      </c>
      <c r="B215" s="11">
        <v>749582</v>
      </c>
      <c r="C215" s="2">
        <v>139</v>
      </c>
      <c r="D215" s="2">
        <v>7</v>
      </c>
      <c r="E215" s="2">
        <v>2</v>
      </c>
      <c r="F215" s="2">
        <v>0.66</v>
      </c>
      <c r="G215" s="2">
        <v>1</v>
      </c>
      <c r="H215" s="2">
        <v>1</v>
      </c>
      <c r="I215" s="2">
        <v>2</v>
      </c>
      <c r="N215" s="2"/>
      <c r="O215" s="11"/>
      <c r="Q215" s="2"/>
      <c r="R215" s="11"/>
      <c r="U215" s="2">
        <v>2</v>
      </c>
      <c r="V215" s="11">
        <v>250913</v>
      </c>
      <c r="X215" s="2">
        <v>0.57999999999999996</v>
      </c>
      <c r="Y215" s="11">
        <v>250913</v>
      </c>
    </row>
    <row r="216" spans="1:25" x14ac:dyDescent="0.35">
      <c r="A216" s="2">
        <v>1766</v>
      </c>
      <c r="B216" s="11">
        <v>750622</v>
      </c>
      <c r="C216" s="2">
        <v>141</v>
      </c>
      <c r="D216" s="2">
        <v>7</v>
      </c>
      <c r="E216" s="2">
        <v>2</v>
      </c>
      <c r="F216" s="2">
        <v>0.66</v>
      </c>
      <c r="G216" s="2">
        <v>2</v>
      </c>
      <c r="H216" s="2">
        <v>1</v>
      </c>
      <c r="I216" s="2">
        <v>0</v>
      </c>
      <c r="N216" s="2"/>
      <c r="O216" s="11"/>
      <c r="Q216" s="2"/>
      <c r="R216" s="11"/>
      <c r="U216" s="2">
        <v>5</v>
      </c>
      <c r="V216" s="11">
        <v>257480</v>
      </c>
      <c r="X216" s="2">
        <v>0.54</v>
      </c>
      <c r="Y216" s="11">
        <v>257480</v>
      </c>
    </row>
    <row r="217" spans="1:25" x14ac:dyDescent="0.35">
      <c r="A217" s="2">
        <v>855</v>
      </c>
      <c r="B217" s="11">
        <v>751589</v>
      </c>
      <c r="C217" s="2">
        <v>138</v>
      </c>
      <c r="D217" s="2">
        <v>7</v>
      </c>
      <c r="E217" s="2">
        <v>2</v>
      </c>
      <c r="F217" s="2">
        <v>0.66</v>
      </c>
      <c r="G217" s="2">
        <v>1</v>
      </c>
      <c r="H217" s="2">
        <v>2</v>
      </c>
      <c r="I217" s="2">
        <v>4</v>
      </c>
      <c r="N217" s="2"/>
      <c r="O217" s="11"/>
      <c r="Q217" s="2"/>
      <c r="R217" s="11"/>
      <c r="U217" s="2">
        <v>4</v>
      </c>
      <c r="V217" s="11">
        <v>274033</v>
      </c>
      <c r="X217" s="2">
        <v>0.59</v>
      </c>
      <c r="Y217" s="11">
        <v>274033</v>
      </c>
    </row>
    <row r="218" spans="1:25" x14ac:dyDescent="0.35">
      <c r="A218" s="2">
        <v>1489</v>
      </c>
      <c r="B218" s="11">
        <v>758593</v>
      </c>
      <c r="C218" s="2">
        <v>151</v>
      </c>
      <c r="D218" s="2">
        <v>7</v>
      </c>
      <c r="E218" s="2">
        <v>2</v>
      </c>
      <c r="F218" s="2">
        <v>0.69</v>
      </c>
      <c r="G218" s="2">
        <v>1</v>
      </c>
      <c r="H218" s="2">
        <v>2</v>
      </c>
      <c r="I218" s="2">
        <v>4</v>
      </c>
      <c r="N218" s="2"/>
      <c r="O218" s="11"/>
      <c r="Q218" s="2"/>
      <c r="R218" s="11"/>
      <c r="U218" s="2">
        <v>4</v>
      </c>
      <c r="V218" s="11">
        <v>279951</v>
      </c>
      <c r="X218" s="2">
        <v>0.56999999999999995</v>
      </c>
      <c r="Y218" s="11">
        <v>279951</v>
      </c>
    </row>
    <row r="219" spans="1:25" x14ac:dyDescent="0.35">
      <c r="A219" s="2">
        <v>1898</v>
      </c>
      <c r="B219" s="11">
        <v>763368</v>
      </c>
      <c r="C219" s="2">
        <v>148</v>
      </c>
      <c r="D219" s="2">
        <v>7</v>
      </c>
      <c r="E219" s="2">
        <v>2</v>
      </c>
      <c r="F219" s="2">
        <v>0.68</v>
      </c>
      <c r="G219" s="2">
        <v>2</v>
      </c>
      <c r="H219" s="2">
        <v>1</v>
      </c>
      <c r="I219" s="2">
        <v>4</v>
      </c>
      <c r="N219" s="2"/>
      <c r="O219" s="11"/>
      <c r="Q219" s="2"/>
      <c r="R219" s="11"/>
      <c r="U219" s="2">
        <v>3</v>
      </c>
      <c r="V219" s="11">
        <v>289828</v>
      </c>
      <c r="X219" s="2">
        <v>0.57999999999999996</v>
      </c>
      <c r="Y219" s="11">
        <v>289828</v>
      </c>
    </row>
    <row r="220" spans="1:25" x14ac:dyDescent="0.35">
      <c r="A220" s="2">
        <v>1101</v>
      </c>
      <c r="B220" s="11">
        <v>766053</v>
      </c>
      <c r="C220" s="2">
        <v>164</v>
      </c>
      <c r="D220" s="2">
        <v>9</v>
      </c>
      <c r="E220" s="2">
        <v>3</v>
      </c>
      <c r="F220" s="2">
        <v>0.73</v>
      </c>
      <c r="G220" s="2">
        <v>1</v>
      </c>
      <c r="H220" s="2">
        <v>1</v>
      </c>
      <c r="I220" s="2">
        <v>2</v>
      </c>
      <c r="N220" s="2"/>
      <c r="O220" s="11"/>
      <c r="Q220" s="2"/>
      <c r="R220" s="11"/>
      <c r="U220" s="2">
        <v>4</v>
      </c>
      <c r="V220" s="11">
        <v>294194</v>
      </c>
      <c r="X220" s="2">
        <v>0.59</v>
      </c>
      <c r="Y220" s="11">
        <v>294194</v>
      </c>
    </row>
    <row r="221" spans="1:25" x14ac:dyDescent="0.35">
      <c r="A221" s="2">
        <v>161</v>
      </c>
      <c r="B221" s="11">
        <v>769124</v>
      </c>
      <c r="C221" s="2">
        <v>154</v>
      </c>
      <c r="D221" s="2">
        <v>7</v>
      </c>
      <c r="E221" s="2">
        <v>2</v>
      </c>
      <c r="F221" s="2">
        <v>0.7</v>
      </c>
      <c r="G221" s="2">
        <v>1</v>
      </c>
      <c r="H221" s="2">
        <v>1</v>
      </c>
      <c r="I221" s="2">
        <v>4</v>
      </c>
      <c r="N221" s="2"/>
      <c r="O221" s="11"/>
      <c r="Q221" s="2"/>
      <c r="R221" s="11"/>
      <c r="U221" s="2">
        <v>2</v>
      </c>
      <c r="V221" s="11">
        <v>299990</v>
      </c>
      <c r="X221" s="2">
        <v>0.61</v>
      </c>
      <c r="Y221" s="11">
        <v>299990</v>
      </c>
    </row>
    <row r="222" spans="1:25" x14ac:dyDescent="0.35">
      <c r="A222" s="2">
        <v>865</v>
      </c>
      <c r="B222" s="11">
        <v>777251</v>
      </c>
      <c r="C222" s="2">
        <v>146</v>
      </c>
      <c r="D222" s="2">
        <v>7</v>
      </c>
      <c r="E222" s="2">
        <v>2</v>
      </c>
      <c r="F222" s="2">
        <v>0.68</v>
      </c>
      <c r="G222" s="2">
        <v>2</v>
      </c>
      <c r="H222" s="2">
        <v>1</v>
      </c>
      <c r="I222" s="2">
        <v>4</v>
      </c>
      <c r="N222" s="2"/>
      <c r="O222" s="11"/>
      <c r="Q222" s="2"/>
      <c r="R222" s="11"/>
      <c r="U222" s="2">
        <v>1</v>
      </c>
      <c r="V222" s="11">
        <v>311368</v>
      </c>
      <c r="X222" s="2">
        <v>0.63</v>
      </c>
      <c r="Y222" s="11">
        <v>311368</v>
      </c>
    </row>
    <row r="223" spans="1:25" x14ac:dyDescent="0.35">
      <c r="A223" s="2">
        <v>1823</v>
      </c>
      <c r="B223" s="11">
        <v>781418</v>
      </c>
      <c r="C223" s="2">
        <v>153</v>
      </c>
      <c r="D223" s="2">
        <v>8</v>
      </c>
      <c r="E223" s="2">
        <v>2</v>
      </c>
      <c r="F223" s="2">
        <v>0.73</v>
      </c>
      <c r="G223" s="2">
        <v>1</v>
      </c>
      <c r="H223" s="2">
        <v>1</v>
      </c>
      <c r="I223" s="2">
        <v>4</v>
      </c>
      <c r="N223" s="2"/>
      <c r="O223" s="11"/>
      <c r="Q223" s="2"/>
      <c r="R223" s="11"/>
      <c r="U223" s="2">
        <v>4</v>
      </c>
      <c r="V223" s="11">
        <v>316511</v>
      </c>
      <c r="X223" s="2">
        <v>0.56999999999999995</v>
      </c>
      <c r="Y223" s="11">
        <v>316511</v>
      </c>
    </row>
    <row r="224" spans="1:25" x14ac:dyDescent="0.35">
      <c r="A224" s="2">
        <v>312</v>
      </c>
      <c r="B224" s="11">
        <v>782506</v>
      </c>
      <c r="C224" s="2">
        <v>157</v>
      </c>
      <c r="D224" s="2">
        <v>8</v>
      </c>
      <c r="E224" s="2">
        <v>2</v>
      </c>
      <c r="F224" s="2">
        <v>0.71</v>
      </c>
      <c r="G224" s="2">
        <v>1</v>
      </c>
      <c r="H224" s="2">
        <v>2</v>
      </c>
      <c r="I224" s="2">
        <v>2</v>
      </c>
      <c r="N224" s="2"/>
      <c r="O224" s="11"/>
      <c r="Q224" s="2"/>
      <c r="R224" s="11"/>
      <c r="U224" s="2">
        <v>3</v>
      </c>
      <c r="V224" s="11">
        <v>317656</v>
      </c>
      <c r="X224" s="2">
        <v>0.52</v>
      </c>
      <c r="Y224" s="11">
        <v>317656</v>
      </c>
    </row>
    <row r="225" spans="1:25" x14ac:dyDescent="0.35">
      <c r="A225" s="2">
        <v>1196</v>
      </c>
      <c r="B225" s="11">
        <v>789940</v>
      </c>
      <c r="C225" s="2">
        <v>167</v>
      </c>
      <c r="D225" s="2">
        <v>8</v>
      </c>
      <c r="E225" s="2">
        <v>2</v>
      </c>
      <c r="F225" s="2">
        <v>0.78</v>
      </c>
      <c r="G225" s="2">
        <v>1</v>
      </c>
      <c r="H225" s="2">
        <v>1</v>
      </c>
      <c r="I225" s="2">
        <v>4</v>
      </c>
      <c r="N225" s="2"/>
      <c r="O225" s="11"/>
      <c r="Q225" s="2"/>
      <c r="R225" s="11"/>
      <c r="U225" s="2">
        <v>5</v>
      </c>
      <c r="V225" s="11">
        <v>322184</v>
      </c>
      <c r="X225" s="2">
        <v>0.63</v>
      </c>
      <c r="Y225" s="11">
        <v>322184</v>
      </c>
    </row>
    <row r="226" spans="1:25" x14ac:dyDescent="0.35">
      <c r="A226" s="2">
        <v>1262</v>
      </c>
      <c r="B226" s="11">
        <v>793300</v>
      </c>
      <c r="C226" s="2">
        <v>168</v>
      </c>
      <c r="D226" s="2">
        <v>9</v>
      </c>
      <c r="E226" s="2">
        <v>2</v>
      </c>
      <c r="F226" s="2">
        <v>0.73</v>
      </c>
      <c r="G226" s="2">
        <v>1</v>
      </c>
      <c r="H226" s="2">
        <v>1</v>
      </c>
      <c r="I226" s="2">
        <v>3</v>
      </c>
      <c r="N226" s="2"/>
      <c r="O226" s="11"/>
      <c r="Q226" s="2"/>
      <c r="R226" s="11"/>
      <c r="U226" s="2">
        <v>4</v>
      </c>
      <c r="V226" s="11">
        <v>325675</v>
      </c>
      <c r="X226" s="2">
        <v>0.57999999999999996</v>
      </c>
      <c r="Y226" s="11">
        <v>325675</v>
      </c>
    </row>
    <row r="227" spans="1:25" x14ac:dyDescent="0.35">
      <c r="A227" s="2">
        <v>567</v>
      </c>
      <c r="B227" s="11">
        <v>796571</v>
      </c>
      <c r="C227" s="2">
        <v>161</v>
      </c>
      <c r="D227" s="2">
        <v>8</v>
      </c>
      <c r="E227" s="2">
        <v>2</v>
      </c>
      <c r="F227" s="2">
        <v>0.74</v>
      </c>
      <c r="G227" s="2">
        <v>1</v>
      </c>
      <c r="H227" s="2">
        <v>1</v>
      </c>
      <c r="I227" s="2">
        <v>3</v>
      </c>
      <c r="N227" s="2"/>
      <c r="O227" s="11"/>
      <c r="Q227" s="2"/>
      <c r="R227" s="11"/>
      <c r="U227" s="2">
        <v>4</v>
      </c>
      <c r="V227" s="11">
        <v>327375</v>
      </c>
      <c r="X227" s="2">
        <v>0.56999999999999995</v>
      </c>
      <c r="Y227" s="11">
        <v>327375</v>
      </c>
    </row>
    <row r="228" spans="1:25" x14ac:dyDescent="0.35">
      <c r="A228" s="2">
        <v>1335</v>
      </c>
      <c r="B228" s="11">
        <v>803339</v>
      </c>
      <c r="C228" s="2">
        <v>153</v>
      </c>
      <c r="D228" s="2">
        <v>7</v>
      </c>
      <c r="E228" s="2">
        <v>3</v>
      </c>
      <c r="F228" s="2">
        <v>0.68</v>
      </c>
      <c r="G228" s="2">
        <v>1</v>
      </c>
      <c r="H228" s="2">
        <v>1</v>
      </c>
      <c r="I228" s="2">
        <v>4</v>
      </c>
      <c r="N228" s="2"/>
      <c r="O228" s="11"/>
      <c r="Q228" s="2"/>
      <c r="R228" s="11"/>
      <c r="U228" s="2">
        <v>3</v>
      </c>
      <c r="V228" s="11">
        <v>339258</v>
      </c>
      <c r="X228" s="2">
        <v>0.61</v>
      </c>
      <c r="Y228" s="11">
        <v>339258</v>
      </c>
    </row>
    <row r="229" spans="1:25" x14ac:dyDescent="0.35">
      <c r="A229" s="2">
        <v>986</v>
      </c>
      <c r="B229" s="11">
        <v>808255</v>
      </c>
      <c r="C229" s="2">
        <v>146</v>
      </c>
      <c r="D229" s="2">
        <v>7</v>
      </c>
      <c r="E229" s="2">
        <v>2</v>
      </c>
      <c r="F229" s="2">
        <v>0.69</v>
      </c>
      <c r="G229" s="2">
        <v>1</v>
      </c>
      <c r="H229" s="2">
        <v>1</v>
      </c>
      <c r="I229" s="2">
        <v>4</v>
      </c>
      <c r="N229" s="2"/>
      <c r="O229" s="11"/>
      <c r="Q229" s="2"/>
      <c r="R229" s="11"/>
      <c r="U229" s="2">
        <v>2</v>
      </c>
      <c r="V229" s="11">
        <v>339527</v>
      </c>
      <c r="X229" s="2">
        <v>0.61</v>
      </c>
      <c r="Y229" s="11">
        <v>339527</v>
      </c>
    </row>
    <row r="230" spans="1:25" x14ac:dyDescent="0.35">
      <c r="A230" s="2">
        <v>457</v>
      </c>
      <c r="B230" s="11">
        <v>815923</v>
      </c>
      <c r="C230" s="2">
        <v>164</v>
      </c>
      <c r="D230" s="2">
        <v>8</v>
      </c>
      <c r="E230" s="2">
        <v>2</v>
      </c>
      <c r="F230" s="2">
        <v>0.72</v>
      </c>
      <c r="G230" s="2">
        <v>1</v>
      </c>
      <c r="H230" s="2">
        <v>1</v>
      </c>
      <c r="I230" s="2">
        <v>5</v>
      </c>
      <c r="N230" s="2"/>
      <c r="O230" s="11"/>
      <c r="Q230" s="2"/>
      <c r="R230" s="11"/>
      <c r="U230" s="2">
        <v>3</v>
      </c>
      <c r="V230" s="11">
        <v>341033</v>
      </c>
      <c r="X230" s="2">
        <v>0.61</v>
      </c>
      <c r="Y230" s="11">
        <v>341033</v>
      </c>
    </row>
    <row r="231" spans="1:25" x14ac:dyDescent="0.35">
      <c r="A231" s="2">
        <v>238</v>
      </c>
      <c r="B231" s="11">
        <v>816097</v>
      </c>
      <c r="C231" s="2">
        <v>168</v>
      </c>
      <c r="D231" s="2">
        <v>8</v>
      </c>
      <c r="E231" s="2">
        <v>2</v>
      </c>
      <c r="F231" s="2">
        <v>0.75</v>
      </c>
      <c r="G231" s="2">
        <v>1</v>
      </c>
      <c r="H231" s="2">
        <v>1</v>
      </c>
      <c r="I231" s="2">
        <v>4</v>
      </c>
      <c r="N231" s="2"/>
      <c r="O231" s="11"/>
      <c r="Q231" s="2"/>
      <c r="R231" s="11"/>
      <c r="U231" s="2">
        <v>3</v>
      </c>
      <c r="V231" s="11">
        <v>353200</v>
      </c>
      <c r="X231" s="2">
        <v>0.56999999999999995</v>
      </c>
      <c r="Y231" s="11">
        <v>353200</v>
      </c>
    </row>
    <row r="232" spans="1:25" x14ac:dyDescent="0.35">
      <c r="A232" s="2">
        <v>349</v>
      </c>
      <c r="B232" s="11">
        <v>816829</v>
      </c>
      <c r="C232" s="2">
        <v>181</v>
      </c>
      <c r="D232" s="2">
        <v>9</v>
      </c>
      <c r="E232" s="2">
        <v>2</v>
      </c>
      <c r="F232" s="2">
        <v>0.77</v>
      </c>
      <c r="G232" s="2">
        <v>1</v>
      </c>
      <c r="H232" s="2">
        <v>1</v>
      </c>
      <c r="I232" s="2">
        <v>5</v>
      </c>
      <c r="N232" s="2"/>
      <c r="O232" s="11"/>
      <c r="Q232" s="2"/>
      <c r="R232" s="11"/>
      <c r="U232" s="2">
        <v>4</v>
      </c>
      <c r="V232" s="11">
        <v>362259</v>
      </c>
      <c r="X232" s="2">
        <v>0.61</v>
      </c>
      <c r="Y232" s="11">
        <v>362259</v>
      </c>
    </row>
    <row r="233" spans="1:25" x14ac:dyDescent="0.35">
      <c r="A233" s="2">
        <v>487</v>
      </c>
      <c r="B233" s="11">
        <v>819854</v>
      </c>
      <c r="C233" s="2">
        <v>147</v>
      </c>
      <c r="D233" s="2">
        <v>7</v>
      </c>
      <c r="E233" s="2">
        <v>2</v>
      </c>
      <c r="F233" s="2">
        <v>0.69</v>
      </c>
      <c r="G233" s="2">
        <v>1</v>
      </c>
      <c r="H233" s="2">
        <v>1</v>
      </c>
      <c r="I233" s="2">
        <v>4</v>
      </c>
      <c r="N233" s="2"/>
      <c r="O233" s="11"/>
      <c r="Q233" s="2"/>
      <c r="R233" s="11"/>
      <c r="U233" s="2">
        <v>2</v>
      </c>
      <c r="V233" s="11">
        <v>363887</v>
      </c>
      <c r="X233" s="2">
        <v>0.53</v>
      </c>
      <c r="Y233" s="11">
        <v>363887</v>
      </c>
    </row>
    <row r="234" spans="1:25" x14ac:dyDescent="0.35">
      <c r="A234" s="2">
        <v>15</v>
      </c>
      <c r="B234" s="11">
        <v>826736</v>
      </c>
      <c r="C234" s="2">
        <v>154</v>
      </c>
      <c r="D234" s="2">
        <v>8</v>
      </c>
      <c r="E234" s="2">
        <v>2</v>
      </c>
      <c r="F234" s="2">
        <v>0.69</v>
      </c>
      <c r="G234" s="2">
        <v>1</v>
      </c>
      <c r="H234" s="2">
        <v>1</v>
      </c>
      <c r="I234" s="2">
        <v>3</v>
      </c>
      <c r="N234" s="2"/>
      <c r="O234" s="11"/>
      <c r="Q234" s="2"/>
      <c r="R234" s="11"/>
      <c r="U234" s="2">
        <v>2</v>
      </c>
      <c r="V234" s="11">
        <v>364973</v>
      </c>
      <c r="X234" s="2">
        <v>0.62</v>
      </c>
      <c r="Y234" s="11">
        <v>364973</v>
      </c>
    </row>
    <row r="235" spans="1:25" x14ac:dyDescent="0.35">
      <c r="A235" s="2">
        <v>590</v>
      </c>
      <c r="B235" s="11">
        <v>836529</v>
      </c>
      <c r="C235" s="2">
        <v>154</v>
      </c>
      <c r="D235" s="2">
        <v>8</v>
      </c>
      <c r="E235" s="2">
        <v>2</v>
      </c>
      <c r="F235" s="2">
        <v>0.68</v>
      </c>
      <c r="G235" s="2">
        <v>1</v>
      </c>
      <c r="H235" s="2">
        <v>1</v>
      </c>
      <c r="I235" s="2">
        <v>4</v>
      </c>
      <c r="N235" s="2"/>
      <c r="O235" s="11"/>
      <c r="Q235" s="2"/>
      <c r="R235" s="11"/>
      <c r="U235" s="2">
        <v>4</v>
      </c>
      <c r="V235" s="11">
        <v>367206</v>
      </c>
      <c r="X235" s="2">
        <v>0.63</v>
      </c>
      <c r="Y235" s="11">
        <v>367206</v>
      </c>
    </row>
    <row r="236" spans="1:25" x14ac:dyDescent="0.35">
      <c r="A236" s="2">
        <v>1279</v>
      </c>
      <c r="B236" s="11">
        <v>838820</v>
      </c>
      <c r="C236" s="2">
        <v>156</v>
      </c>
      <c r="D236" s="2">
        <v>8</v>
      </c>
      <c r="E236" s="2">
        <v>2</v>
      </c>
      <c r="F236" s="2">
        <v>0.73</v>
      </c>
      <c r="G236" s="2">
        <v>1</v>
      </c>
      <c r="H236" s="2">
        <v>2</v>
      </c>
      <c r="I236" s="2">
        <v>4</v>
      </c>
      <c r="N236" s="2"/>
      <c r="O236" s="11"/>
      <c r="Q236" s="2"/>
      <c r="R236" s="11"/>
      <c r="U236" s="2">
        <v>3</v>
      </c>
      <c r="V236" s="11">
        <v>367744</v>
      </c>
      <c r="X236" s="2">
        <v>0.57999999999999996</v>
      </c>
      <c r="Y236" s="11">
        <v>367744</v>
      </c>
    </row>
    <row r="237" spans="1:25" x14ac:dyDescent="0.35">
      <c r="A237" s="2">
        <v>1734</v>
      </c>
      <c r="B237" s="11">
        <v>839319</v>
      </c>
      <c r="C237" s="2">
        <v>148</v>
      </c>
      <c r="D237" s="2">
        <v>7</v>
      </c>
      <c r="E237" s="2">
        <v>2</v>
      </c>
      <c r="F237" s="2">
        <v>0.69</v>
      </c>
      <c r="G237" s="2">
        <v>1</v>
      </c>
      <c r="H237" s="2">
        <v>1</v>
      </c>
      <c r="I237" s="2">
        <v>4</v>
      </c>
      <c r="N237" s="2"/>
      <c r="O237" s="11"/>
      <c r="Q237" s="2"/>
      <c r="R237" s="11"/>
      <c r="U237" s="2">
        <v>4</v>
      </c>
      <c r="V237" s="11">
        <v>371183</v>
      </c>
      <c r="X237" s="2">
        <v>0.56999999999999995</v>
      </c>
      <c r="Y237" s="11">
        <v>371183</v>
      </c>
    </row>
    <row r="238" spans="1:25" x14ac:dyDescent="0.35">
      <c r="A238" s="2">
        <v>1733</v>
      </c>
      <c r="B238" s="11">
        <v>857049</v>
      </c>
      <c r="C238" s="2">
        <v>153</v>
      </c>
      <c r="D238" s="2">
        <v>8</v>
      </c>
      <c r="E238" s="2">
        <v>3</v>
      </c>
      <c r="F238" s="2">
        <v>0.71</v>
      </c>
      <c r="G238" s="2">
        <v>1</v>
      </c>
      <c r="H238" s="2">
        <v>1</v>
      </c>
      <c r="I238" s="2">
        <v>4</v>
      </c>
      <c r="N238" s="2"/>
      <c r="O238" s="11"/>
      <c r="Q238" s="2"/>
      <c r="R238" s="11"/>
      <c r="U238" s="2">
        <v>4</v>
      </c>
      <c r="V238" s="11">
        <v>372210</v>
      </c>
      <c r="X238" s="2">
        <v>0.6</v>
      </c>
      <c r="Y238" s="11">
        <v>372210</v>
      </c>
    </row>
    <row r="239" spans="1:25" x14ac:dyDescent="0.35">
      <c r="A239" s="2">
        <v>750</v>
      </c>
      <c r="B239" s="11">
        <v>859619</v>
      </c>
      <c r="C239" s="2">
        <v>156</v>
      </c>
      <c r="D239" s="2">
        <v>8</v>
      </c>
      <c r="E239" s="2">
        <v>3</v>
      </c>
      <c r="F239" s="2">
        <v>0.71</v>
      </c>
      <c r="G239" s="2">
        <v>2</v>
      </c>
      <c r="H239" s="2">
        <v>1</v>
      </c>
      <c r="I239" s="2">
        <v>3</v>
      </c>
      <c r="N239" s="2"/>
      <c r="O239" s="11"/>
      <c r="Q239" s="2"/>
      <c r="R239" s="11"/>
      <c r="U239" s="2">
        <v>2</v>
      </c>
      <c r="V239" s="11">
        <v>408991</v>
      </c>
      <c r="X239" s="2">
        <v>0.56000000000000005</v>
      </c>
      <c r="Y239" s="11">
        <v>408991</v>
      </c>
    </row>
    <row r="240" spans="1:25" x14ac:dyDescent="0.35">
      <c r="A240" s="2">
        <v>1888</v>
      </c>
      <c r="B240" s="11">
        <v>864535</v>
      </c>
      <c r="C240" s="2">
        <v>161</v>
      </c>
      <c r="D240" s="2">
        <v>8</v>
      </c>
      <c r="E240" s="2">
        <v>2</v>
      </c>
      <c r="F240" s="2">
        <v>0.71</v>
      </c>
      <c r="G240" s="2">
        <v>1</v>
      </c>
      <c r="H240" s="2">
        <v>1</v>
      </c>
      <c r="I240" s="2">
        <v>5</v>
      </c>
      <c r="N240" s="2"/>
      <c r="O240" s="11"/>
      <c r="Q240" s="2"/>
      <c r="R240" s="11"/>
      <c r="U240" s="2">
        <v>5</v>
      </c>
      <c r="V240" s="11">
        <v>409686</v>
      </c>
      <c r="X240" s="2">
        <v>0.62</v>
      </c>
      <c r="Y240" s="11">
        <v>409686</v>
      </c>
    </row>
    <row r="241" spans="1:25" x14ac:dyDescent="0.35">
      <c r="A241" s="2">
        <v>1408</v>
      </c>
      <c r="B241" s="11">
        <v>874291</v>
      </c>
      <c r="C241" s="2">
        <v>160</v>
      </c>
      <c r="D241" s="2">
        <v>8</v>
      </c>
      <c r="E241" s="2">
        <v>3</v>
      </c>
      <c r="F241" s="2">
        <v>0.7</v>
      </c>
      <c r="G241" s="2">
        <v>1</v>
      </c>
      <c r="H241" s="2">
        <v>1</v>
      </c>
      <c r="I241" s="2">
        <v>5</v>
      </c>
      <c r="N241" s="2"/>
      <c r="O241" s="11"/>
      <c r="Q241" s="2"/>
      <c r="R241" s="11"/>
      <c r="U241" s="2">
        <v>5</v>
      </c>
      <c r="V241" s="11">
        <v>414423</v>
      </c>
      <c r="X241" s="2">
        <v>0.61</v>
      </c>
      <c r="Y241" s="11">
        <v>414423</v>
      </c>
    </row>
    <row r="242" spans="1:25" x14ac:dyDescent="0.35">
      <c r="A242" s="2">
        <v>872</v>
      </c>
      <c r="B242" s="11">
        <v>877276</v>
      </c>
      <c r="C242" s="2">
        <v>154</v>
      </c>
      <c r="D242" s="2">
        <v>8</v>
      </c>
      <c r="E242" s="2">
        <v>2</v>
      </c>
      <c r="F242" s="2">
        <v>0.74</v>
      </c>
      <c r="G242" s="2">
        <v>1</v>
      </c>
      <c r="H242" s="2">
        <v>1</v>
      </c>
      <c r="I242" s="2">
        <v>2</v>
      </c>
      <c r="N242" s="2"/>
      <c r="O242" s="11"/>
      <c r="Q242" s="2"/>
      <c r="R242" s="11"/>
      <c r="U242" s="2">
        <v>2</v>
      </c>
      <c r="V242" s="11">
        <v>422998</v>
      </c>
      <c r="X242" s="2">
        <v>0.62</v>
      </c>
      <c r="Y242" s="11">
        <v>422998</v>
      </c>
    </row>
    <row r="243" spans="1:25" x14ac:dyDescent="0.35">
      <c r="A243" s="2">
        <v>1789</v>
      </c>
      <c r="B243" s="11">
        <v>877429</v>
      </c>
      <c r="C243" s="2">
        <v>179</v>
      </c>
      <c r="D243" s="2">
        <v>9</v>
      </c>
      <c r="E243" s="2">
        <v>3</v>
      </c>
      <c r="F243" s="2">
        <v>0.76</v>
      </c>
      <c r="G243" s="2">
        <v>1</v>
      </c>
      <c r="H243" s="2">
        <v>1</v>
      </c>
      <c r="I243" s="2">
        <v>5</v>
      </c>
      <c r="N243" s="2"/>
      <c r="O243" s="11"/>
      <c r="Q243" s="2"/>
      <c r="R243" s="11"/>
      <c r="U243" s="2">
        <v>2</v>
      </c>
      <c r="V243" s="11">
        <v>422998</v>
      </c>
      <c r="X243" s="2">
        <v>0.62</v>
      </c>
      <c r="Y243" s="11">
        <v>422998</v>
      </c>
    </row>
    <row r="244" spans="1:25" x14ac:dyDescent="0.35">
      <c r="A244" s="2">
        <v>1425</v>
      </c>
      <c r="B244" s="11">
        <v>881042</v>
      </c>
      <c r="C244" s="2">
        <v>175</v>
      </c>
      <c r="D244" s="2">
        <v>8</v>
      </c>
      <c r="E244" s="2">
        <v>2</v>
      </c>
      <c r="F244" s="2">
        <v>0.75</v>
      </c>
      <c r="G244" s="2">
        <v>1</v>
      </c>
      <c r="H244" s="2">
        <v>1</v>
      </c>
      <c r="I244" s="2">
        <v>4</v>
      </c>
      <c r="N244" s="2"/>
      <c r="O244" s="11"/>
      <c r="Q244" s="2"/>
      <c r="R244" s="11"/>
      <c r="U244" s="2">
        <v>2</v>
      </c>
      <c r="V244" s="11">
        <v>428260</v>
      </c>
      <c r="X244" s="2">
        <v>0.57999999999999996</v>
      </c>
      <c r="Y244" s="11">
        <v>428260</v>
      </c>
    </row>
    <row r="245" spans="1:25" x14ac:dyDescent="0.35">
      <c r="A245" s="2">
        <v>644</v>
      </c>
      <c r="B245" s="11">
        <v>896831</v>
      </c>
      <c r="C245" s="2">
        <v>179</v>
      </c>
      <c r="D245" s="2">
        <v>9</v>
      </c>
      <c r="E245" s="2">
        <v>2</v>
      </c>
      <c r="F245" s="2">
        <v>0.76</v>
      </c>
      <c r="G245" s="2">
        <v>1</v>
      </c>
      <c r="H245" s="2">
        <v>1</v>
      </c>
      <c r="I245" s="2">
        <v>4</v>
      </c>
      <c r="N245" s="2"/>
      <c r="O245" s="11"/>
      <c r="Q245" s="2"/>
      <c r="R245" s="11"/>
      <c r="U245" s="2">
        <v>3</v>
      </c>
      <c r="V245" s="11">
        <v>428701</v>
      </c>
      <c r="X245" s="2">
        <v>0.6</v>
      </c>
      <c r="Y245" s="11">
        <v>428701</v>
      </c>
    </row>
    <row r="246" spans="1:25" x14ac:dyDescent="0.35">
      <c r="A246" s="2">
        <v>1289</v>
      </c>
      <c r="B246" s="11">
        <v>908620</v>
      </c>
      <c r="C246" s="2">
        <v>158</v>
      </c>
      <c r="D246" s="2">
        <v>8</v>
      </c>
      <c r="E246" s="2">
        <v>3</v>
      </c>
      <c r="F246" s="2">
        <v>0.7</v>
      </c>
      <c r="G246" s="2">
        <v>1</v>
      </c>
      <c r="H246" s="2">
        <v>1</v>
      </c>
      <c r="I246" s="2">
        <v>5</v>
      </c>
      <c r="N246" s="2"/>
      <c r="O246" s="11"/>
      <c r="Q246" s="2"/>
      <c r="R246" s="11"/>
      <c r="U246" s="2">
        <v>4</v>
      </c>
      <c r="V246" s="11">
        <v>429434</v>
      </c>
      <c r="X246" s="2">
        <v>0.59</v>
      </c>
      <c r="Y246" s="11">
        <v>429434</v>
      </c>
    </row>
    <row r="247" spans="1:25" x14ac:dyDescent="0.35">
      <c r="A247" s="2">
        <v>1235</v>
      </c>
      <c r="B247" s="11">
        <v>914095</v>
      </c>
      <c r="C247" s="2">
        <v>179</v>
      </c>
      <c r="D247" s="2">
        <v>9</v>
      </c>
      <c r="E247" s="2">
        <v>3</v>
      </c>
      <c r="F247" s="2">
        <v>0.77</v>
      </c>
      <c r="G247" s="2">
        <v>1</v>
      </c>
      <c r="H247" s="2">
        <v>1</v>
      </c>
      <c r="I247" s="2">
        <v>4</v>
      </c>
      <c r="N247" s="2"/>
      <c r="O247" s="11"/>
      <c r="Q247" s="2"/>
      <c r="R247" s="11"/>
      <c r="U247" s="2">
        <v>4</v>
      </c>
      <c r="V247" s="11">
        <v>432417</v>
      </c>
      <c r="X247" s="2">
        <v>0.61</v>
      </c>
      <c r="Y247" s="11">
        <v>432417</v>
      </c>
    </row>
    <row r="248" spans="1:25" x14ac:dyDescent="0.35">
      <c r="A248" s="2">
        <v>618</v>
      </c>
      <c r="B248" s="11">
        <v>943656</v>
      </c>
      <c r="C248" s="2">
        <v>165</v>
      </c>
      <c r="D248" s="2">
        <v>8</v>
      </c>
      <c r="E248" s="2">
        <v>3</v>
      </c>
      <c r="F248" s="2">
        <v>0.73</v>
      </c>
      <c r="G248" s="2">
        <v>1</v>
      </c>
      <c r="H248" s="2">
        <v>1</v>
      </c>
      <c r="I248" s="2">
        <v>3</v>
      </c>
      <c r="N248" s="2"/>
      <c r="O248" s="11"/>
      <c r="Q248" s="2"/>
      <c r="R248" s="11"/>
      <c r="U248" s="2">
        <v>1</v>
      </c>
      <c r="V248" s="11">
        <v>433937</v>
      </c>
      <c r="X248" s="2">
        <v>0.59</v>
      </c>
      <c r="Y248" s="11">
        <v>433937</v>
      </c>
    </row>
    <row r="249" spans="1:25" x14ac:dyDescent="0.35">
      <c r="A249" s="2">
        <v>1522</v>
      </c>
      <c r="B249" s="11">
        <v>945721</v>
      </c>
      <c r="C249" s="2">
        <v>173</v>
      </c>
      <c r="D249" s="2">
        <v>8</v>
      </c>
      <c r="E249" s="2">
        <v>3</v>
      </c>
      <c r="F249" s="2">
        <v>0.74</v>
      </c>
      <c r="G249" s="2">
        <v>1</v>
      </c>
      <c r="H249" s="2">
        <v>1</v>
      </c>
      <c r="I249" s="2">
        <v>5</v>
      </c>
      <c r="N249" s="2"/>
      <c r="O249" s="11"/>
      <c r="Q249" s="2"/>
      <c r="R249" s="11"/>
      <c r="U249" s="2">
        <v>5</v>
      </c>
      <c r="V249" s="11">
        <v>433939</v>
      </c>
      <c r="X249" s="2">
        <v>0.57999999999999996</v>
      </c>
      <c r="Y249" s="11">
        <v>433939</v>
      </c>
    </row>
    <row r="250" spans="1:25" x14ac:dyDescent="0.35">
      <c r="A250" s="2">
        <v>1042</v>
      </c>
      <c r="B250" s="11">
        <v>1012301</v>
      </c>
      <c r="C250" s="2">
        <v>184</v>
      </c>
      <c r="D250" s="2">
        <v>9</v>
      </c>
      <c r="E250" s="2">
        <v>3</v>
      </c>
      <c r="F250" s="2">
        <v>0.78</v>
      </c>
      <c r="G250" s="2">
        <v>1</v>
      </c>
      <c r="H250" s="2">
        <v>1</v>
      </c>
      <c r="I250" s="2">
        <v>5</v>
      </c>
      <c r="N250" s="2"/>
      <c r="O250" s="11"/>
      <c r="Q250" s="2"/>
      <c r="R250" s="11"/>
      <c r="U250" s="2">
        <v>3</v>
      </c>
      <c r="V250" s="11">
        <v>434553</v>
      </c>
      <c r="X250" s="2">
        <v>0.62</v>
      </c>
      <c r="Y250" s="11">
        <v>434553</v>
      </c>
    </row>
    <row r="251" spans="1:25" x14ac:dyDescent="0.35">
      <c r="A251" s="2">
        <v>1259</v>
      </c>
      <c r="B251" s="11">
        <v>9000000</v>
      </c>
      <c r="C251" s="2">
        <v>152</v>
      </c>
      <c r="D251" s="2">
        <v>8</v>
      </c>
      <c r="E251" s="2">
        <v>2</v>
      </c>
      <c r="F251" s="2">
        <v>0.71</v>
      </c>
      <c r="G251" s="2">
        <v>1</v>
      </c>
      <c r="H251" s="2">
        <v>2</v>
      </c>
      <c r="I251" s="2">
        <v>4</v>
      </c>
      <c r="N251" s="2"/>
      <c r="O251" s="11"/>
      <c r="Q251" s="2"/>
      <c r="R251" s="11"/>
      <c r="U251" s="2">
        <v>4</v>
      </c>
      <c r="V251" s="11">
        <v>436012</v>
      </c>
      <c r="X251" s="2">
        <v>0.63</v>
      </c>
      <c r="Y251" s="11">
        <v>436012</v>
      </c>
    </row>
    <row r="252" spans="1:25" x14ac:dyDescent="0.35">
      <c r="N252" s="2"/>
      <c r="O252" s="11"/>
      <c r="Q252" s="2"/>
      <c r="R252" s="11"/>
      <c r="U252" s="2">
        <v>2</v>
      </c>
      <c r="V252" s="11">
        <v>437127</v>
      </c>
      <c r="X252" s="2">
        <v>0.63</v>
      </c>
      <c r="Y252" s="11">
        <v>437127</v>
      </c>
    </row>
    <row r="253" spans="1:25" x14ac:dyDescent="0.35">
      <c r="N253" s="2"/>
      <c r="O253" s="11"/>
      <c r="Q253" s="2"/>
      <c r="R253" s="11"/>
      <c r="U253" s="2">
        <v>3</v>
      </c>
      <c r="V253" s="11">
        <v>437259</v>
      </c>
      <c r="X253" s="2">
        <v>0.59</v>
      </c>
      <c r="Y253" s="11">
        <v>437259</v>
      </c>
    </row>
    <row r="254" spans="1:25" x14ac:dyDescent="0.35">
      <c r="N254" s="2"/>
      <c r="O254" s="11"/>
      <c r="Q254" s="2"/>
      <c r="R254" s="11"/>
      <c r="U254" s="2">
        <v>3</v>
      </c>
      <c r="V254" s="11">
        <v>440069</v>
      </c>
      <c r="X254" s="2">
        <v>0.6</v>
      </c>
      <c r="Y254" s="11">
        <v>440069</v>
      </c>
    </row>
    <row r="255" spans="1:25" x14ac:dyDescent="0.35">
      <c r="N255" s="2"/>
      <c r="O255" s="11"/>
      <c r="Q255" s="2"/>
      <c r="R255" s="11"/>
      <c r="U255" s="2">
        <v>5</v>
      </c>
      <c r="V255" s="11">
        <v>440729</v>
      </c>
      <c r="X255" s="2">
        <v>0.65</v>
      </c>
      <c r="Y255" s="11">
        <v>440729</v>
      </c>
    </row>
    <row r="256" spans="1:25" x14ac:dyDescent="0.35">
      <c r="N256" s="2"/>
      <c r="O256" s="11"/>
      <c r="Q256" s="2"/>
      <c r="R256" s="11"/>
      <c r="U256" s="2">
        <v>3</v>
      </c>
      <c r="V256" s="11">
        <v>441684</v>
      </c>
      <c r="X256" s="2">
        <v>0.61</v>
      </c>
      <c r="Y256" s="11">
        <v>441684</v>
      </c>
    </row>
    <row r="257" spans="14:25" x14ac:dyDescent="0.35">
      <c r="N257" s="2"/>
      <c r="O257" s="11"/>
      <c r="Q257" s="2"/>
      <c r="R257" s="11"/>
      <c r="U257" s="2">
        <v>5</v>
      </c>
      <c r="V257" s="11">
        <v>448660</v>
      </c>
      <c r="X257" s="2">
        <v>0.56000000000000005</v>
      </c>
      <c r="Y257" s="11">
        <v>448660</v>
      </c>
    </row>
    <row r="258" spans="14:25" x14ac:dyDescent="0.35">
      <c r="N258" s="2"/>
      <c r="O258" s="11"/>
      <c r="Q258" s="2"/>
      <c r="R258" s="11"/>
      <c r="U258" s="2">
        <v>4</v>
      </c>
      <c r="V258" s="11">
        <v>448761</v>
      </c>
      <c r="X258" s="2">
        <v>0.66</v>
      </c>
      <c r="Y258" s="11">
        <v>448761</v>
      </c>
    </row>
    <row r="259" spans="14:25" x14ac:dyDescent="0.35">
      <c r="N259" s="2"/>
      <c r="O259" s="11"/>
      <c r="Q259" s="2"/>
      <c r="R259" s="11"/>
      <c r="U259" s="2">
        <v>4</v>
      </c>
      <c r="V259" s="11">
        <v>449550</v>
      </c>
      <c r="X259" s="2">
        <v>0.61</v>
      </c>
      <c r="Y259" s="11">
        <v>449550</v>
      </c>
    </row>
    <row r="260" spans="14:25" x14ac:dyDescent="0.35">
      <c r="N260" s="2"/>
      <c r="O260" s="11"/>
      <c r="Q260" s="2"/>
      <c r="R260" s="11"/>
      <c r="U260" s="2">
        <v>1</v>
      </c>
      <c r="V260" s="11">
        <v>452553</v>
      </c>
      <c r="X260" s="2">
        <v>0.64</v>
      </c>
      <c r="Y260" s="11">
        <v>452553</v>
      </c>
    </row>
    <row r="261" spans="14:25" x14ac:dyDescent="0.35">
      <c r="N261" s="2"/>
      <c r="O261" s="11"/>
      <c r="Q261" s="2"/>
      <c r="R261" s="11"/>
      <c r="U261" s="2">
        <v>3</v>
      </c>
      <c r="V261" s="11">
        <v>465982</v>
      </c>
      <c r="X261" s="2">
        <v>0.64</v>
      </c>
      <c r="Y261" s="11">
        <v>465982</v>
      </c>
    </row>
    <row r="262" spans="14:25" x14ac:dyDescent="0.35">
      <c r="N262" s="2"/>
      <c r="O262" s="11"/>
      <c r="Q262" s="2"/>
      <c r="R262" s="11"/>
      <c r="U262" s="2">
        <v>3</v>
      </c>
      <c r="V262" s="11">
        <v>466742</v>
      </c>
      <c r="X262" s="2">
        <v>0.63</v>
      </c>
      <c r="Y262" s="11">
        <v>466742</v>
      </c>
    </row>
    <row r="263" spans="14:25" x14ac:dyDescent="0.35">
      <c r="N263" s="2"/>
      <c r="O263" s="11"/>
      <c r="Q263" s="2"/>
      <c r="R263" s="11"/>
      <c r="U263" s="2">
        <v>4</v>
      </c>
      <c r="V263" s="11">
        <v>473701</v>
      </c>
      <c r="X263" s="2">
        <v>0.61</v>
      </c>
      <c r="Y263" s="11">
        <v>473701</v>
      </c>
    </row>
    <row r="264" spans="14:25" x14ac:dyDescent="0.35">
      <c r="N264" s="2"/>
      <c r="O264" s="11"/>
      <c r="Q264" s="2"/>
      <c r="R264" s="11"/>
      <c r="U264" s="2">
        <v>3</v>
      </c>
      <c r="V264" s="11">
        <v>473739</v>
      </c>
      <c r="X264" s="2">
        <v>0.63</v>
      </c>
      <c r="Y264" s="11">
        <v>473739</v>
      </c>
    </row>
    <row r="265" spans="14:25" x14ac:dyDescent="0.35">
      <c r="N265" s="2"/>
      <c r="O265" s="11"/>
      <c r="Q265" s="2"/>
      <c r="R265" s="11"/>
      <c r="U265" s="2">
        <v>4</v>
      </c>
      <c r="V265" s="11">
        <v>474239</v>
      </c>
      <c r="X265" s="2">
        <v>0.59</v>
      </c>
      <c r="Y265" s="11">
        <v>474239</v>
      </c>
    </row>
    <row r="266" spans="14:25" x14ac:dyDescent="0.35">
      <c r="N266" s="2"/>
      <c r="O266" s="11"/>
      <c r="Q266" s="2"/>
      <c r="R266" s="11"/>
      <c r="U266" s="2">
        <v>3</v>
      </c>
      <c r="V266" s="11">
        <v>475165</v>
      </c>
      <c r="X266" s="2">
        <v>0.59</v>
      </c>
      <c r="Y266" s="11">
        <v>475165</v>
      </c>
    </row>
    <row r="267" spans="14:25" x14ac:dyDescent="0.35">
      <c r="N267" s="2"/>
      <c r="O267" s="11"/>
      <c r="Q267" s="2"/>
      <c r="R267" s="11"/>
      <c r="U267" s="2">
        <v>4</v>
      </c>
      <c r="V267" s="11">
        <v>475541</v>
      </c>
      <c r="X267" s="2">
        <v>0.62</v>
      </c>
      <c r="Y267" s="11">
        <v>475541</v>
      </c>
    </row>
    <row r="268" spans="14:25" x14ac:dyDescent="0.35">
      <c r="N268" s="2"/>
      <c r="O268" s="11"/>
      <c r="Q268" s="2"/>
      <c r="R268" s="11"/>
      <c r="U268" s="2">
        <v>4</v>
      </c>
      <c r="V268" s="11">
        <v>478108</v>
      </c>
      <c r="X268" s="2">
        <v>0.57999999999999996</v>
      </c>
      <c r="Y268" s="11">
        <v>478108</v>
      </c>
    </row>
    <row r="269" spans="14:25" x14ac:dyDescent="0.35">
      <c r="N269" s="2"/>
      <c r="O269" s="11"/>
      <c r="Q269" s="2"/>
      <c r="R269" s="11"/>
      <c r="U269" s="2">
        <v>3</v>
      </c>
      <c r="V269" s="11">
        <v>482435</v>
      </c>
      <c r="X269" s="2">
        <v>0.64</v>
      </c>
      <c r="Y269" s="11">
        <v>482435</v>
      </c>
    </row>
    <row r="270" spans="14:25" x14ac:dyDescent="0.35">
      <c r="N270" s="2"/>
      <c r="O270" s="11"/>
      <c r="Q270" s="2"/>
      <c r="R270" s="11"/>
      <c r="U270" s="2">
        <v>4</v>
      </c>
      <c r="V270" s="11">
        <v>482493</v>
      </c>
      <c r="X270" s="2">
        <v>0.62</v>
      </c>
      <c r="Y270" s="11">
        <v>482493</v>
      </c>
    </row>
    <row r="271" spans="14:25" x14ac:dyDescent="0.35">
      <c r="N271" s="2"/>
      <c r="O271" s="11"/>
      <c r="Q271" s="2"/>
      <c r="R271" s="11"/>
      <c r="U271" s="2">
        <v>4</v>
      </c>
      <c r="V271" s="11">
        <v>485586</v>
      </c>
      <c r="X271" s="2">
        <v>0.64</v>
      </c>
      <c r="Y271" s="11">
        <v>485586</v>
      </c>
    </row>
    <row r="272" spans="14:25" x14ac:dyDescent="0.35">
      <c r="N272" s="2"/>
      <c r="O272" s="11"/>
      <c r="Q272" s="2"/>
      <c r="R272" s="11"/>
      <c r="U272" s="2">
        <v>2</v>
      </c>
      <c r="V272" s="11">
        <v>488806</v>
      </c>
      <c r="X272" s="2">
        <v>0.6</v>
      </c>
      <c r="Y272" s="11">
        <v>488806</v>
      </c>
    </row>
    <row r="273" spans="14:25" x14ac:dyDescent="0.35">
      <c r="N273" s="2"/>
      <c r="O273" s="11"/>
      <c r="Q273" s="2"/>
      <c r="R273" s="11"/>
      <c r="U273" s="2">
        <v>2</v>
      </c>
      <c r="V273" s="11">
        <v>489580</v>
      </c>
      <c r="X273" s="2">
        <v>0.62</v>
      </c>
      <c r="Y273" s="11">
        <v>489580</v>
      </c>
    </row>
    <row r="274" spans="14:25" x14ac:dyDescent="0.35">
      <c r="N274" s="2"/>
      <c r="O274" s="11"/>
      <c r="Q274" s="2"/>
      <c r="R274" s="11"/>
      <c r="U274" s="2">
        <v>3</v>
      </c>
      <c r="V274" s="11">
        <v>492302</v>
      </c>
      <c r="X274" s="2">
        <v>0.64</v>
      </c>
      <c r="Y274" s="11">
        <v>492302</v>
      </c>
    </row>
    <row r="275" spans="14:25" x14ac:dyDescent="0.35">
      <c r="N275" s="2"/>
      <c r="O275" s="11"/>
      <c r="Q275" s="2"/>
      <c r="R275" s="11"/>
      <c r="U275" s="2">
        <v>2</v>
      </c>
      <c r="V275" s="11">
        <v>492827</v>
      </c>
      <c r="X275" s="2">
        <v>0.56999999999999995</v>
      </c>
      <c r="Y275" s="11">
        <v>492827</v>
      </c>
    </row>
    <row r="276" spans="14:25" x14ac:dyDescent="0.35">
      <c r="N276" s="2"/>
      <c r="O276" s="11"/>
      <c r="Q276" s="2"/>
      <c r="R276" s="11"/>
      <c r="U276" s="2">
        <v>2</v>
      </c>
      <c r="V276" s="11">
        <v>495336</v>
      </c>
      <c r="X276" s="2">
        <v>0.63</v>
      </c>
      <c r="Y276" s="11">
        <v>495336</v>
      </c>
    </row>
    <row r="277" spans="14:25" x14ac:dyDescent="0.35">
      <c r="N277" s="2"/>
      <c r="O277" s="11"/>
      <c r="Q277" s="2"/>
      <c r="R277" s="11"/>
      <c r="U277" s="2">
        <v>3</v>
      </c>
      <c r="V277" s="11">
        <v>495918</v>
      </c>
      <c r="X277" s="2">
        <v>0.68</v>
      </c>
      <c r="Y277" s="11">
        <v>495918</v>
      </c>
    </row>
    <row r="278" spans="14:25" x14ac:dyDescent="0.35">
      <c r="N278" s="2"/>
      <c r="O278" s="11"/>
      <c r="Q278" s="2"/>
      <c r="R278" s="11"/>
      <c r="U278" s="2">
        <v>3</v>
      </c>
      <c r="V278" s="11">
        <v>497186</v>
      </c>
      <c r="X278" s="2">
        <v>0.6</v>
      </c>
      <c r="Y278" s="11">
        <v>497186</v>
      </c>
    </row>
    <row r="279" spans="14:25" x14ac:dyDescent="0.35">
      <c r="N279" s="2"/>
      <c r="O279" s="11"/>
      <c r="Q279" s="2"/>
      <c r="R279" s="11"/>
      <c r="U279" s="2">
        <v>4</v>
      </c>
      <c r="V279" s="11">
        <v>503283</v>
      </c>
      <c r="X279" s="2">
        <v>0.68</v>
      </c>
      <c r="Y279" s="11">
        <v>503283</v>
      </c>
    </row>
    <row r="280" spans="14:25" x14ac:dyDescent="0.35">
      <c r="N280" s="2"/>
      <c r="O280" s="11"/>
      <c r="Q280" s="2"/>
      <c r="R280" s="11"/>
      <c r="U280" s="2">
        <v>0</v>
      </c>
      <c r="V280" s="11">
        <v>506025</v>
      </c>
      <c r="X280" s="2">
        <v>0.62</v>
      </c>
      <c r="Y280" s="11">
        <v>506025</v>
      </c>
    </row>
    <row r="281" spans="14:25" x14ac:dyDescent="0.35">
      <c r="N281" s="2"/>
      <c r="O281" s="11"/>
      <c r="Q281" s="2"/>
      <c r="R281" s="11"/>
      <c r="U281" s="2">
        <v>4</v>
      </c>
      <c r="V281" s="11">
        <v>507495</v>
      </c>
      <c r="X281" s="2">
        <v>0.6</v>
      </c>
      <c r="Y281" s="11">
        <v>507495</v>
      </c>
    </row>
    <row r="282" spans="14:25" x14ac:dyDescent="0.35">
      <c r="N282" s="2"/>
      <c r="O282" s="11"/>
      <c r="Q282" s="2"/>
      <c r="R282" s="11"/>
      <c r="U282" s="2">
        <v>4</v>
      </c>
      <c r="V282" s="11">
        <v>509896</v>
      </c>
      <c r="X282" s="2">
        <v>0.61</v>
      </c>
      <c r="Y282" s="11">
        <v>509896</v>
      </c>
    </row>
    <row r="283" spans="14:25" x14ac:dyDescent="0.35">
      <c r="N283" s="2"/>
      <c r="O283" s="11"/>
      <c r="Q283" s="2"/>
      <c r="R283" s="11"/>
      <c r="U283" s="2">
        <v>4</v>
      </c>
      <c r="V283" s="11">
        <v>511018</v>
      </c>
      <c r="X283" s="2">
        <v>0.64</v>
      </c>
      <c r="Y283" s="11">
        <v>511018</v>
      </c>
    </row>
    <row r="284" spans="14:25" x14ac:dyDescent="0.35">
      <c r="N284" s="2"/>
      <c r="O284" s="11"/>
      <c r="Q284" s="2"/>
      <c r="R284" s="11"/>
      <c r="U284" s="2">
        <v>3</v>
      </c>
      <c r="V284" s="11">
        <v>512121</v>
      </c>
      <c r="X284" s="2">
        <v>0.63</v>
      </c>
      <c r="Y284" s="11">
        <v>512121</v>
      </c>
    </row>
    <row r="285" spans="14:25" x14ac:dyDescent="0.35">
      <c r="N285" s="2"/>
      <c r="O285" s="11"/>
      <c r="Q285" s="2"/>
      <c r="R285" s="11"/>
      <c r="U285" s="2">
        <v>3</v>
      </c>
      <c r="V285" s="11">
        <v>514183</v>
      </c>
      <c r="X285" s="2">
        <v>0.63</v>
      </c>
      <c r="Y285" s="11">
        <v>514183</v>
      </c>
    </row>
    <row r="286" spans="14:25" x14ac:dyDescent="0.35">
      <c r="N286" s="2"/>
      <c r="O286" s="11"/>
      <c r="Q286" s="2"/>
      <c r="R286" s="11"/>
      <c r="U286" s="2">
        <v>2</v>
      </c>
      <c r="V286" s="11">
        <v>517215</v>
      </c>
      <c r="X286" s="2">
        <v>0.68</v>
      </c>
      <c r="Y286" s="11">
        <v>517215</v>
      </c>
    </row>
    <row r="287" spans="14:25" x14ac:dyDescent="0.35">
      <c r="N287" s="2"/>
      <c r="O287" s="11"/>
      <c r="Q287" s="2"/>
      <c r="R287" s="11"/>
      <c r="U287" s="2">
        <v>3</v>
      </c>
      <c r="V287" s="11">
        <v>517467</v>
      </c>
      <c r="X287" s="2">
        <v>0.63</v>
      </c>
      <c r="Y287" s="11">
        <v>517467</v>
      </c>
    </row>
    <row r="288" spans="14:25" x14ac:dyDescent="0.35">
      <c r="N288" s="2"/>
      <c r="O288" s="11"/>
      <c r="Q288" s="2"/>
      <c r="R288" s="11"/>
      <c r="U288" s="2">
        <v>2</v>
      </c>
      <c r="V288" s="11">
        <v>518600</v>
      </c>
      <c r="X288" s="2">
        <v>0.67</v>
      </c>
      <c r="Y288" s="11">
        <v>518600</v>
      </c>
    </row>
    <row r="289" spans="14:25" x14ac:dyDescent="0.35">
      <c r="N289" s="2"/>
      <c r="O289" s="11"/>
      <c r="Q289" s="2"/>
      <c r="R289" s="11"/>
      <c r="U289" s="2">
        <v>1</v>
      </c>
      <c r="V289" s="11">
        <v>526692</v>
      </c>
      <c r="X289" s="2">
        <v>0.67</v>
      </c>
      <c r="Y289" s="11">
        <v>526692</v>
      </c>
    </row>
    <row r="290" spans="14:25" x14ac:dyDescent="0.35">
      <c r="N290" s="2"/>
      <c r="O290" s="11"/>
      <c r="Q290" s="2"/>
      <c r="R290" s="11"/>
      <c r="U290" s="2">
        <v>4</v>
      </c>
      <c r="V290" s="11">
        <v>526821</v>
      </c>
      <c r="X290" s="2">
        <v>0.65</v>
      </c>
      <c r="Y290" s="11">
        <v>526821</v>
      </c>
    </row>
    <row r="291" spans="14:25" x14ac:dyDescent="0.35">
      <c r="N291" s="2"/>
      <c r="O291" s="11"/>
      <c r="Q291" s="2"/>
      <c r="R291" s="11"/>
      <c r="U291" s="2">
        <v>3</v>
      </c>
      <c r="V291" s="11">
        <v>527755</v>
      </c>
      <c r="X291" s="2">
        <v>0.67</v>
      </c>
      <c r="Y291" s="11">
        <v>527755</v>
      </c>
    </row>
    <row r="292" spans="14:25" x14ac:dyDescent="0.35">
      <c r="N292" s="2"/>
      <c r="O292" s="11"/>
      <c r="Q292" s="2"/>
      <c r="R292" s="11"/>
      <c r="U292" s="2">
        <v>3</v>
      </c>
      <c r="V292" s="11">
        <v>527755</v>
      </c>
      <c r="X292" s="2">
        <v>0.67</v>
      </c>
      <c r="Y292" s="11">
        <v>527755</v>
      </c>
    </row>
    <row r="293" spans="14:25" x14ac:dyDescent="0.35">
      <c r="N293" s="2"/>
      <c r="O293" s="11"/>
      <c r="Q293" s="2"/>
      <c r="R293" s="11"/>
      <c r="U293" s="2">
        <v>2</v>
      </c>
      <c r="V293" s="11">
        <v>528924</v>
      </c>
      <c r="X293" s="2">
        <v>0.65</v>
      </c>
      <c r="Y293" s="11">
        <v>528924</v>
      </c>
    </row>
    <row r="294" spans="14:25" x14ac:dyDescent="0.35">
      <c r="N294" s="2"/>
      <c r="O294" s="11"/>
      <c r="Q294" s="2"/>
      <c r="R294" s="11"/>
      <c r="U294" s="2">
        <v>3</v>
      </c>
      <c r="V294" s="11">
        <v>531276</v>
      </c>
      <c r="X294" s="2">
        <v>0.65</v>
      </c>
      <c r="Y294" s="11">
        <v>531276</v>
      </c>
    </row>
    <row r="295" spans="14:25" x14ac:dyDescent="0.35">
      <c r="N295" s="2"/>
      <c r="O295" s="11"/>
      <c r="Q295" s="2"/>
      <c r="R295" s="11"/>
      <c r="U295" s="2">
        <v>3</v>
      </c>
      <c r="V295" s="11">
        <v>531966</v>
      </c>
      <c r="X295" s="2">
        <v>0.67</v>
      </c>
      <c r="Y295" s="11">
        <v>531966</v>
      </c>
    </row>
    <row r="296" spans="14:25" x14ac:dyDescent="0.35">
      <c r="N296" s="2"/>
      <c r="O296" s="11"/>
      <c r="Q296" s="2"/>
      <c r="R296" s="11"/>
      <c r="U296" s="2">
        <v>2</v>
      </c>
      <c r="V296" s="11">
        <v>532694</v>
      </c>
      <c r="X296" s="2">
        <v>0.61</v>
      </c>
      <c r="Y296" s="11">
        <v>532694</v>
      </c>
    </row>
    <row r="297" spans="14:25" x14ac:dyDescent="0.35">
      <c r="N297" s="2"/>
      <c r="O297" s="11"/>
      <c r="Q297" s="2"/>
      <c r="R297" s="11"/>
      <c r="U297" s="2">
        <v>3</v>
      </c>
      <c r="V297" s="11">
        <v>534062</v>
      </c>
      <c r="X297" s="2">
        <v>0.64</v>
      </c>
      <c r="Y297" s="11">
        <v>534062</v>
      </c>
    </row>
    <row r="298" spans="14:25" x14ac:dyDescent="0.35">
      <c r="N298" s="2"/>
      <c r="O298" s="11"/>
      <c r="Q298" s="2"/>
      <c r="R298" s="11"/>
      <c r="U298" s="2">
        <v>4</v>
      </c>
      <c r="V298" s="11">
        <v>537823</v>
      </c>
      <c r="X298" s="2">
        <v>0.66</v>
      </c>
      <c r="Y298" s="11">
        <v>537823</v>
      </c>
    </row>
    <row r="299" spans="14:25" x14ac:dyDescent="0.35">
      <c r="N299" s="2"/>
      <c r="O299" s="11"/>
      <c r="Q299" s="2"/>
      <c r="R299" s="11"/>
      <c r="U299" s="2">
        <v>5</v>
      </c>
      <c r="V299" s="11">
        <v>538844</v>
      </c>
      <c r="X299" s="2">
        <v>0.63</v>
      </c>
      <c r="Y299" s="11">
        <v>538844</v>
      </c>
    </row>
    <row r="300" spans="14:25" x14ac:dyDescent="0.35">
      <c r="N300" s="2"/>
      <c r="O300" s="11"/>
      <c r="Q300" s="2"/>
      <c r="R300" s="11"/>
      <c r="U300" s="2">
        <v>4</v>
      </c>
      <c r="V300" s="11">
        <v>541223</v>
      </c>
      <c r="X300" s="2">
        <v>0.67</v>
      </c>
      <c r="Y300" s="11">
        <v>541223</v>
      </c>
    </row>
    <row r="301" spans="14:25" x14ac:dyDescent="0.35">
      <c r="N301" s="2"/>
      <c r="O301" s="11"/>
      <c r="Q301" s="2"/>
      <c r="R301" s="11"/>
      <c r="U301" s="2">
        <v>4</v>
      </c>
      <c r="V301" s="11">
        <v>541434</v>
      </c>
      <c r="X301" s="2">
        <v>0.65</v>
      </c>
      <c r="Y301" s="11">
        <v>541434</v>
      </c>
    </row>
    <row r="302" spans="14:25" x14ac:dyDescent="0.35">
      <c r="N302" s="2"/>
      <c r="O302" s="11"/>
      <c r="Q302" s="2"/>
      <c r="R302" s="11"/>
      <c r="U302" s="2">
        <v>0</v>
      </c>
      <c r="V302" s="11">
        <v>541743</v>
      </c>
      <c r="X302" s="2">
        <v>0.6</v>
      </c>
      <c r="Y302" s="11">
        <v>541743</v>
      </c>
    </row>
    <row r="303" spans="14:25" x14ac:dyDescent="0.35">
      <c r="N303" s="2"/>
      <c r="O303" s="11"/>
      <c r="Q303" s="2"/>
      <c r="R303" s="11"/>
      <c r="U303" s="2">
        <v>5</v>
      </c>
      <c r="V303" s="11">
        <v>544205</v>
      </c>
      <c r="X303" s="2">
        <v>0.59</v>
      </c>
      <c r="Y303" s="11">
        <v>544205</v>
      </c>
    </row>
    <row r="304" spans="14:25" x14ac:dyDescent="0.35">
      <c r="N304" s="2"/>
      <c r="O304" s="11"/>
      <c r="Q304" s="2"/>
      <c r="R304" s="11"/>
      <c r="U304" s="2">
        <v>4</v>
      </c>
      <c r="V304" s="11">
        <v>547751</v>
      </c>
      <c r="X304" s="2">
        <v>0.56999999999999995</v>
      </c>
      <c r="Y304" s="11">
        <v>547751</v>
      </c>
    </row>
    <row r="305" spans="14:25" x14ac:dyDescent="0.35">
      <c r="N305" s="2"/>
      <c r="O305" s="11"/>
      <c r="Q305" s="2"/>
      <c r="R305" s="11"/>
      <c r="U305" s="2">
        <v>4</v>
      </c>
      <c r="V305" s="11">
        <v>548083</v>
      </c>
      <c r="X305" s="2">
        <v>0.66</v>
      </c>
      <c r="Y305" s="11">
        <v>548083</v>
      </c>
    </row>
    <row r="306" spans="14:25" x14ac:dyDescent="0.35">
      <c r="N306" s="2"/>
      <c r="O306" s="11"/>
      <c r="Q306" s="2"/>
      <c r="R306" s="11"/>
      <c r="U306" s="2">
        <v>1</v>
      </c>
      <c r="V306" s="11">
        <v>548164</v>
      </c>
      <c r="X306" s="2">
        <v>0.69</v>
      </c>
      <c r="Y306" s="11">
        <v>548164</v>
      </c>
    </row>
    <row r="307" spans="14:25" x14ac:dyDescent="0.35">
      <c r="N307" s="2"/>
      <c r="O307" s="11"/>
      <c r="Q307" s="2"/>
      <c r="R307" s="11"/>
      <c r="U307" s="2">
        <v>4</v>
      </c>
      <c r="V307" s="11">
        <v>551575</v>
      </c>
      <c r="X307" s="2">
        <v>0.63</v>
      </c>
      <c r="Y307" s="11">
        <v>551575</v>
      </c>
    </row>
    <row r="308" spans="14:25" x14ac:dyDescent="0.35">
      <c r="N308" s="2"/>
      <c r="O308" s="11"/>
      <c r="Q308" s="2"/>
      <c r="R308" s="11"/>
      <c r="U308" s="2">
        <v>4</v>
      </c>
      <c r="V308" s="11">
        <v>558778</v>
      </c>
      <c r="X308" s="2">
        <v>0.59</v>
      </c>
      <c r="Y308" s="11">
        <v>558778</v>
      </c>
    </row>
    <row r="309" spans="14:25" x14ac:dyDescent="0.35">
      <c r="N309" s="2"/>
      <c r="O309" s="11"/>
      <c r="Q309" s="2"/>
      <c r="R309" s="11"/>
      <c r="U309" s="2">
        <v>2</v>
      </c>
      <c r="V309" s="11">
        <v>558856</v>
      </c>
      <c r="X309" s="2">
        <v>0.64</v>
      </c>
      <c r="Y309" s="11">
        <v>558856</v>
      </c>
    </row>
    <row r="310" spans="14:25" x14ac:dyDescent="0.35">
      <c r="N310" s="2"/>
      <c r="O310" s="11"/>
      <c r="Q310" s="2"/>
      <c r="R310" s="11"/>
      <c r="U310" s="2">
        <v>3</v>
      </c>
      <c r="V310" s="11">
        <v>562100</v>
      </c>
      <c r="X310" s="2">
        <v>0.63</v>
      </c>
      <c r="Y310" s="11">
        <v>562100</v>
      </c>
    </row>
    <row r="311" spans="14:25" x14ac:dyDescent="0.35">
      <c r="N311" s="2"/>
      <c r="O311" s="11"/>
      <c r="Q311" s="2"/>
      <c r="R311" s="11"/>
      <c r="U311" s="2">
        <v>3</v>
      </c>
      <c r="V311" s="11">
        <v>562451</v>
      </c>
      <c r="X311" s="2">
        <v>0.65</v>
      </c>
      <c r="Y311" s="11">
        <v>562451</v>
      </c>
    </row>
    <row r="312" spans="14:25" x14ac:dyDescent="0.35">
      <c r="N312" s="2"/>
      <c r="O312" s="11"/>
      <c r="Q312" s="2"/>
      <c r="R312" s="11"/>
      <c r="U312" s="2">
        <v>2</v>
      </c>
      <c r="V312" s="11">
        <v>563507</v>
      </c>
      <c r="X312" s="2">
        <v>0.67</v>
      </c>
      <c r="Y312" s="11">
        <v>563507</v>
      </c>
    </row>
    <row r="313" spans="14:25" x14ac:dyDescent="0.35">
      <c r="N313" s="2"/>
      <c r="O313" s="11"/>
      <c r="U313" s="2">
        <v>5</v>
      </c>
      <c r="V313" s="11">
        <v>567382</v>
      </c>
      <c r="X313" s="2">
        <v>0.69</v>
      </c>
      <c r="Y313" s="11">
        <v>567382</v>
      </c>
    </row>
    <row r="314" spans="14:25" x14ac:dyDescent="0.35">
      <c r="N314" s="2"/>
      <c r="O314" s="11"/>
      <c r="U314" s="2">
        <v>3</v>
      </c>
      <c r="V314" s="11">
        <v>569680</v>
      </c>
      <c r="X314" s="2">
        <v>0.63</v>
      </c>
      <c r="Y314" s="11">
        <v>569680</v>
      </c>
    </row>
    <row r="315" spans="14:25" x14ac:dyDescent="0.35">
      <c r="N315" s="2"/>
      <c r="O315" s="11"/>
      <c r="U315" s="2">
        <v>5</v>
      </c>
      <c r="V315" s="11">
        <v>570500</v>
      </c>
      <c r="X315" s="2">
        <v>0.65</v>
      </c>
      <c r="Y315" s="11">
        <v>570500</v>
      </c>
    </row>
    <row r="316" spans="14:25" x14ac:dyDescent="0.35">
      <c r="N316" s="2"/>
      <c r="O316" s="11"/>
      <c r="U316" s="2">
        <v>5</v>
      </c>
      <c r="V316" s="11">
        <v>571843</v>
      </c>
      <c r="X316" s="2">
        <v>0.66</v>
      </c>
      <c r="Y316" s="11">
        <v>571843</v>
      </c>
    </row>
    <row r="317" spans="14:25" x14ac:dyDescent="0.35">
      <c r="N317" s="2"/>
      <c r="O317" s="11"/>
      <c r="U317" s="2">
        <v>4</v>
      </c>
      <c r="V317" s="11">
        <v>572046</v>
      </c>
      <c r="X317" s="2">
        <v>0.69</v>
      </c>
      <c r="Y317" s="11">
        <v>572046</v>
      </c>
    </row>
    <row r="318" spans="14:25" x14ac:dyDescent="0.35">
      <c r="N318" s="2"/>
      <c r="O318" s="11"/>
      <c r="U318" s="2">
        <v>3</v>
      </c>
      <c r="V318" s="11">
        <v>572380</v>
      </c>
      <c r="X318" s="2">
        <v>0.67</v>
      </c>
      <c r="Y318" s="11">
        <v>572380</v>
      </c>
    </row>
    <row r="319" spans="14:25" x14ac:dyDescent="0.35">
      <c r="N319" s="2"/>
      <c r="O319" s="11"/>
      <c r="U319" s="2">
        <v>3</v>
      </c>
      <c r="V319" s="11">
        <v>572811</v>
      </c>
      <c r="X319" s="2">
        <v>0.63</v>
      </c>
      <c r="Y319" s="11">
        <v>572811</v>
      </c>
    </row>
    <row r="320" spans="14:25" x14ac:dyDescent="0.35">
      <c r="N320" s="2"/>
      <c r="O320" s="11"/>
      <c r="U320" s="2">
        <v>3</v>
      </c>
      <c r="V320" s="11">
        <v>575203</v>
      </c>
      <c r="X320" s="2">
        <v>0.61</v>
      </c>
      <c r="Y320" s="11">
        <v>575203</v>
      </c>
    </row>
    <row r="321" spans="14:25" x14ac:dyDescent="0.35">
      <c r="N321" s="2"/>
      <c r="O321" s="11"/>
      <c r="U321" s="2">
        <v>5</v>
      </c>
      <c r="V321" s="11">
        <v>576716</v>
      </c>
      <c r="X321" s="2">
        <v>0.66</v>
      </c>
      <c r="Y321" s="11">
        <v>576716</v>
      </c>
    </row>
    <row r="322" spans="14:25" x14ac:dyDescent="0.35">
      <c r="N322" s="2"/>
      <c r="O322" s="11"/>
      <c r="U322" s="2">
        <v>0</v>
      </c>
      <c r="V322" s="11">
        <v>578651</v>
      </c>
      <c r="X322" s="2">
        <v>0.68</v>
      </c>
      <c r="Y322" s="11">
        <v>578651</v>
      </c>
    </row>
    <row r="323" spans="14:25" x14ac:dyDescent="0.35">
      <c r="N323" s="2"/>
      <c r="O323" s="11"/>
      <c r="U323" s="2">
        <v>1</v>
      </c>
      <c r="V323" s="11">
        <v>583570</v>
      </c>
      <c r="X323" s="2">
        <v>0.65</v>
      </c>
      <c r="Y323" s="11">
        <v>583570</v>
      </c>
    </row>
    <row r="324" spans="14:25" x14ac:dyDescent="0.35">
      <c r="N324" s="2"/>
      <c r="O324" s="11"/>
      <c r="U324" s="2">
        <v>2</v>
      </c>
      <c r="V324" s="11">
        <v>586620</v>
      </c>
      <c r="X324" s="2">
        <v>0.64</v>
      </c>
      <c r="Y324" s="11">
        <v>586620</v>
      </c>
    </row>
    <row r="325" spans="14:25" x14ac:dyDescent="0.35">
      <c r="N325" s="2"/>
      <c r="O325" s="11"/>
      <c r="U325" s="2">
        <v>4</v>
      </c>
      <c r="V325" s="11">
        <v>590284</v>
      </c>
      <c r="X325" s="2">
        <v>0.65</v>
      </c>
      <c r="Y325" s="11">
        <v>590284</v>
      </c>
    </row>
    <row r="326" spans="14:25" x14ac:dyDescent="0.35">
      <c r="N326" s="2"/>
      <c r="O326" s="11"/>
      <c r="U326" s="2">
        <v>4</v>
      </c>
      <c r="V326" s="11">
        <v>591671</v>
      </c>
      <c r="X326" s="2">
        <v>0.6</v>
      </c>
      <c r="Y326" s="11">
        <v>591671</v>
      </c>
    </row>
    <row r="327" spans="14:25" x14ac:dyDescent="0.35">
      <c r="N327" s="2"/>
      <c r="O327" s="11"/>
      <c r="U327" s="2">
        <v>4</v>
      </c>
      <c r="V327" s="11">
        <v>591671</v>
      </c>
      <c r="X327" s="2">
        <v>0.6</v>
      </c>
      <c r="Y327" s="11">
        <v>591671</v>
      </c>
    </row>
    <row r="328" spans="14:25" x14ac:dyDescent="0.35">
      <c r="N328" s="2"/>
      <c r="O328" s="11"/>
      <c r="U328" s="2">
        <v>3</v>
      </c>
      <c r="V328" s="11">
        <v>591700</v>
      </c>
      <c r="X328" s="2">
        <v>0.66</v>
      </c>
      <c r="Y328" s="11">
        <v>591700</v>
      </c>
    </row>
    <row r="329" spans="14:25" x14ac:dyDescent="0.35">
      <c r="N329" s="2"/>
      <c r="O329" s="11"/>
      <c r="U329" s="2">
        <v>3</v>
      </c>
      <c r="V329" s="11">
        <v>592435</v>
      </c>
      <c r="X329" s="2">
        <v>0.67</v>
      </c>
      <c r="Y329" s="11">
        <v>592435</v>
      </c>
    </row>
    <row r="330" spans="14:25" x14ac:dyDescent="0.35">
      <c r="N330" s="2"/>
      <c r="O330" s="11"/>
      <c r="U330" s="2">
        <v>4</v>
      </c>
      <c r="V330" s="11">
        <v>597025</v>
      </c>
      <c r="X330" s="2">
        <v>0.66</v>
      </c>
      <c r="Y330" s="11">
        <v>597025</v>
      </c>
    </row>
    <row r="331" spans="14:25" x14ac:dyDescent="0.35">
      <c r="N331" s="2"/>
      <c r="O331" s="11"/>
      <c r="U331" s="2">
        <v>4</v>
      </c>
      <c r="V331" s="11">
        <v>600775</v>
      </c>
      <c r="X331" s="2">
        <v>0.56999999999999995</v>
      </c>
      <c r="Y331" s="11">
        <v>600775</v>
      </c>
    </row>
    <row r="332" spans="14:25" x14ac:dyDescent="0.35">
      <c r="N332" s="2"/>
      <c r="O332" s="11"/>
      <c r="U332" s="2">
        <v>3</v>
      </c>
      <c r="V332" s="11">
        <v>602208</v>
      </c>
      <c r="X332" s="2">
        <v>0.68</v>
      </c>
      <c r="Y332" s="11">
        <v>602208</v>
      </c>
    </row>
    <row r="333" spans="14:25" x14ac:dyDescent="0.35">
      <c r="N333" s="2"/>
      <c r="O333" s="11"/>
      <c r="U333" s="2">
        <v>1</v>
      </c>
      <c r="V333" s="11">
        <v>603038</v>
      </c>
      <c r="X333" s="2">
        <v>0.67</v>
      </c>
      <c r="Y333" s="11">
        <v>603038</v>
      </c>
    </row>
    <row r="334" spans="14:25" x14ac:dyDescent="0.35">
      <c r="N334" s="2"/>
      <c r="O334" s="11"/>
      <c r="U334" s="2">
        <v>4</v>
      </c>
      <c r="V334" s="11">
        <v>603458</v>
      </c>
      <c r="X334" s="2">
        <v>0.69</v>
      </c>
      <c r="Y334" s="11">
        <v>603458</v>
      </c>
    </row>
    <row r="335" spans="14:25" x14ac:dyDescent="0.35">
      <c r="N335" s="2"/>
      <c r="O335" s="11"/>
      <c r="U335" s="2">
        <v>4</v>
      </c>
      <c r="V335" s="11">
        <v>605288</v>
      </c>
      <c r="X335" s="2">
        <v>0.68</v>
      </c>
      <c r="Y335" s="11">
        <v>605288</v>
      </c>
    </row>
    <row r="336" spans="14:25" x14ac:dyDescent="0.35">
      <c r="N336" s="2"/>
      <c r="O336" s="11"/>
      <c r="U336" s="2">
        <v>3</v>
      </c>
      <c r="V336" s="11">
        <v>608146</v>
      </c>
      <c r="X336" s="2">
        <v>0.65</v>
      </c>
      <c r="Y336" s="11">
        <v>608146</v>
      </c>
    </row>
    <row r="337" spans="14:25" x14ac:dyDescent="0.35">
      <c r="N337" s="2"/>
      <c r="O337" s="11"/>
      <c r="U337" s="2">
        <v>1</v>
      </c>
      <c r="V337" s="11">
        <v>610588</v>
      </c>
      <c r="X337" s="2">
        <v>0.64</v>
      </c>
      <c r="Y337" s="11">
        <v>610588</v>
      </c>
    </row>
    <row r="338" spans="14:25" x14ac:dyDescent="0.35">
      <c r="N338" s="2"/>
      <c r="O338" s="11"/>
      <c r="U338" s="2">
        <v>3</v>
      </c>
      <c r="V338" s="11">
        <v>610755</v>
      </c>
      <c r="X338" s="2">
        <v>0.67</v>
      </c>
      <c r="Y338" s="11">
        <v>610755</v>
      </c>
    </row>
    <row r="339" spans="14:25" x14ac:dyDescent="0.35">
      <c r="N339" s="2"/>
      <c r="O339" s="11"/>
      <c r="U339" s="2">
        <v>4</v>
      </c>
      <c r="V339" s="11">
        <v>610978</v>
      </c>
      <c r="X339" s="2">
        <v>0.67</v>
      </c>
      <c r="Y339" s="11">
        <v>610978</v>
      </c>
    </row>
    <row r="340" spans="14:25" x14ac:dyDescent="0.35">
      <c r="N340" s="2"/>
      <c r="O340" s="11"/>
      <c r="U340" s="2">
        <v>3</v>
      </c>
      <c r="V340" s="11">
        <v>611755</v>
      </c>
      <c r="X340" s="2">
        <v>0.69</v>
      </c>
      <c r="Y340" s="11">
        <v>611755</v>
      </c>
    </row>
    <row r="341" spans="14:25" x14ac:dyDescent="0.35">
      <c r="N341" s="2"/>
      <c r="O341" s="11"/>
      <c r="U341" s="2">
        <v>3</v>
      </c>
      <c r="V341" s="11">
        <v>612051</v>
      </c>
      <c r="X341" s="2">
        <v>0.67</v>
      </c>
      <c r="Y341" s="11">
        <v>612051</v>
      </c>
    </row>
    <row r="342" spans="14:25" x14ac:dyDescent="0.35">
      <c r="N342" s="2"/>
      <c r="O342" s="11"/>
      <c r="U342" s="2">
        <v>3</v>
      </c>
      <c r="V342" s="11">
        <v>614151</v>
      </c>
      <c r="X342" s="2">
        <v>0.64</v>
      </c>
      <c r="Y342" s="11">
        <v>614151</v>
      </c>
    </row>
    <row r="343" spans="14:25" x14ac:dyDescent="0.35">
      <c r="N343" s="2"/>
      <c r="O343" s="11"/>
      <c r="U343" s="2">
        <v>4</v>
      </c>
      <c r="V343" s="11">
        <v>617136</v>
      </c>
      <c r="X343" s="2">
        <v>0.68</v>
      </c>
      <c r="Y343" s="11">
        <v>617136</v>
      </c>
    </row>
    <row r="344" spans="14:25" x14ac:dyDescent="0.35">
      <c r="N344" s="2"/>
      <c r="O344" s="11"/>
      <c r="U344" s="2">
        <v>0</v>
      </c>
      <c r="V344" s="11">
        <v>617511</v>
      </c>
      <c r="X344" s="2">
        <v>0.68</v>
      </c>
      <c r="Y344" s="11">
        <v>617511</v>
      </c>
    </row>
    <row r="345" spans="14:25" x14ac:dyDescent="0.35">
      <c r="N345" s="2"/>
      <c r="O345" s="11"/>
      <c r="U345" s="2">
        <v>4</v>
      </c>
      <c r="V345" s="11">
        <v>618345</v>
      </c>
      <c r="X345" s="2">
        <v>0.66</v>
      </c>
      <c r="Y345" s="11">
        <v>618345</v>
      </c>
    </row>
    <row r="346" spans="14:25" x14ac:dyDescent="0.35">
      <c r="N346" s="2"/>
      <c r="O346" s="11"/>
      <c r="U346" s="2">
        <v>2</v>
      </c>
      <c r="V346" s="11">
        <v>618600</v>
      </c>
      <c r="X346" s="2">
        <v>0.6</v>
      </c>
      <c r="Y346" s="11">
        <v>618600</v>
      </c>
    </row>
    <row r="347" spans="14:25" x14ac:dyDescent="0.35">
      <c r="N347" s="2"/>
      <c r="O347" s="11"/>
      <c r="U347" s="2">
        <v>5</v>
      </c>
      <c r="V347" s="11">
        <v>621957</v>
      </c>
      <c r="X347" s="2">
        <v>0.69</v>
      </c>
      <c r="Y347" s="11">
        <v>621957</v>
      </c>
    </row>
    <row r="348" spans="14:25" x14ac:dyDescent="0.35">
      <c r="N348" s="2"/>
      <c r="O348" s="11"/>
      <c r="U348" s="2">
        <v>4</v>
      </c>
      <c r="V348" s="11">
        <v>624102</v>
      </c>
      <c r="X348" s="2">
        <v>0.68</v>
      </c>
      <c r="Y348" s="11">
        <v>624102</v>
      </c>
    </row>
    <row r="349" spans="14:25" x14ac:dyDescent="0.35">
      <c r="N349" s="2"/>
      <c r="O349" s="11"/>
      <c r="U349" s="2">
        <v>4</v>
      </c>
      <c r="V349" s="11">
        <v>626059</v>
      </c>
      <c r="X349" s="2">
        <v>0.63</v>
      </c>
      <c r="Y349" s="11">
        <v>626059</v>
      </c>
    </row>
    <row r="350" spans="14:25" x14ac:dyDescent="0.35">
      <c r="N350" s="2"/>
      <c r="O350" s="11"/>
      <c r="U350" s="2">
        <v>2</v>
      </c>
      <c r="V350" s="11">
        <v>627676</v>
      </c>
      <c r="X350" s="2">
        <v>0.66</v>
      </c>
      <c r="Y350" s="11">
        <v>627676</v>
      </c>
    </row>
    <row r="351" spans="14:25" x14ac:dyDescent="0.35">
      <c r="N351" s="2"/>
      <c r="O351" s="11"/>
      <c r="U351" s="2">
        <v>4</v>
      </c>
      <c r="V351" s="11">
        <v>628494</v>
      </c>
      <c r="X351" s="2">
        <v>0.67</v>
      </c>
      <c r="Y351" s="11">
        <v>628494</v>
      </c>
    </row>
    <row r="352" spans="14:25" x14ac:dyDescent="0.35">
      <c r="N352" s="2"/>
      <c r="O352" s="11"/>
      <c r="U352" s="2">
        <v>5</v>
      </c>
      <c r="V352" s="11">
        <v>629492</v>
      </c>
      <c r="X352" s="2">
        <v>0.73</v>
      </c>
      <c r="Y352" s="11">
        <v>629492</v>
      </c>
    </row>
    <row r="353" spans="14:25" x14ac:dyDescent="0.35">
      <c r="N353" s="2"/>
      <c r="O353" s="11"/>
      <c r="U353" s="2">
        <v>1</v>
      </c>
      <c r="V353" s="11">
        <v>631568</v>
      </c>
      <c r="X353" s="2">
        <v>0.68</v>
      </c>
      <c r="Y353" s="11">
        <v>631568</v>
      </c>
    </row>
    <row r="354" spans="14:25" x14ac:dyDescent="0.35">
      <c r="N354" s="2"/>
      <c r="O354" s="11"/>
      <c r="U354" s="2">
        <v>4</v>
      </c>
      <c r="V354" s="11">
        <v>636298</v>
      </c>
      <c r="X354" s="2">
        <v>0.71</v>
      </c>
      <c r="Y354" s="11">
        <v>636298</v>
      </c>
    </row>
    <row r="355" spans="14:25" x14ac:dyDescent="0.35">
      <c r="N355" s="2"/>
      <c r="O355" s="11"/>
      <c r="U355" s="2">
        <v>5</v>
      </c>
      <c r="V355" s="11">
        <v>636885</v>
      </c>
      <c r="X355" s="2">
        <v>0.69</v>
      </c>
      <c r="Y355" s="11">
        <v>636885</v>
      </c>
    </row>
    <row r="356" spans="14:25" x14ac:dyDescent="0.35">
      <c r="N356" s="2"/>
      <c r="O356" s="11"/>
      <c r="U356" s="2">
        <v>4</v>
      </c>
      <c r="V356" s="11">
        <v>637911</v>
      </c>
      <c r="X356" s="2">
        <v>0.67</v>
      </c>
      <c r="Y356" s="11">
        <v>637911</v>
      </c>
    </row>
    <row r="357" spans="14:25" x14ac:dyDescent="0.35">
      <c r="N357" s="2"/>
      <c r="O357" s="11"/>
      <c r="U357" s="2">
        <v>2</v>
      </c>
      <c r="V357" s="11">
        <v>638313</v>
      </c>
      <c r="X357" s="2">
        <v>0.73</v>
      </c>
      <c r="Y357" s="11">
        <v>638313</v>
      </c>
    </row>
    <row r="358" spans="14:25" x14ac:dyDescent="0.35">
      <c r="N358" s="2"/>
      <c r="O358" s="11"/>
      <c r="U358" s="2">
        <v>2</v>
      </c>
      <c r="V358" s="11">
        <v>638702</v>
      </c>
      <c r="X358" s="2">
        <v>0.64</v>
      </c>
      <c r="Y358" s="11">
        <v>638702</v>
      </c>
    </row>
    <row r="359" spans="14:25" x14ac:dyDescent="0.35">
      <c r="N359" s="2"/>
      <c r="O359" s="11"/>
      <c r="U359" s="2">
        <v>4</v>
      </c>
      <c r="V359" s="11">
        <v>639429</v>
      </c>
      <c r="X359" s="2">
        <v>0.63</v>
      </c>
      <c r="Y359" s="11">
        <v>639429</v>
      </c>
    </row>
    <row r="360" spans="14:25" x14ac:dyDescent="0.35">
      <c r="N360" s="2"/>
      <c r="O360" s="11"/>
      <c r="U360" s="2">
        <v>3</v>
      </c>
      <c r="V360" s="11">
        <v>639442</v>
      </c>
      <c r="X360" s="2">
        <v>0.67</v>
      </c>
      <c r="Y360" s="11">
        <v>639442</v>
      </c>
    </row>
    <row r="361" spans="14:25" x14ac:dyDescent="0.35">
      <c r="N361" s="2"/>
      <c r="O361" s="11"/>
      <c r="U361" s="2">
        <v>3</v>
      </c>
      <c r="V361" s="11">
        <v>641016</v>
      </c>
      <c r="X361" s="2">
        <v>0.66</v>
      </c>
      <c r="Y361" s="11">
        <v>641016</v>
      </c>
    </row>
    <row r="362" spans="14:25" x14ac:dyDescent="0.35">
      <c r="N362" s="2"/>
      <c r="O362" s="11"/>
      <c r="U362" s="2">
        <v>4</v>
      </c>
      <c r="V362" s="11">
        <v>642869</v>
      </c>
      <c r="X362" s="2">
        <v>0.68</v>
      </c>
      <c r="Y362" s="11">
        <v>642869</v>
      </c>
    </row>
    <row r="363" spans="14:25" x14ac:dyDescent="0.35">
      <c r="N363" s="11"/>
      <c r="O363" s="2"/>
      <c r="U363" s="2">
        <v>3</v>
      </c>
      <c r="V363" s="11">
        <v>644890</v>
      </c>
      <c r="X363" s="2">
        <v>0.71</v>
      </c>
      <c r="Y363" s="11">
        <v>644890</v>
      </c>
    </row>
    <row r="364" spans="14:25" x14ac:dyDescent="0.35">
      <c r="N364" s="11"/>
      <c r="O364" s="2"/>
      <c r="U364" s="2">
        <v>4</v>
      </c>
      <c r="V364" s="11">
        <v>647146</v>
      </c>
      <c r="X364" s="2">
        <v>0.66</v>
      </c>
      <c r="Y364" s="11">
        <v>647146</v>
      </c>
    </row>
    <row r="365" spans="14:25" x14ac:dyDescent="0.35">
      <c r="N365" s="11"/>
      <c r="O365" s="2"/>
      <c r="U365" s="2">
        <v>5</v>
      </c>
      <c r="V365" s="11">
        <v>648661</v>
      </c>
      <c r="X365" s="2">
        <v>0.65</v>
      </c>
      <c r="Y365" s="11">
        <v>648661</v>
      </c>
    </row>
    <row r="366" spans="14:25" x14ac:dyDescent="0.35">
      <c r="N366" s="11"/>
      <c r="O366" s="2"/>
      <c r="Q366" s="6" t="s">
        <v>59</v>
      </c>
      <c r="U366" s="2">
        <v>4</v>
      </c>
      <c r="V366" s="11">
        <v>652485</v>
      </c>
      <c r="X366" s="2">
        <v>0.69</v>
      </c>
      <c r="Y366" s="11">
        <v>652485</v>
      </c>
    </row>
    <row r="367" spans="14:25" x14ac:dyDescent="0.35">
      <c r="N367" s="10" t="s">
        <v>1</v>
      </c>
      <c r="O367" s="1" t="s">
        <v>7</v>
      </c>
      <c r="Q367" s="6" t="s">
        <v>57</v>
      </c>
      <c r="R367" s="6" t="s">
        <v>58</v>
      </c>
      <c r="U367" s="2">
        <v>4</v>
      </c>
      <c r="V367" s="11">
        <v>652929</v>
      </c>
      <c r="X367" s="2">
        <v>0.66</v>
      </c>
      <c r="Y367" s="11">
        <v>652929</v>
      </c>
    </row>
    <row r="368" spans="14:25" x14ac:dyDescent="0.35">
      <c r="N368" s="11">
        <v>257480</v>
      </c>
      <c r="O368" s="2">
        <v>1</v>
      </c>
      <c r="Q368" s="11">
        <v>257480</v>
      </c>
      <c r="R368" s="11">
        <v>181044</v>
      </c>
      <c r="U368" s="2">
        <v>4</v>
      </c>
      <c r="V368" s="11">
        <v>661098</v>
      </c>
      <c r="X368" s="2">
        <v>0.65</v>
      </c>
      <c r="Y368" s="11">
        <v>661098</v>
      </c>
    </row>
    <row r="369" spans="14:25" x14ac:dyDescent="0.35">
      <c r="N369" s="11">
        <v>279951</v>
      </c>
      <c r="O369" s="2">
        <v>1</v>
      </c>
      <c r="Q369" s="11">
        <v>279951</v>
      </c>
      <c r="R369" s="11">
        <v>217664</v>
      </c>
      <c r="U369" s="2">
        <v>4</v>
      </c>
      <c r="V369" s="11">
        <v>661102</v>
      </c>
      <c r="X369" s="2">
        <v>0.66</v>
      </c>
      <c r="Y369" s="11">
        <v>661102</v>
      </c>
    </row>
    <row r="370" spans="14:25" x14ac:dyDescent="0.35">
      <c r="N370" s="11">
        <v>316511</v>
      </c>
      <c r="O370" s="2">
        <v>1</v>
      </c>
      <c r="Q370" s="11">
        <v>316511</v>
      </c>
      <c r="R370" s="11">
        <v>250913</v>
      </c>
      <c r="U370" s="2">
        <v>5</v>
      </c>
      <c r="V370" s="11">
        <v>661173</v>
      </c>
      <c r="X370" s="2">
        <v>0.69</v>
      </c>
      <c r="Y370" s="11">
        <v>661173</v>
      </c>
    </row>
    <row r="371" spans="14:25" x14ac:dyDescent="0.35">
      <c r="N371" s="11">
        <v>322184</v>
      </c>
      <c r="O371" s="2">
        <v>1</v>
      </c>
      <c r="Q371" s="11">
        <v>322184</v>
      </c>
      <c r="R371" s="11">
        <v>274033</v>
      </c>
      <c r="U371" s="2">
        <v>3</v>
      </c>
      <c r="V371" s="11">
        <v>665053</v>
      </c>
      <c r="X371" s="2">
        <v>0.64</v>
      </c>
      <c r="Y371" s="11">
        <v>665053</v>
      </c>
    </row>
    <row r="372" spans="14:25" x14ac:dyDescent="0.35">
      <c r="N372" s="11">
        <v>325675</v>
      </c>
      <c r="O372" s="2">
        <v>1</v>
      </c>
      <c r="Q372" s="11">
        <v>325675</v>
      </c>
      <c r="R372" s="11">
        <v>289828</v>
      </c>
      <c r="U372" s="2">
        <v>1</v>
      </c>
      <c r="V372" s="11">
        <v>666126</v>
      </c>
      <c r="X372" s="2">
        <v>0.63</v>
      </c>
      <c r="Y372" s="11">
        <v>666126</v>
      </c>
    </row>
    <row r="373" spans="14:25" x14ac:dyDescent="0.35">
      <c r="N373" s="11">
        <v>339527</v>
      </c>
      <c r="O373" s="2">
        <v>1</v>
      </c>
      <c r="Q373" s="11">
        <v>339527</v>
      </c>
      <c r="R373" s="11">
        <v>294194</v>
      </c>
      <c r="U373" s="2">
        <v>5</v>
      </c>
      <c r="V373" s="11">
        <v>666860</v>
      </c>
      <c r="X373" s="2">
        <v>0.72</v>
      </c>
      <c r="Y373" s="11">
        <v>666860</v>
      </c>
    </row>
    <row r="374" spans="14:25" x14ac:dyDescent="0.35">
      <c r="N374" s="11">
        <v>362259</v>
      </c>
      <c r="O374" s="2">
        <v>1</v>
      </c>
      <c r="Q374" s="11">
        <v>362259</v>
      </c>
      <c r="R374" s="11">
        <v>299990</v>
      </c>
      <c r="U374" s="2">
        <v>2</v>
      </c>
      <c r="V374" s="11">
        <v>668646</v>
      </c>
      <c r="X374" s="2">
        <v>0.67</v>
      </c>
      <c r="Y374" s="11">
        <v>668646</v>
      </c>
    </row>
    <row r="375" spans="14:25" x14ac:dyDescent="0.35">
      <c r="N375" s="11">
        <v>364973</v>
      </c>
      <c r="O375" s="2">
        <v>1</v>
      </c>
      <c r="Q375" s="11">
        <v>364973</v>
      </c>
      <c r="R375" s="11">
        <v>311368</v>
      </c>
      <c r="U375" s="2">
        <v>2</v>
      </c>
      <c r="V375" s="11">
        <v>668815</v>
      </c>
      <c r="X375" s="2">
        <v>0.66</v>
      </c>
      <c r="Y375" s="11">
        <v>668815</v>
      </c>
    </row>
    <row r="376" spans="14:25" x14ac:dyDescent="0.35">
      <c r="N376" s="11">
        <v>372210</v>
      </c>
      <c r="O376" s="2">
        <v>1</v>
      </c>
      <c r="Q376" s="11">
        <v>372210</v>
      </c>
      <c r="R376" s="11">
        <v>317656</v>
      </c>
      <c r="U376" s="2">
        <v>4</v>
      </c>
      <c r="V376" s="11">
        <v>668823</v>
      </c>
      <c r="X376" s="2">
        <v>0.68</v>
      </c>
      <c r="Y376" s="11">
        <v>668823</v>
      </c>
    </row>
    <row r="377" spans="14:25" x14ac:dyDescent="0.35">
      <c r="N377" s="11">
        <v>408991</v>
      </c>
      <c r="O377" s="2">
        <v>1</v>
      </c>
      <c r="Q377" s="11">
        <v>408991</v>
      </c>
      <c r="R377" s="11">
        <v>327375</v>
      </c>
      <c r="U377" s="2">
        <v>4</v>
      </c>
      <c r="V377" s="11">
        <v>670204</v>
      </c>
      <c r="X377" s="2">
        <v>0.68</v>
      </c>
      <c r="Y377" s="11">
        <v>670204</v>
      </c>
    </row>
    <row r="378" spans="14:25" x14ac:dyDescent="0.35">
      <c r="N378" s="11">
        <v>428260</v>
      </c>
      <c r="O378" s="2">
        <v>1</v>
      </c>
      <c r="Q378" s="11">
        <v>428260</v>
      </c>
      <c r="R378" s="11">
        <v>339258</v>
      </c>
      <c r="U378" s="2">
        <v>4</v>
      </c>
      <c r="V378" s="11">
        <v>671549</v>
      </c>
      <c r="X378" s="2">
        <v>0.63</v>
      </c>
      <c r="Y378" s="11">
        <v>671549</v>
      </c>
    </row>
    <row r="379" spans="14:25" x14ac:dyDescent="0.35">
      <c r="N379" s="11">
        <v>434553</v>
      </c>
      <c r="O379" s="2">
        <v>1</v>
      </c>
      <c r="Q379" s="11">
        <v>434553</v>
      </c>
      <c r="R379" s="11">
        <v>341033</v>
      </c>
      <c r="U379" s="2">
        <v>4</v>
      </c>
      <c r="V379" s="11">
        <v>672792</v>
      </c>
      <c r="X379" s="2">
        <v>0.68</v>
      </c>
      <c r="Y379" s="11">
        <v>672792</v>
      </c>
    </row>
    <row r="380" spans="14:25" x14ac:dyDescent="0.35">
      <c r="N380" s="11">
        <v>440069</v>
      </c>
      <c r="O380" s="2">
        <v>1</v>
      </c>
      <c r="Q380" s="11">
        <v>440069</v>
      </c>
      <c r="R380" s="11">
        <v>353200</v>
      </c>
      <c r="U380" s="2">
        <v>5</v>
      </c>
      <c r="V380" s="11">
        <v>677426</v>
      </c>
      <c r="X380" s="2">
        <v>0.68</v>
      </c>
      <c r="Y380" s="11">
        <v>677426</v>
      </c>
    </row>
    <row r="381" spans="14:25" x14ac:dyDescent="0.35">
      <c r="N381" s="11">
        <v>440729</v>
      </c>
      <c r="O381" s="2">
        <v>1</v>
      </c>
      <c r="Q381" s="11">
        <v>440729</v>
      </c>
      <c r="R381" s="11">
        <v>363887</v>
      </c>
      <c r="U381" s="2">
        <v>3</v>
      </c>
      <c r="V381" s="11">
        <v>678466</v>
      </c>
      <c r="X381" s="2">
        <v>0.63</v>
      </c>
      <c r="Y381" s="11">
        <v>678466</v>
      </c>
    </row>
    <row r="382" spans="14:25" x14ac:dyDescent="0.35">
      <c r="N382" s="11">
        <v>441684</v>
      </c>
      <c r="O382" s="2">
        <v>1</v>
      </c>
      <c r="Q382" s="11">
        <v>441684</v>
      </c>
      <c r="R382" s="11">
        <v>367206</v>
      </c>
      <c r="U382" s="2">
        <v>2</v>
      </c>
      <c r="V382" s="11">
        <v>679558</v>
      </c>
      <c r="X382" s="2">
        <v>0.7</v>
      </c>
      <c r="Y382" s="11">
        <v>679558</v>
      </c>
    </row>
    <row r="383" spans="14:25" x14ac:dyDescent="0.35">
      <c r="N383" s="11">
        <v>448660</v>
      </c>
      <c r="O383" s="2">
        <v>1</v>
      </c>
      <c r="Q383" s="11">
        <v>448660</v>
      </c>
      <c r="R383" s="11">
        <v>367744</v>
      </c>
      <c r="U383" s="2">
        <v>5</v>
      </c>
      <c r="V383" s="11">
        <v>679983</v>
      </c>
      <c r="X383" s="2">
        <v>0.67</v>
      </c>
      <c r="Y383" s="11">
        <v>679983</v>
      </c>
    </row>
    <row r="384" spans="14:25" x14ac:dyDescent="0.35">
      <c r="N384" s="11">
        <v>448761</v>
      </c>
      <c r="O384" s="2">
        <v>1</v>
      </c>
      <c r="Q384" s="11">
        <v>448761</v>
      </c>
      <c r="R384" s="11">
        <v>371183</v>
      </c>
      <c r="U384" s="2">
        <v>4</v>
      </c>
      <c r="V384" s="11">
        <v>680702</v>
      </c>
      <c r="X384" s="2">
        <v>0.71</v>
      </c>
      <c r="Y384" s="11">
        <v>680702</v>
      </c>
    </row>
    <row r="385" spans="14:25" x14ac:dyDescent="0.35">
      <c r="N385" s="11">
        <v>449550</v>
      </c>
      <c r="O385" s="2">
        <v>1</v>
      </c>
      <c r="Q385" s="11">
        <v>449550</v>
      </c>
      <c r="R385" s="11">
        <v>409686</v>
      </c>
      <c r="U385" s="2">
        <v>3</v>
      </c>
      <c r="V385" s="11">
        <v>681096</v>
      </c>
      <c r="X385" s="2">
        <v>0.69</v>
      </c>
      <c r="Y385" s="11">
        <v>681096</v>
      </c>
    </row>
    <row r="386" spans="14:25" x14ac:dyDescent="0.35">
      <c r="N386" s="11">
        <v>452553</v>
      </c>
      <c r="O386" s="2">
        <v>1</v>
      </c>
      <c r="Q386" s="11">
        <v>452553</v>
      </c>
      <c r="R386" s="11">
        <v>414423</v>
      </c>
      <c r="U386" s="2">
        <v>3</v>
      </c>
      <c r="V386" s="11">
        <v>683529</v>
      </c>
      <c r="X386" s="2">
        <v>0.67</v>
      </c>
      <c r="Y386" s="11">
        <v>683529</v>
      </c>
    </row>
    <row r="387" spans="14:25" x14ac:dyDescent="0.35">
      <c r="N387" s="11">
        <v>466742</v>
      </c>
      <c r="O387" s="2">
        <v>1</v>
      </c>
      <c r="Q387" s="11">
        <v>466742</v>
      </c>
      <c r="R387" s="11">
        <v>422998</v>
      </c>
      <c r="U387" s="2">
        <v>4</v>
      </c>
      <c r="V387" s="11">
        <v>684411</v>
      </c>
      <c r="X387" s="2">
        <v>0.79</v>
      </c>
      <c r="Y387" s="11">
        <v>684411</v>
      </c>
    </row>
    <row r="388" spans="14:25" x14ac:dyDescent="0.35">
      <c r="N388" s="11">
        <v>474239</v>
      </c>
      <c r="O388" s="2">
        <v>1</v>
      </c>
      <c r="Q388" s="11">
        <v>474239</v>
      </c>
      <c r="R388" s="11">
        <v>422998</v>
      </c>
      <c r="U388" s="2">
        <v>3</v>
      </c>
      <c r="V388" s="11">
        <v>684643</v>
      </c>
      <c r="X388" s="2">
        <v>0.64</v>
      </c>
      <c r="Y388" s="11">
        <v>684643</v>
      </c>
    </row>
    <row r="389" spans="14:25" x14ac:dyDescent="0.35">
      <c r="N389" s="11">
        <v>475165</v>
      </c>
      <c r="O389" s="2">
        <v>1</v>
      </c>
      <c r="Q389" s="11">
        <v>475165</v>
      </c>
      <c r="R389" s="11">
        <v>428701</v>
      </c>
      <c r="U389" s="2">
        <v>4</v>
      </c>
      <c r="V389" s="11">
        <v>686529</v>
      </c>
      <c r="X389" s="2">
        <v>0.7</v>
      </c>
      <c r="Y389" s="11">
        <v>686529</v>
      </c>
    </row>
    <row r="390" spans="14:25" x14ac:dyDescent="0.35">
      <c r="N390" s="11">
        <v>475541</v>
      </c>
      <c r="O390" s="2">
        <v>1</v>
      </c>
      <c r="Q390" s="11">
        <v>475541</v>
      </c>
      <c r="R390" s="11">
        <v>429434</v>
      </c>
      <c r="U390" s="2">
        <v>4</v>
      </c>
      <c r="V390" s="11">
        <v>686730</v>
      </c>
      <c r="X390" s="2">
        <v>0.73</v>
      </c>
      <c r="Y390" s="11">
        <v>686730</v>
      </c>
    </row>
    <row r="391" spans="14:25" x14ac:dyDescent="0.35">
      <c r="N391" s="11">
        <v>478108</v>
      </c>
      <c r="O391" s="2">
        <v>1</v>
      </c>
      <c r="Q391" s="11">
        <v>478108</v>
      </c>
      <c r="R391" s="11">
        <v>432417</v>
      </c>
      <c r="U391" s="2">
        <v>4</v>
      </c>
      <c r="V391" s="11">
        <v>689996</v>
      </c>
      <c r="X391" s="2">
        <v>0.73</v>
      </c>
      <c r="Y391" s="11">
        <v>689996</v>
      </c>
    </row>
    <row r="392" spans="14:25" x14ac:dyDescent="0.35">
      <c r="N392" s="11">
        <v>482435</v>
      </c>
      <c r="O392" s="2">
        <v>1</v>
      </c>
      <c r="Q392" s="11">
        <v>482435</v>
      </c>
      <c r="R392" s="11">
        <v>433937</v>
      </c>
      <c r="U392" s="2">
        <v>3</v>
      </c>
      <c r="V392" s="11">
        <v>690949</v>
      </c>
      <c r="X392" s="2">
        <v>0.7</v>
      </c>
      <c r="Y392" s="11">
        <v>690949</v>
      </c>
    </row>
    <row r="393" spans="14:25" x14ac:dyDescent="0.35">
      <c r="N393" s="11">
        <v>485586</v>
      </c>
      <c r="O393" s="2">
        <v>1</v>
      </c>
      <c r="Q393" s="11">
        <v>485586</v>
      </c>
      <c r="R393" s="11">
        <v>433939</v>
      </c>
      <c r="U393" s="2">
        <v>3</v>
      </c>
      <c r="V393" s="11">
        <v>693141</v>
      </c>
      <c r="X393" s="2">
        <v>0.71</v>
      </c>
      <c r="Y393" s="11">
        <v>693141</v>
      </c>
    </row>
    <row r="394" spans="14:25" x14ac:dyDescent="0.35">
      <c r="N394" s="11">
        <v>488806</v>
      </c>
      <c r="O394" s="2">
        <v>1</v>
      </c>
      <c r="Q394" s="11">
        <v>488806</v>
      </c>
      <c r="R394" s="11">
        <v>436012</v>
      </c>
      <c r="U394" s="2">
        <v>3</v>
      </c>
      <c r="V394" s="11">
        <v>693802</v>
      </c>
      <c r="X394" s="2">
        <v>0.69</v>
      </c>
      <c r="Y394" s="11">
        <v>693802</v>
      </c>
    </row>
    <row r="395" spans="14:25" x14ac:dyDescent="0.35">
      <c r="N395" s="11">
        <v>489580</v>
      </c>
      <c r="O395" s="2">
        <v>1</v>
      </c>
      <c r="Q395" s="11">
        <v>489580</v>
      </c>
      <c r="R395" s="11">
        <v>437127</v>
      </c>
      <c r="U395" s="2">
        <v>3</v>
      </c>
      <c r="V395" s="11">
        <v>694900</v>
      </c>
      <c r="X395" s="2">
        <v>0.7</v>
      </c>
      <c r="Y395" s="11">
        <v>694900</v>
      </c>
    </row>
    <row r="396" spans="14:25" x14ac:dyDescent="0.35">
      <c r="N396" s="11">
        <v>492302</v>
      </c>
      <c r="O396" s="2">
        <v>1</v>
      </c>
      <c r="Q396" s="11">
        <v>492302</v>
      </c>
      <c r="R396" s="11">
        <v>437259</v>
      </c>
      <c r="U396" s="2">
        <v>4</v>
      </c>
      <c r="V396" s="11">
        <v>695008</v>
      </c>
      <c r="X396" s="2">
        <v>0.66</v>
      </c>
      <c r="Y396" s="11">
        <v>695008</v>
      </c>
    </row>
    <row r="397" spans="14:25" x14ac:dyDescent="0.35">
      <c r="N397" s="11">
        <v>492827</v>
      </c>
      <c r="O397" s="2">
        <v>1</v>
      </c>
      <c r="Q397" s="11">
        <v>492827</v>
      </c>
      <c r="R397" s="11">
        <v>465982</v>
      </c>
      <c r="U397" s="2">
        <v>1</v>
      </c>
      <c r="V397" s="11">
        <v>696039</v>
      </c>
      <c r="X397" s="2">
        <v>0.72</v>
      </c>
      <c r="Y397" s="11">
        <v>696039</v>
      </c>
    </row>
    <row r="398" spans="14:25" x14ac:dyDescent="0.35">
      <c r="N398" s="11">
        <v>495336</v>
      </c>
      <c r="O398" s="2">
        <v>1</v>
      </c>
      <c r="Q398" s="11">
        <v>495336</v>
      </c>
      <c r="R398" s="11">
        <v>473701</v>
      </c>
      <c r="U398" s="2">
        <v>3</v>
      </c>
      <c r="V398" s="11">
        <v>697934</v>
      </c>
      <c r="X398" s="2">
        <v>0.73</v>
      </c>
      <c r="Y398" s="11">
        <v>697934</v>
      </c>
    </row>
    <row r="399" spans="14:25" x14ac:dyDescent="0.35">
      <c r="N399" s="11">
        <v>506025</v>
      </c>
      <c r="O399" s="2">
        <v>1</v>
      </c>
      <c r="Q399" s="11">
        <v>506025</v>
      </c>
      <c r="R399" s="11">
        <v>473739</v>
      </c>
      <c r="U399" s="2">
        <v>4</v>
      </c>
      <c r="V399" s="11">
        <v>698637</v>
      </c>
      <c r="X399" s="2">
        <v>0.7</v>
      </c>
      <c r="Y399" s="11">
        <v>698637</v>
      </c>
    </row>
    <row r="400" spans="14:25" x14ac:dyDescent="0.35">
      <c r="N400" s="11">
        <v>507495</v>
      </c>
      <c r="O400" s="2">
        <v>1</v>
      </c>
      <c r="Q400" s="11">
        <v>507495</v>
      </c>
      <c r="R400" s="11">
        <v>482493</v>
      </c>
      <c r="U400" s="2">
        <v>4</v>
      </c>
      <c r="V400" s="11">
        <v>699379</v>
      </c>
      <c r="X400" s="2">
        <v>0.66</v>
      </c>
      <c r="Y400" s="11">
        <v>699379</v>
      </c>
    </row>
    <row r="401" spans="14:25" x14ac:dyDescent="0.35">
      <c r="N401" s="11">
        <v>512121</v>
      </c>
      <c r="O401" s="2">
        <v>1</v>
      </c>
      <c r="Q401" s="11">
        <v>512121</v>
      </c>
      <c r="R401" s="11">
        <v>495918</v>
      </c>
      <c r="U401" s="2">
        <v>5</v>
      </c>
      <c r="V401" s="11">
        <v>702308</v>
      </c>
      <c r="X401" s="2">
        <v>0.69</v>
      </c>
      <c r="Y401" s="11">
        <v>702308</v>
      </c>
    </row>
    <row r="402" spans="14:25" x14ac:dyDescent="0.35">
      <c r="N402" s="11">
        <v>514183</v>
      </c>
      <c r="O402" s="2">
        <v>1</v>
      </c>
      <c r="Q402" s="11">
        <v>514183</v>
      </c>
      <c r="R402" s="11">
        <v>497186</v>
      </c>
      <c r="U402" s="2">
        <v>4</v>
      </c>
      <c r="V402" s="11">
        <v>703022</v>
      </c>
      <c r="X402" s="2">
        <v>0.66</v>
      </c>
      <c r="Y402" s="11">
        <v>703022</v>
      </c>
    </row>
    <row r="403" spans="14:25" x14ac:dyDescent="0.35">
      <c r="N403" s="11">
        <v>526821</v>
      </c>
      <c r="O403" s="2">
        <v>1</v>
      </c>
      <c r="Q403" s="11">
        <v>526821</v>
      </c>
      <c r="R403" s="11">
        <v>503283</v>
      </c>
      <c r="U403" s="2">
        <v>5</v>
      </c>
      <c r="V403" s="11">
        <v>704089</v>
      </c>
      <c r="X403" s="2">
        <v>0.68</v>
      </c>
      <c r="Y403" s="11">
        <v>704089</v>
      </c>
    </row>
    <row r="404" spans="14:25" x14ac:dyDescent="0.35">
      <c r="N404" s="11">
        <v>531966</v>
      </c>
      <c r="O404" s="2">
        <v>1</v>
      </c>
      <c r="Q404" s="11">
        <v>531966</v>
      </c>
      <c r="R404" s="11">
        <v>509896</v>
      </c>
      <c r="U404" s="2">
        <v>4</v>
      </c>
      <c r="V404" s="11">
        <v>708328</v>
      </c>
      <c r="X404" s="2">
        <v>0.71</v>
      </c>
      <c r="Y404" s="11">
        <v>708328</v>
      </c>
    </row>
    <row r="405" spans="14:25" x14ac:dyDescent="0.35">
      <c r="N405" s="11">
        <v>532694</v>
      </c>
      <c r="O405" s="2">
        <v>1</v>
      </c>
      <c r="Q405" s="11">
        <v>532694</v>
      </c>
      <c r="R405" s="11">
        <v>511018</v>
      </c>
      <c r="U405" s="2">
        <v>2</v>
      </c>
      <c r="V405" s="11">
        <v>709021</v>
      </c>
      <c r="X405" s="2">
        <v>0.7</v>
      </c>
      <c r="Y405" s="11">
        <v>709021</v>
      </c>
    </row>
    <row r="406" spans="14:25" x14ac:dyDescent="0.35">
      <c r="N406" s="11">
        <v>537823</v>
      </c>
      <c r="O406" s="2">
        <v>1</v>
      </c>
      <c r="Q406" s="11">
        <v>537823</v>
      </c>
      <c r="R406" s="11">
        <v>517215</v>
      </c>
      <c r="U406" s="2">
        <v>3</v>
      </c>
      <c r="V406" s="11">
        <v>709215</v>
      </c>
      <c r="X406" s="2">
        <v>0.72</v>
      </c>
      <c r="Y406" s="11">
        <v>709215</v>
      </c>
    </row>
    <row r="407" spans="14:25" x14ac:dyDescent="0.35">
      <c r="N407" s="11">
        <v>538844</v>
      </c>
      <c r="O407" s="2">
        <v>1</v>
      </c>
      <c r="Q407" s="11">
        <v>538844</v>
      </c>
      <c r="R407" s="11">
        <v>517467</v>
      </c>
      <c r="U407" s="2">
        <v>4</v>
      </c>
      <c r="V407" s="11">
        <v>709994</v>
      </c>
      <c r="X407" s="2">
        <v>0.68</v>
      </c>
      <c r="Y407" s="11">
        <v>709994</v>
      </c>
    </row>
    <row r="408" spans="14:25" x14ac:dyDescent="0.35">
      <c r="N408" s="11">
        <v>548083</v>
      </c>
      <c r="O408" s="2">
        <v>1</v>
      </c>
      <c r="Q408" s="11">
        <v>548083</v>
      </c>
      <c r="R408" s="11">
        <v>518600</v>
      </c>
      <c r="U408" s="2">
        <v>4</v>
      </c>
      <c r="V408" s="11">
        <v>716344</v>
      </c>
      <c r="X408" s="2">
        <v>0.67</v>
      </c>
      <c r="Y408" s="11">
        <v>716344</v>
      </c>
    </row>
    <row r="409" spans="14:25" x14ac:dyDescent="0.35">
      <c r="N409" s="11">
        <v>548164</v>
      </c>
      <c r="O409" s="2">
        <v>1</v>
      </c>
      <c r="Q409" s="11">
        <v>548164</v>
      </c>
      <c r="R409" s="11">
        <v>526692</v>
      </c>
      <c r="U409" s="2">
        <v>3</v>
      </c>
      <c r="V409" s="11">
        <v>716630</v>
      </c>
      <c r="X409" s="2">
        <v>0.69</v>
      </c>
      <c r="Y409" s="11">
        <v>716630</v>
      </c>
    </row>
    <row r="410" spans="14:25" x14ac:dyDescent="0.35">
      <c r="N410" s="11">
        <v>558778</v>
      </c>
      <c r="O410" s="2">
        <v>1</v>
      </c>
      <c r="Q410" s="11">
        <v>558778</v>
      </c>
      <c r="R410" s="11">
        <v>527755</v>
      </c>
      <c r="U410" s="2">
        <v>5</v>
      </c>
      <c r="V410" s="11">
        <v>719978</v>
      </c>
      <c r="X410" s="2">
        <v>0.67</v>
      </c>
      <c r="Y410" s="11">
        <v>719978</v>
      </c>
    </row>
    <row r="411" spans="14:25" x14ac:dyDescent="0.35">
      <c r="N411" s="11">
        <v>558856</v>
      </c>
      <c r="O411" s="2">
        <v>1</v>
      </c>
      <c r="Q411" s="11">
        <v>558856</v>
      </c>
      <c r="R411" s="11">
        <v>527755</v>
      </c>
      <c r="U411" s="2">
        <v>3</v>
      </c>
      <c r="V411" s="11">
        <v>725564</v>
      </c>
      <c r="X411" s="2">
        <v>0.71</v>
      </c>
      <c r="Y411" s="11">
        <v>725564</v>
      </c>
    </row>
    <row r="412" spans="14:25" x14ac:dyDescent="0.35">
      <c r="N412" s="11">
        <v>562100</v>
      </c>
      <c r="O412" s="2">
        <v>1</v>
      </c>
      <c r="Q412" s="11">
        <v>562100</v>
      </c>
      <c r="R412" s="11">
        <v>528924</v>
      </c>
      <c r="U412" s="2">
        <v>3</v>
      </c>
      <c r="V412" s="11">
        <v>725904</v>
      </c>
      <c r="X412" s="2">
        <v>0.67</v>
      </c>
      <c r="Y412" s="11">
        <v>725904</v>
      </c>
    </row>
    <row r="413" spans="14:25" x14ac:dyDescent="0.35">
      <c r="N413" s="11">
        <v>562451</v>
      </c>
      <c r="O413" s="2">
        <v>1</v>
      </c>
      <c r="Q413" s="11">
        <v>562451</v>
      </c>
      <c r="R413" s="11">
        <v>531276</v>
      </c>
      <c r="U413" s="2">
        <v>4</v>
      </c>
      <c r="V413" s="11">
        <v>728789</v>
      </c>
      <c r="X413" s="2">
        <v>0.68</v>
      </c>
      <c r="Y413" s="11">
        <v>728789</v>
      </c>
    </row>
    <row r="414" spans="14:25" x14ac:dyDescent="0.35">
      <c r="N414" s="11">
        <v>563507</v>
      </c>
      <c r="O414" s="2">
        <v>1</v>
      </c>
      <c r="Q414" s="11">
        <v>563507</v>
      </c>
      <c r="R414" s="11">
        <v>534062</v>
      </c>
      <c r="U414" s="2">
        <v>2</v>
      </c>
      <c r="V414" s="11">
        <v>731481</v>
      </c>
      <c r="X414" s="2">
        <v>0.67</v>
      </c>
      <c r="Y414" s="11">
        <v>731481</v>
      </c>
    </row>
    <row r="415" spans="14:25" x14ac:dyDescent="0.35">
      <c r="N415" s="11">
        <v>567382</v>
      </c>
      <c r="O415" s="2">
        <v>1</v>
      </c>
      <c r="Q415" s="11">
        <v>567382</v>
      </c>
      <c r="R415" s="11">
        <v>541223</v>
      </c>
      <c r="U415" s="2">
        <v>3</v>
      </c>
      <c r="V415" s="11">
        <v>733701</v>
      </c>
      <c r="X415" s="2">
        <v>0.72</v>
      </c>
      <c r="Y415" s="11">
        <v>733701</v>
      </c>
    </row>
    <row r="416" spans="14:25" x14ac:dyDescent="0.35">
      <c r="N416" s="11">
        <v>569680</v>
      </c>
      <c r="O416" s="2">
        <v>1</v>
      </c>
      <c r="Q416" s="11">
        <v>569680</v>
      </c>
      <c r="R416" s="11">
        <v>541434</v>
      </c>
      <c r="U416" s="2">
        <v>2</v>
      </c>
      <c r="V416" s="11">
        <v>734890</v>
      </c>
      <c r="X416" s="2">
        <v>0.67</v>
      </c>
      <c r="Y416" s="11">
        <v>734890</v>
      </c>
    </row>
    <row r="417" spans="14:25" x14ac:dyDescent="0.35">
      <c r="N417" s="11">
        <v>571843</v>
      </c>
      <c r="O417" s="2">
        <v>1</v>
      </c>
      <c r="Q417" s="11">
        <v>571843</v>
      </c>
      <c r="R417" s="11">
        <v>541743</v>
      </c>
      <c r="U417" s="2">
        <v>3</v>
      </c>
      <c r="V417" s="11">
        <v>736403</v>
      </c>
      <c r="X417" s="2">
        <v>0.65</v>
      </c>
      <c r="Y417" s="11">
        <v>736403</v>
      </c>
    </row>
    <row r="418" spans="14:25" x14ac:dyDescent="0.35">
      <c r="N418" s="11">
        <v>572046</v>
      </c>
      <c r="O418" s="2">
        <v>1</v>
      </c>
      <c r="Q418" s="11">
        <v>572046</v>
      </c>
      <c r="R418" s="11">
        <v>544205</v>
      </c>
      <c r="U418" s="2">
        <v>4</v>
      </c>
      <c r="V418" s="11">
        <v>737106</v>
      </c>
      <c r="X418" s="2">
        <v>0.69</v>
      </c>
      <c r="Y418" s="11">
        <v>737106</v>
      </c>
    </row>
    <row r="419" spans="14:25" x14ac:dyDescent="0.35">
      <c r="N419" s="11">
        <v>572380</v>
      </c>
      <c r="O419" s="2">
        <v>1</v>
      </c>
      <c r="Q419" s="11">
        <v>572380</v>
      </c>
      <c r="R419" s="11">
        <v>547751</v>
      </c>
      <c r="U419" s="2">
        <v>4</v>
      </c>
      <c r="V419" s="11">
        <v>737232</v>
      </c>
      <c r="X419" s="2">
        <v>0.66</v>
      </c>
      <c r="Y419" s="11">
        <v>737232</v>
      </c>
    </row>
    <row r="420" spans="14:25" x14ac:dyDescent="0.35">
      <c r="N420" s="11">
        <v>583570</v>
      </c>
      <c r="O420" s="2">
        <v>1</v>
      </c>
      <c r="Q420" s="11">
        <v>583570</v>
      </c>
      <c r="R420" s="11">
        <v>551575</v>
      </c>
      <c r="U420" s="2">
        <v>4</v>
      </c>
      <c r="V420" s="11">
        <v>739449</v>
      </c>
      <c r="X420" s="2">
        <v>0.64</v>
      </c>
      <c r="Y420" s="11">
        <v>739449</v>
      </c>
    </row>
    <row r="421" spans="14:25" x14ac:dyDescent="0.35">
      <c r="N421" s="11">
        <v>586620</v>
      </c>
      <c r="O421" s="2">
        <v>1</v>
      </c>
      <c r="Q421" s="11">
        <v>586620</v>
      </c>
      <c r="R421" s="11">
        <v>570500</v>
      </c>
      <c r="U421" s="2">
        <v>2</v>
      </c>
      <c r="V421" s="11">
        <v>740464</v>
      </c>
      <c r="X421" s="2">
        <v>0.66</v>
      </c>
      <c r="Y421" s="11">
        <v>740464</v>
      </c>
    </row>
    <row r="422" spans="14:25" x14ac:dyDescent="0.35">
      <c r="N422" s="11">
        <v>590284</v>
      </c>
      <c r="O422" s="2">
        <v>1</v>
      </c>
      <c r="Q422" s="11">
        <v>590284</v>
      </c>
      <c r="R422" s="11">
        <v>572811</v>
      </c>
      <c r="U422" s="2">
        <v>4</v>
      </c>
      <c r="V422" s="11">
        <v>744424</v>
      </c>
      <c r="X422" s="2">
        <v>0.7</v>
      </c>
      <c r="Y422" s="11">
        <v>744424</v>
      </c>
    </row>
    <row r="423" spans="14:25" x14ac:dyDescent="0.35">
      <c r="N423" s="11">
        <v>591671</v>
      </c>
      <c r="O423" s="2">
        <v>1</v>
      </c>
      <c r="Q423" s="11">
        <v>591671</v>
      </c>
      <c r="R423" s="11">
        <v>575203</v>
      </c>
      <c r="U423" s="2">
        <v>4</v>
      </c>
      <c r="V423" s="11">
        <v>745335</v>
      </c>
      <c r="X423" s="2">
        <v>0.71</v>
      </c>
      <c r="Y423" s="11">
        <v>745335</v>
      </c>
    </row>
    <row r="424" spans="14:25" x14ac:dyDescent="0.35">
      <c r="N424" s="11">
        <v>591671</v>
      </c>
      <c r="O424" s="2">
        <v>1</v>
      </c>
      <c r="Q424" s="11">
        <v>591671</v>
      </c>
      <c r="R424" s="11">
        <v>576716</v>
      </c>
      <c r="U424" s="2">
        <v>4</v>
      </c>
      <c r="V424" s="11">
        <v>749136</v>
      </c>
      <c r="X424" s="2">
        <v>0.72</v>
      </c>
      <c r="Y424" s="11">
        <v>749136</v>
      </c>
    </row>
    <row r="425" spans="14:25" x14ac:dyDescent="0.35">
      <c r="N425" s="11">
        <v>591700</v>
      </c>
      <c r="O425" s="2">
        <v>1</v>
      </c>
      <c r="Q425" s="11">
        <v>591700</v>
      </c>
      <c r="R425" s="11">
        <v>578651</v>
      </c>
      <c r="U425" s="2">
        <v>4</v>
      </c>
      <c r="V425" s="11">
        <v>749560</v>
      </c>
      <c r="X425" s="2">
        <v>0.69</v>
      </c>
      <c r="Y425" s="11">
        <v>749560</v>
      </c>
    </row>
    <row r="426" spans="14:25" x14ac:dyDescent="0.35">
      <c r="N426" s="11">
        <v>592435</v>
      </c>
      <c r="O426" s="2">
        <v>1</v>
      </c>
      <c r="Q426" s="11">
        <v>592435</v>
      </c>
      <c r="R426" s="11">
        <v>597025</v>
      </c>
      <c r="U426" s="2">
        <v>2</v>
      </c>
      <c r="V426" s="11">
        <v>749582</v>
      </c>
      <c r="X426" s="2">
        <v>0.66</v>
      </c>
      <c r="Y426" s="11">
        <v>749582</v>
      </c>
    </row>
    <row r="427" spans="14:25" x14ac:dyDescent="0.35">
      <c r="N427" s="11">
        <v>600775</v>
      </c>
      <c r="O427" s="2">
        <v>1</v>
      </c>
      <c r="Q427" s="11">
        <v>600775</v>
      </c>
      <c r="R427" s="11">
        <v>603458</v>
      </c>
      <c r="U427" s="2">
        <v>0</v>
      </c>
      <c r="V427" s="11">
        <v>750622</v>
      </c>
      <c r="X427" s="2">
        <v>0.66</v>
      </c>
      <c r="Y427" s="11">
        <v>750622</v>
      </c>
    </row>
    <row r="428" spans="14:25" x14ac:dyDescent="0.35">
      <c r="N428" s="11">
        <v>602208</v>
      </c>
      <c r="O428" s="2">
        <v>1</v>
      </c>
      <c r="Q428" s="11">
        <v>602208</v>
      </c>
      <c r="R428" s="11">
        <v>610588</v>
      </c>
      <c r="U428" s="2">
        <v>4</v>
      </c>
      <c r="V428" s="11">
        <v>751589</v>
      </c>
      <c r="X428" s="2">
        <v>0.66</v>
      </c>
      <c r="Y428" s="11">
        <v>751589</v>
      </c>
    </row>
    <row r="429" spans="14:25" x14ac:dyDescent="0.35">
      <c r="N429" s="11">
        <v>603038</v>
      </c>
      <c r="O429" s="2">
        <v>1</v>
      </c>
      <c r="Q429" s="11">
        <v>603038</v>
      </c>
      <c r="R429" s="11">
        <v>617511</v>
      </c>
      <c r="U429" s="2">
        <v>4</v>
      </c>
      <c r="V429" s="11">
        <v>758593</v>
      </c>
      <c r="X429" s="2">
        <v>0.69</v>
      </c>
      <c r="Y429" s="11">
        <v>758593</v>
      </c>
    </row>
    <row r="430" spans="14:25" x14ac:dyDescent="0.35">
      <c r="N430" s="11">
        <v>605288</v>
      </c>
      <c r="O430" s="2">
        <v>1</v>
      </c>
      <c r="Q430" s="11">
        <v>605288</v>
      </c>
      <c r="R430" s="11">
        <v>618600</v>
      </c>
      <c r="U430" s="2">
        <v>4</v>
      </c>
      <c r="V430" s="11">
        <v>763368</v>
      </c>
      <c r="X430" s="2">
        <v>0.68</v>
      </c>
      <c r="Y430" s="11">
        <v>763368</v>
      </c>
    </row>
    <row r="431" spans="14:25" x14ac:dyDescent="0.35">
      <c r="N431" s="11">
        <v>608146</v>
      </c>
      <c r="O431" s="2">
        <v>1</v>
      </c>
      <c r="Q431" s="11">
        <v>608146</v>
      </c>
      <c r="R431" s="11">
        <v>621957</v>
      </c>
      <c r="U431" s="2">
        <v>2</v>
      </c>
      <c r="V431" s="11">
        <v>766053</v>
      </c>
      <c r="X431" s="2">
        <v>0.73</v>
      </c>
      <c r="Y431" s="11">
        <v>766053</v>
      </c>
    </row>
    <row r="432" spans="14:25" x14ac:dyDescent="0.35">
      <c r="N432" s="11">
        <v>610755</v>
      </c>
      <c r="O432" s="2">
        <v>1</v>
      </c>
      <c r="Q432" s="11">
        <v>610755</v>
      </c>
      <c r="R432" s="11">
        <v>626059</v>
      </c>
      <c r="U432" s="2">
        <v>4</v>
      </c>
      <c r="V432" s="11">
        <v>769124</v>
      </c>
      <c r="X432" s="2">
        <v>0.7</v>
      </c>
      <c r="Y432" s="11">
        <v>769124</v>
      </c>
    </row>
    <row r="433" spans="14:25" x14ac:dyDescent="0.35">
      <c r="N433" s="11">
        <v>610978</v>
      </c>
      <c r="O433" s="2">
        <v>1</v>
      </c>
      <c r="Q433" s="11">
        <v>610978</v>
      </c>
      <c r="R433" s="11">
        <v>627676</v>
      </c>
      <c r="U433" s="2">
        <v>4</v>
      </c>
      <c r="V433" s="11">
        <v>777251</v>
      </c>
      <c r="X433" s="2">
        <v>0.68</v>
      </c>
      <c r="Y433" s="11">
        <v>777251</v>
      </c>
    </row>
    <row r="434" spans="14:25" x14ac:dyDescent="0.35">
      <c r="N434" s="11">
        <v>611755</v>
      </c>
      <c r="O434" s="2">
        <v>1</v>
      </c>
      <c r="Q434" s="11">
        <v>611755</v>
      </c>
      <c r="R434" s="11">
        <v>628494</v>
      </c>
      <c r="U434" s="2">
        <v>4</v>
      </c>
      <c r="V434" s="11">
        <v>781418</v>
      </c>
      <c r="X434" s="2">
        <v>0.73</v>
      </c>
      <c r="Y434" s="11">
        <v>781418</v>
      </c>
    </row>
    <row r="435" spans="14:25" x14ac:dyDescent="0.35">
      <c r="N435" s="11">
        <v>612051</v>
      </c>
      <c r="O435" s="2">
        <v>1</v>
      </c>
      <c r="Q435" s="11">
        <v>612051</v>
      </c>
      <c r="R435" s="11">
        <v>631568</v>
      </c>
      <c r="U435" s="2">
        <v>2</v>
      </c>
      <c r="V435" s="11">
        <v>782506</v>
      </c>
      <c r="X435" s="2">
        <v>0.71</v>
      </c>
      <c r="Y435" s="11">
        <v>782506</v>
      </c>
    </row>
    <row r="436" spans="14:25" x14ac:dyDescent="0.35">
      <c r="N436" s="11">
        <v>614151</v>
      </c>
      <c r="O436" s="2">
        <v>1</v>
      </c>
      <c r="Q436" s="11">
        <v>614151</v>
      </c>
      <c r="R436" s="11">
        <v>638702</v>
      </c>
      <c r="U436" s="2">
        <v>4</v>
      </c>
      <c r="V436" s="11">
        <v>789940</v>
      </c>
      <c r="X436" s="2">
        <v>0.78</v>
      </c>
      <c r="Y436" s="11">
        <v>789940</v>
      </c>
    </row>
    <row r="437" spans="14:25" x14ac:dyDescent="0.35">
      <c r="N437" s="11">
        <v>617136</v>
      </c>
      <c r="O437" s="2">
        <v>1</v>
      </c>
      <c r="Q437" s="11">
        <v>617136</v>
      </c>
      <c r="R437" s="11">
        <v>644890</v>
      </c>
      <c r="U437" s="2">
        <v>3</v>
      </c>
      <c r="V437" s="11">
        <v>793300</v>
      </c>
      <c r="X437" s="2">
        <v>0.73</v>
      </c>
      <c r="Y437" s="11">
        <v>793300</v>
      </c>
    </row>
    <row r="438" spans="14:25" x14ac:dyDescent="0.35">
      <c r="N438" s="11">
        <v>618345</v>
      </c>
      <c r="O438" s="2">
        <v>1</v>
      </c>
      <c r="Q438" s="11">
        <v>618345</v>
      </c>
      <c r="R438" s="11">
        <v>652929</v>
      </c>
      <c r="U438" s="2">
        <v>3</v>
      </c>
      <c r="V438" s="11">
        <v>796571</v>
      </c>
      <c r="X438" s="2">
        <v>0.74</v>
      </c>
      <c r="Y438" s="11">
        <v>796571</v>
      </c>
    </row>
    <row r="439" spans="14:25" x14ac:dyDescent="0.35">
      <c r="N439" s="11">
        <v>624102</v>
      </c>
      <c r="O439" s="2">
        <v>1</v>
      </c>
      <c r="Q439" s="11">
        <v>624102</v>
      </c>
      <c r="R439" s="11">
        <v>665053</v>
      </c>
      <c r="U439" s="2">
        <v>4</v>
      </c>
      <c r="V439" s="11">
        <v>803339</v>
      </c>
      <c r="X439" s="2">
        <v>0.68</v>
      </c>
      <c r="Y439" s="11">
        <v>803339</v>
      </c>
    </row>
    <row r="440" spans="14:25" x14ac:dyDescent="0.35">
      <c r="N440" s="11">
        <v>629492</v>
      </c>
      <c r="O440" s="2">
        <v>1</v>
      </c>
      <c r="Q440" s="11">
        <v>629492</v>
      </c>
      <c r="R440" s="11">
        <v>666860</v>
      </c>
      <c r="U440" s="2">
        <v>4</v>
      </c>
      <c r="V440" s="11">
        <v>808255</v>
      </c>
      <c r="X440" s="2">
        <v>0.69</v>
      </c>
      <c r="Y440" s="11">
        <v>808255</v>
      </c>
    </row>
    <row r="441" spans="14:25" x14ac:dyDescent="0.35">
      <c r="N441" s="11">
        <v>636298</v>
      </c>
      <c r="O441" s="2">
        <v>1</v>
      </c>
      <c r="Q441" s="11">
        <v>636298</v>
      </c>
      <c r="R441" s="11">
        <v>668815</v>
      </c>
      <c r="U441" s="2">
        <v>5</v>
      </c>
      <c r="V441" s="11">
        <v>815923</v>
      </c>
      <c r="X441" s="2">
        <v>0.72</v>
      </c>
      <c r="Y441" s="11">
        <v>815923</v>
      </c>
    </row>
    <row r="442" spans="14:25" x14ac:dyDescent="0.35">
      <c r="N442" s="11">
        <v>636885</v>
      </c>
      <c r="O442" s="2">
        <v>1</v>
      </c>
      <c r="Q442" s="11">
        <v>636885</v>
      </c>
      <c r="R442" s="11">
        <v>668823</v>
      </c>
      <c r="U442" s="2">
        <v>4</v>
      </c>
      <c r="V442" s="11">
        <v>816097</v>
      </c>
      <c r="X442" s="2">
        <v>0.75</v>
      </c>
      <c r="Y442" s="11">
        <v>816097</v>
      </c>
    </row>
    <row r="443" spans="14:25" x14ac:dyDescent="0.35">
      <c r="N443" s="11">
        <v>637911</v>
      </c>
      <c r="O443" s="2">
        <v>1</v>
      </c>
      <c r="Q443" s="11">
        <v>637911</v>
      </c>
      <c r="R443" s="11">
        <v>672792</v>
      </c>
      <c r="U443" s="2">
        <v>5</v>
      </c>
      <c r="V443" s="11">
        <v>816829</v>
      </c>
      <c r="X443" s="2">
        <v>0.77</v>
      </c>
      <c r="Y443" s="11">
        <v>816829</v>
      </c>
    </row>
    <row r="444" spans="14:25" x14ac:dyDescent="0.35">
      <c r="N444" s="11">
        <v>638313</v>
      </c>
      <c r="O444" s="2">
        <v>1</v>
      </c>
      <c r="Q444" s="11">
        <v>638313</v>
      </c>
      <c r="R444" s="11">
        <v>679983</v>
      </c>
      <c r="U444" s="2">
        <v>4</v>
      </c>
      <c r="V444" s="11">
        <v>819854</v>
      </c>
      <c r="X444" s="2">
        <v>0.69</v>
      </c>
      <c r="Y444" s="11">
        <v>819854</v>
      </c>
    </row>
    <row r="445" spans="14:25" x14ac:dyDescent="0.35">
      <c r="N445" s="11">
        <v>639429</v>
      </c>
      <c r="O445" s="2">
        <v>1</v>
      </c>
      <c r="Q445" s="11">
        <v>639429</v>
      </c>
      <c r="R445" s="11">
        <v>680702</v>
      </c>
      <c r="U445" s="2">
        <v>3</v>
      </c>
      <c r="V445" s="11">
        <v>826736</v>
      </c>
      <c r="X445" s="2">
        <v>0.69</v>
      </c>
      <c r="Y445" s="11">
        <v>826736</v>
      </c>
    </row>
    <row r="446" spans="14:25" x14ac:dyDescent="0.35">
      <c r="N446" s="11">
        <v>639442</v>
      </c>
      <c r="O446" s="2">
        <v>1</v>
      </c>
      <c r="Q446" s="11">
        <v>639442</v>
      </c>
      <c r="R446" s="11">
        <v>683529</v>
      </c>
      <c r="U446" s="2">
        <v>4</v>
      </c>
      <c r="V446" s="11">
        <v>836529</v>
      </c>
      <c r="X446" s="2">
        <v>0.68</v>
      </c>
      <c r="Y446" s="11">
        <v>836529</v>
      </c>
    </row>
    <row r="447" spans="14:25" x14ac:dyDescent="0.35">
      <c r="N447" s="11">
        <v>641016</v>
      </c>
      <c r="O447" s="2">
        <v>1</v>
      </c>
      <c r="Q447" s="11">
        <v>641016</v>
      </c>
      <c r="R447" s="11">
        <v>684411</v>
      </c>
      <c r="U447" s="2">
        <v>4</v>
      </c>
      <c r="V447" s="11">
        <v>838820</v>
      </c>
      <c r="X447" s="2">
        <v>0.73</v>
      </c>
      <c r="Y447" s="11">
        <v>838820</v>
      </c>
    </row>
    <row r="448" spans="14:25" x14ac:dyDescent="0.35">
      <c r="N448" s="11">
        <v>642869</v>
      </c>
      <c r="O448" s="2">
        <v>1</v>
      </c>
      <c r="Q448" s="11">
        <v>642869</v>
      </c>
      <c r="R448" s="11">
        <v>686529</v>
      </c>
      <c r="U448" s="2">
        <v>4</v>
      </c>
      <c r="V448" s="11">
        <v>839319</v>
      </c>
      <c r="X448" s="2">
        <v>0.69</v>
      </c>
      <c r="Y448" s="11">
        <v>839319</v>
      </c>
    </row>
    <row r="449" spans="14:25" x14ac:dyDescent="0.35">
      <c r="N449" s="11">
        <v>647146</v>
      </c>
      <c r="O449" s="2">
        <v>1</v>
      </c>
      <c r="Q449" s="11">
        <v>647146</v>
      </c>
      <c r="R449" s="11">
        <v>693802</v>
      </c>
      <c r="U449" s="2">
        <v>4</v>
      </c>
      <c r="V449" s="11">
        <v>857049</v>
      </c>
      <c r="X449" s="2">
        <v>0.71</v>
      </c>
      <c r="Y449" s="11">
        <v>857049</v>
      </c>
    </row>
    <row r="450" spans="14:25" x14ac:dyDescent="0.35">
      <c r="N450" s="11">
        <v>648661</v>
      </c>
      <c r="O450" s="2">
        <v>1</v>
      </c>
      <c r="Q450" s="11">
        <v>648661</v>
      </c>
      <c r="R450" s="11">
        <v>694900</v>
      </c>
      <c r="U450" s="2">
        <v>3</v>
      </c>
      <c r="V450" s="11">
        <v>859619</v>
      </c>
      <c r="X450" s="2">
        <v>0.71</v>
      </c>
      <c r="Y450" s="11">
        <v>859619</v>
      </c>
    </row>
    <row r="451" spans="14:25" x14ac:dyDescent="0.35">
      <c r="N451" s="11">
        <v>652485</v>
      </c>
      <c r="O451" s="2">
        <v>1</v>
      </c>
      <c r="Q451" s="11">
        <v>652485</v>
      </c>
      <c r="R451" s="11">
        <v>696039</v>
      </c>
      <c r="U451" s="2">
        <v>5</v>
      </c>
      <c r="V451" s="11">
        <v>864535</v>
      </c>
      <c r="X451" s="2">
        <v>0.71</v>
      </c>
      <c r="Y451" s="11">
        <v>864535</v>
      </c>
    </row>
    <row r="452" spans="14:25" x14ac:dyDescent="0.35">
      <c r="N452" s="11">
        <v>661098</v>
      </c>
      <c r="O452" s="2">
        <v>1</v>
      </c>
      <c r="Q452" s="11">
        <v>661098</v>
      </c>
      <c r="R452" s="11">
        <v>698637</v>
      </c>
      <c r="U452" s="2">
        <v>5</v>
      </c>
      <c r="V452" s="11">
        <v>874291</v>
      </c>
      <c r="X452" s="2">
        <v>0.7</v>
      </c>
      <c r="Y452" s="11">
        <v>874291</v>
      </c>
    </row>
    <row r="453" spans="14:25" x14ac:dyDescent="0.35">
      <c r="N453" s="11">
        <v>661102</v>
      </c>
      <c r="O453" s="2">
        <v>1</v>
      </c>
      <c r="Q453" s="11">
        <v>661102</v>
      </c>
      <c r="R453" s="11">
        <v>699379</v>
      </c>
      <c r="U453" s="2">
        <v>2</v>
      </c>
      <c r="V453" s="11">
        <v>877276</v>
      </c>
      <c r="X453" s="2">
        <v>0.74</v>
      </c>
      <c r="Y453" s="11">
        <v>877276</v>
      </c>
    </row>
    <row r="454" spans="14:25" x14ac:dyDescent="0.35">
      <c r="N454" s="11">
        <v>661173</v>
      </c>
      <c r="O454" s="2">
        <v>1</v>
      </c>
      <c r="Q454" s="11">
        <v>661173</v>
      </c>
      <c r="R454" s="11">
        <v>702308</v>
      </c>
      <c r="U454" s="2">
        <v>5</v>
      </c>
      <c r="V454" s="11">
        <v>877429</v>
      </c>
      <c r="X454" s="2">
        <v>0.76</v>
      </c>
      <c r="Y454" s="11">
        <v>877429</v>
      </c>
    </row>
    <row r="455" spans="14:25" x14ac:dyDescent="0.35">
      <c r="N455" s="11">
        <v>666126</v>
      </c>
      <c r="O455" s="2">
        <v>1</v>
      </c>
      <c r="Q455" s="11">
        <v>666126</v>
      </c>
      <c r="R455" s="11">
        <v>708328</v>
      </c>
      <c r="U455" s="2">
        <v>4</v>
      </c>
      <c r="V455" s="11">
        <v>881042</v>
      </c>
      <c r="X455" s="2">
        <v>0.75</v>
      </c>
      <c r="Y455" s="11">
        <v>881042</v>
      </c>
    </row>
    <row r="456" spans="14:25" x14ac:dyDescent="0.35">
      <c r="N456" s="11">
        <v>668646</v>
      </c>
      <c r="O456" s="2">
        <v>1</v>
      </c>
      <c r="Q456" s="11">
        <v>668646</v>
      </c>
      <c r="R456" s="11">
        <v>709021</v>
      </c>
      <c r="U456" s="2">
        <v>4</v>
      </c>
      <c r="V456" s="11">
        <v>896831</v>
      </c>
      <c r="X456" s="2">
        <v>0.76</v>
      </c>
      <c r="Y456" s="11">
        <v>896831</v>
      </c>
    </row>
    <row r="457" spans="14:25" x14ac:dyDescent="0.35">
      <c r="N457" s="11">
        <v>670204</v>
      </c>
      <c r="O457" s="2">
        <v>1</v>
      </c>
      <c r="Q457" s="11">
        <v>670204</v>
      </c>
      <c r="R457" s="11">
        <v>709994</v>
      </c>
      <c r="U457" s="2">
        <v>5</v>
      </c>
      <c r="V457" s="11">
        <v>908620</v>
      </c>
      <c r="X457" s="2">
        <v>0.7</v>
      </c>
      <c r="Y457" s="11">
        <v>908620</v>
      </c>
    </row>
    <row r="458" spans="14:25" x14ac:dyDescent="0.35">
      <c r="N458" s="11">
        <v>671549</v>
      </c>
      <c r="O458" s="2">
        <v>1</v>
      </c>
      <c r="Q458" s="11">
        <v>671549</v>
      </c>
      <c r="R458" s="11">
        <v>716344</v>
      </c>
      <c r="U458" s="2">
        <v>4</v>
      </c>
      <c r="V458" s="11">
        <v>914095</v>
      </c>
      <c r="X458" s="2">
        <v>0.77</v>
      </c>
      <c r="Y458" s="11">
        <v>914095</v>
      </c>
    </row>
    <row r="459" spans="14:25" x14ac:dyDescent="0.35">
      <c r="N459" s="11">
        <v>677426</v>
      </c>
      <c r="O459" s="2">
        <v>1</v>
      </c>
      <c r="Q459" s="11">
        <v>677426</v>
      </c>
      <c r="R459" s="11">
        <v>716630</v>
      </c>
      <c r="U459" s="2">
        <v>3</v>
      </c>
      <c r="V459" s="11">
        <v>943656</v>
      </c>
      <c r="X459" s="2">
        <v>0.73</v>
      </c>
      <c r="Y459" s="11">
        <v>943656</v>
      </c>
    </row>
    <row r="460" spans="14:25" x14ac:dyDescent="0.35">
      <c r="N460" s="11">
        <v>678466</v>
      </c>
      <c r="O460" s="2">
        <v>1</v>
      </c>
      <c r="Q460" s="11">
        <v>678466</v>
      </c>
      <c r="R460" s="11">
        <v>728789</v>
      </c>
      <c r="U460" s="2">
        <v>5</v>
      </c>
      <c r="V460" s="11">
        <v>945721</v>
      </c>
      <c r="X460" s="2">
        <v>0.74</v>
      </c>
      <c r="Y460" s="11">
        <v>945721</v>
      </c>
    </row>
    <row r="461" spans="14:25" x14ac:dyDescent="0.35">
      <c r="N461" s="11">
        <v>679558</v>
      </c>
      <c r="O461" s="2">
        <v>1</v>
      </c>
      <c r="Q461" s="11">
        <v>679558</v>
      </c>
      <c r="R461" s="11">
        <v>745335</v>
      </c>
      <c r="U461" s="2">
        <v>5</v>
      </c>
      <c r="V461" s="11">
        <v>1012301</v>
      </c>
      <c r="X461" s="2">
        <v>0.78</v>
      </c>
      <c r="Y461" s="11">
        <v>1012301</v>
      </c>
    </row>
    <row r="462" spans="14:25" x14ac:dyDescent="0.35">
      <c r="N462" s="11">
        <v>681096</v>
      </c>
      <c r="O462" s="2">
        <v>1</v>
      </c>
      <c r="Q462" s="11">
        <v>681096</v>
      </c>
      <c r="R462" s="11">
        <v>749136</v>
      </c>
      <c r="U462" s="2">
        <v>4</v>
      </c>
      <c r="V462" s="11">
        <v>9000000</v>
      </c>
    </row>
    <row r="463" spans="14:25" x14ac:dyDescent="0.35">
      <c r="N463" s="11">
        <v>684643</v>
      </c>
      <c r="O463" s="2">
        <v>1</v>
      </c>
      <c r="Q463" s="11">
        <v>684643</v>
      </c>
      <c r="R463" s="11">
        <v>751589</v>
      </c>
    </row>
    <row r="464" spans="14:25" x14ac:dyDescent="0.35">
      <c r="N464" s="11">
        <v>686730</v>
      </c>
      <c r="O464" s="2">
        <v>1</v>
      </c>
      <c r="Q464" s="11">
        <v>686730</v>
      </c>
      <c r="R464" s="11">
        <v>758593</v>
      </c>
    </row>
    <row r="465" spans="14:18" x14ac:dyDescent="0.35">
      <c r="N465" s="11">
        <v>689996</v>
      </c>
      <c r="O465" s="2">
        <v>1</v>
      </c>
      <c r="Q465" s="11">
        <v>689996</v>
      </c>
      <c r="R465" s="11">
        <v>782506</v>
      </c>
    </row>
    <row r="466" spans="14:18" x14ac:dyDescent="0.35">
      <c r="N466" s="11">
        <v>690949</v>
      </c>
      <c r="O466" s="2">
        <v>1</v>
      </c>
      <c r="Q466" s="11">
        <v>690949</v>
      </c>
      <c r="R466" s="11">
        <v>838820</v>
      </c>
    </row>
    <row r="467" spans="14:18" x14ac:dyDescent="0.35">
      <c r="N467" s="11">
        <v>693141</v>
      </c>
      <c r="O467" s="2">
        <v>1</v>
      </c>
      <c r="Q467" s="11">
        <v>693141</v>
      </c>
      <c r="R467" s="11"/>
    </row>
    <row r="468" spans="14:18" x14ac:dyDescent="0.35">
      <c r="N468" s="11">
        <v>695008</v>
      </c>
      <c r="O468" s="2">
        <v>1</v>
      </c>
      <c r="Q468" s="11">
        <v>695008</v>
      </c>
    </row>
    <row r="469" spans="14:18" x14ac:dyDescent="0.35">
      <c r="N469" s="11">
        <v>697934</v>
      </c>
      <c r="O469" s="2">
        <v>1</v>
      </c>
      <c r="Q469" s="11">
        <v>697934</v>
      </c>
    </row>
    <row r="470" spans="14:18" x14ac:dyDescent="0.35">
      <c r="N470" s="11">
        <v>703022</v>
      </c>
      <c r="O470" s="2">
        <v>1</v>
      </c>
      <c r="Q470" s="11">
        <v>703022</v>
      </c>
    </row>
    <row r="471" spans="14:18" x14ac:dyDescent="0.35">
      <c r="N471" s="11">
        <v>704089</v>
      </c>
      <c r="O471" s="2">
        <v>1</v>
      </c>
      <c r="Q471" s="11">
        <v>704089</v>
      </c>
    </row>
    <row r="472" spans="14:18" x14ac:dyDescent="0.35">
      <c r="N472" s="11">
        <v>709215</v>
      </c>
      <c r="O472" s="2">
        <v>1</v>
      </c>
      <c r="Q472" s="11">
        <v>709215</v>
      </c>
    </row>
    <row r="473" spans="14:18" x14ac:dyDescent="0.35">
      <c r="N473" s="11">
        <v>719978</v>
      </c>
      <c r="O473" s="2">
        <v>1</v>
      </c>
      <c r="Q473" s="11">
        <v>719978</v>
      </c>
    </row>
    <row r="474" spans="14:18" x14ac:dyDescent="0.35">
      <c r="N474" s="11">
        <v>725564</v>
      </c>
      <c r="O474" s="2">
        <v>1</v>
      </c>
      <c r="Q474" s="11">
        <v>725564</v>
      </c>
    </row>
    <row r="475" spans="14:18" x14ac:dyDescent="0.35">
      <c r="N475" s="11">
        <v>725904</v>
      </c>
      <c r="O475" s="2">
        <v>1</v>
      </c>
      <c r="Q475" s="11">
        <v>725904</v>
      </c>
    </row>
    <row r="476" spans="14:18" x14ac:dyDescent="0.35">
      <c r="N476" s="11">
        <v>731481</v>
      </c>
      <c r="O476" s="2">
        <v>1</v>
      </c>
      <c r="Q476" s="11">
        <v>731481</v>
      </c>
    </row>
    <row r="477" spans="14:18" x14ac:dyDescent="0.35">
      <c r="N477" s="11">
        <v>733701</v>
      </c>
      <c r="O477" s="2">
        <v>1</v>
      </c>
      <c r="Q477" s="11">
        <v>733701</v>
      </c>
    </row>
    <row r="478" spans="14:18" x14ac:dyDescent="0.35">
      <c r="N478" s="11">
        <v>734890</v>
      </c>
      <c r="O478" s="2">
        <v>1</v>
      </c>
      <c r="Q478" s="11">
        <v>734890</v>
      </c>
    </row>
    <row r="479" spans="14:18" x14ac:dyDescent="0.35">
      <c r="N479" s="11">
        <v>736403</v>
      </c>
      <c r="O479" s="2">
        <v>1</v>
      </c>
      <c r="Q479" s="11">
        <v>736403</v>
      </c>
    </row>
    <row r="480" spans="14:18" x14ac:dyDescent="0.35">
      <c r="N480" s="11">
        <v>737106</v>
      </c>
      <c r="O480" s="2">
        <v>1</v>
      </c>
      <c r="Q480" s="11">
        <v>737106</v>
      </c>
    </row>
    <row r="481" spans="14:17" x14ac:dyDescent="0.35">
      <c r="N481" s="11">
        <v>737232</v>
      </c>
      <c r="O481" s="2">
        <v>1</v>
      </c>
      <c r="Q481" s="11">
        <v>737232</v>
      </c>
    </row>
    <row r="482" spans="14:17" x14ac:dyDescent="0.35">
      <c r="N482" s="11">
        <v>739449</v>
      </c>
      <c r="O482" s="2">
        <v>1</v>
      </c>
      <c r="Q482" s="11">
        <v>739449</v>
      </c>
    </row>
    <row r="483" spans="14:17" x14ac:dyDescent="0.35">
      <c r="N483" s="11">
        <v>740464</v>
      </c>
      <c r="O483" s="2">
        <v>1</v>
      </c>
      <c r="Q483" s="11">
        <v>740464</v>
      </c>
    </row>
    <row r="484" spans="14:17" x14ac:dyDescent="0.35">
      <c r="N484" s="11">
        <v>744424</v>
      </c>
      <c r="O484" s="2">
        <v>1</v>
      </c>
      <c r="Q484" s="11">
        <v>744424</v>
      </c>
    </row>
    <row r="485" spans="14:17" x14ac:dyDescent="0.35">
      <c r="N485" s="11">
        <v>749560</v>
      </c>
      <c r="O485" s="2">
        <v>1</v>
      </c>
      <c r="Q485" s="11">
        <v>749560</v>
      </c>
    </row>
    <row r="486" spans="14:17" x14ac:dyDescent="0.35">
      <c r="N486" s="11">
        <v>749582</v>
      </c>
      <c r="O486" s="2">
        <v>1</v>
      </c>
      <c r="Q486" s="11">
        <v>749582</v>
      </c>
    </row>
    <row r="487" spans="14:17" x14ac:dyDescent="0.35">
      <c r="N487" s="11">
        <v>750622</v>
      </c>
      <c r="O487" s="2">
        <v>1</v>
      </c>
      <c r="Q487" s="11">
        <v>750622</v>
      </c>
    </row>
    <row r="488" spans="14:17" x14ac:dyDescent="0.35">
      <c r="N488" s="11">
        <v>763368</v>
      </c>
      <c r="O488" s="2">
        <v>1</v>
      </c>
      <c r="Q488" s="11">
        <v>763368</v>
      </c>
    </row>
    <row r="489" spans="14:17" x14ac:dyDescent="0.35">
      <c r="N489" s="11">
        <v>766053</v>
      </c>
      <c r="O489" s="2">
        <v>1</v>
      </c>
      <c r="Q489" s="11">
        <v>766053</v>
      </c>
    </row>
    <row r="490" spans="14:17" x14ac:dyDescent="0.35">
      <c r="N490" s="11">
        <v>769124</v>
      </c>
      <c r="O490" s="2">
        <v>1</v>
      </c>
      <c r="Q490" s="11">
        <v>769124</v>
      </c>
    </row>
    <row r="491" spans="14:17" x14ac:dyDescent="0.35">
      <c r="N491" s="11">
        <v>777251</v>
      </c>
      <c r="O491" s="2">
        <v>1</v>
      </c>
      <c r="Q491" s="11">
        <v>777251</v>
      </c>
    </row>
    <row r="492" spans="14:17" x14ac:dyDescent="0.35">
      <c r="N492" s="11">
        <v>781418</v>
      </c>
      <c r="O492" s="2">
        <v>1</v>
      </c>
      <c r="Q492" s="11">
        <v>781418</v>
      </c>
    </row>
    <row r="493" spans="14:17" x14ac:dyDescent="0.35">
      <c r="N493" s="11">
        <v>789940</v>
      </c>
      <c r="O493" s="2">
        <v>1</v>
      </c>
      <c r="Q493" s="11">
        <v>789940</v>
      </c>
    </row>
    <row r="494" spans="14:17" x14ac:dyDescent="0.35">
      <c r="N494" s="11">
        <v>793300</v>
      </c>
      <c r="O494" s="2">
        <v>1</v>
      </c>
      <c r="Q494" s="11">
        <v>793300</v>
      </c>
    </row>
    <row r="495" spans="14:17" x14ac:dyDescent="0.35">
      <c r="N495" s="11">
        <v>796571</v>
      </c>
      <c r="O495" s="2">
        <v>1</v>
      </c>
      <c r="Q495" s="11">
        <v>796571</v>
      </c>
    </row>
    <row r="496" spans="14:17" x14ac:dyDescent="0.35">
      <c r="N496" s="11">
        <v>803339</v>
      </c>
      <c r="O496" s="2">
        <v>1</v>
      </c>
      <c r="Q496" s="11">
        <v>803339</v>
      </c>
    </row>
    <row r="497" spans="14:17" x14ac:dyDescent="0.35">
      <c r="N497" s="11">
        <v>808255</v>
      </c>
      <c r="O497" s="2">
        <v>1</v>
      </c>
      <c r="Q497" s="11">
        <v>808255</v>
      </c>
    </row>
    <row r="498" spans="14:17" x14ac:dyDescent="0.35">
      <c r="N498" s="11">
        <v>815923</v>
      </c>
      <c r="O498" s="2">
        <v>1</v>
      </c>
      <c r="Q498" s="11">
        <v>815923</v>
      </c>
    </row>
    <row r="499" spans="14:17" x14ac:dyDescent="0.35">
      <c r="N499" s="11">
        <v>816097</v>
      </c>
      <c r="O499" s="2">
        <v>1</v>
      </c>
      <c r="Q499" s="11">
        <v>816097</v>
      </c>
    </row>
    <row r="500" spans="14:17" x14ac:dyDescent="0.35">
      <c r="N500" s="11">
        <v>816829</v>
      </c>
      <c r="O500" s="2">
        <v>1</v>
      </c>
      <c r="Q500" s="11">
        <v>816829</v>
      </c>
    </row>
    <row r="501" spans="14:17" x14ac:dyDescent="0.35">
      <c r="N501" s="11">
        <v>819854</v>
      </c>
      <c r="O501" s="2">
        <v>1</v>
      </c>
      <c r="Q501" s="11">
        <v>819854</v>
      </c>
    </row>
    <row r="502" spans="14:17" x14ac:dyDescent="0.35">
      <c r="N502" s="11">
        <v>826736</v>
      </c>
      <c r="O502" s="2">
        <v>1</v>
      </c>
      <c r="Q502" s="11">
        <v>826736</v>
      </c>
    </row>
    <row r="503" spans="14:17" x14ac:dyDescent="0.35">
      <c r="N503" s="11">
        <v>836529</v>
      </c>
      <c r="O503" s="2">
        <v>1</v>
      </c>
      <c r="Q503" s="11">
        <v>836529</v>
      </c>
    </row>
    <row r="504" spans="14:17" x14ac:dyDescent="0.35">
      <c r="N504" s="11">
        <v>839319</v>
      </c>
      <c r="O504" s="2">
        <v>1</v>
      </c>
      <c r="Q504" s="11">
        <v>839319</v>
      </c>
    </row>
    <row r="505" spans="14:17" x14ac:dyDescent="0.35">
      <c r="N505" s="11">
        <v>857049</v>
      </c>
      <c r="O505" s="2">
        <v>1</v>
      </c>
      <c r="Q505" s="11">
        <v>857049</v>
      </c>
    </row>
    <row r="506" spans="14:17" x14ac:dyDescent="0.35">
      <c r="N506" s="11">
        <v>859619</v>
      </c>
      <c r="O506" s="2">
        <v>1</v>
      </c>
      <c r="Q506" s="11">
        <v>859619</v>
      </c>
    </row>
    <row r="507" spans="14:17" x14ac:dyDescent="0.35">
      <c r="N507" s="11">
        <v>864535</v>
      </c>
      <c r="O507" s="2">
        <v>1</v>
      </c>
      <c r="Q507" s="11">
        <v>864535</v>
      </c>
    </row>
    <row r="508" spans="14:17" x14ac:dyDescent="0.35">
      <c r="N508" s="11">
        <v>874291</v>
      </c>
      <c r="O508" s="2">
        <v>1</v>
      </c>
      <c r="Q508" s="11">
        <v>874291</v>
      </c>
    </row>
    <row r="509" spans="14:17" x14ac:dyDescent="0.35">
      <c r="N509" s="11">
        <v>877276</v>
      </c>
      <c r="O509" s="2">
        <v>1</v>
      </c>
      <c r="Q509" s="11">
        <v>877276</v>
      </c>
    </row>
    <row r="510" spans="14:17" x14ac:dyDescent="0.35">
      <c r="N510" s="11">
        <v>877429</v>
      </c>
      <c r="O510" s="2">
        <v>1</v>
      </c>
      <c r="Q510" s="11">
        <v>877429</v>
      </c>
    </row>
    <row r="511" spans="14:17" x14ac:dyDescent="0.35">
      <c r="N511" s="11">
        <v>881042</v>
      </c>
      <c r="O511" s="2">
        <v>1</v>
      </c>
      <c r="Q511" s="11">
        <v>881042</v>
      </c>
    </row>
    <row r="512" spans="14:17" x14ac:dyDescent="0.35">
      <c r="N512" s="11">
        <v>896831</v>
      </c>
      <c r="O512" s="2">
        <v>1</v>
      </c>
      <c r="Q512" s="11">
        <v>896831</v>
      </c>
    </row>
    <row r="513" spans="14:17" x14ac:dyDescent="0.35">
      <c r="N513" s="11">
        <v>908620</v>
      </c>
      <c r="O513" s="2">
        <v>1</v>
      </c>
      <c r="Q513" s="11">
        <v>908620</v>
      </c>
    </row>
    <row r="514" spans="14:17" x14ac:dyDescent="0.35">
      <c r="N514" s="11">
        <v>914095</v>
      </c>
      <c r="O514" s="2">
        <v>1</v>
      </c>
      <c r="Q514" s="11">
        <v>914095</v>
      </c>
    </row>
    <row r="515" spans="14:17" x14ac:dyDescent="0.35">
      <c r="N515" s="11">
        <v>943656</v>
      </c>
      <c r="O515" s="2">
        <v>1</v>
      </c>
      <c r="Q515" s="11">
        <v>943656</v>
      </c>
    </row>
    <row r="516" spans="14:17" x14ac:dyDescent="0.35">
      <c r="N516" s="11">
        <v>945721</v>
      </c>
      <c r="O516" s="2">
        <v>1</v>
      </c>
      <c r="Q516" s="11">
        <v>945721</v>
      </c>
    </row>
    <row r="517" spans="14:17" x14ac:dyDescent="0.35">
      <c r="N517" s="11">
        <v>1012301</v>
      </c>
      <c r="O517" s="2">
        <v>1</v>
      </c>
      <c r="Q517" s="11">
        <v>1012301</v>
      </c>
    </row>
    <row r="518" spans="14:17" x14ac:dyDescent="0.35">
      <c r="N518" s="11">
        <v>181044</v>
      </c>
      <c r="O518" s="2">
        <v>2</v>
      </c>
    </row>
    <row r="519" spans="14:17" x14ac:dyDescent="0.35">
      <c r="N519" s="11">
        <v>217664</v>
      </c>
      <c r="O519" s="2">
        <v>2</v>
      </c>
    </row>
    <row r="520" spans="14:17" x14ac:dyDescent="0.35">
      <c r="N520" s="11">
        <v>250913</v>
      </c>
      <c r="O520" s="2">
        <v>2</v>
      </c>
    </row>
    <row r="521" spans="14:17" x14ac:dyDescent="0.35">
      <c r="N521" s="11">
        <v>274033</v>
      </c>
      <c r="O521" s="2">
        <v>2</v>
      </c>
    </row>
    <row r="522" spans="14:17" x14ac:dyDescent="0.35">
      <c r="N522" s="11">
        <v>289828</v>
      </c>
      <c r="O522" s="2">
        <v>2</v>
      </c>
    </row>
    <row r="523" spans="14:17" x14ac:dyDescent="0.35">
      <c r="N523" s="11">
        <v>294194</v>
      </c>
      <c r="O523" s="2">
        <v>2</v>
      </c>
    </row>
    <row r="524" spans="14:17" x14ac:dyDescent="0.35">
      <c r="N524" s="11">
        <v>299990</v>
      </c>
      <c r="O524" s="2">
        <v>2</v>
      </c>
    </row>
    <row r="525" spans="14:17" x14ac:dyDescent="0.35">
      <c r="N525" s="11">
        <v>311368</v>
      </c>
      <c r="O525" s="2">
        <v>2</v>
      </c>
    </row>
    <row r="526" spans="14:17" x14ac:dyDescent="0.35">
      <c r="N526" s="11">
        <v>317656</v>
      </c>
      <c r="O526" s="2">
        <v>2</v>
      </c>
    </row>
    <row r="527" spans="14:17" x14ac:dyDescent="0.35">
      <c r="N527" s="11">
        <v>327375</v>
      </c>
      <c r="O527" s="2">
        <v>2</v>
      </c>
    </row>
    <row r="528" spans="14:17" x14ac:dyDescent="0.35">
      <c r="N528" s="11">
        <v>339258</v>
      </c>
      <c r="O528" s="2">
        <v>2</v>
      </c>
    </row>
    <row r="529" spans="14:18" x14ac:dyDescent="0.35">
      <c r="N529" s="11">
        <v>341033</v>
      </c>
      <c r="O529" s="2">
        <v>2</v>
      </c>
    </row>
    <row r="530" spans="14:18" x14ac:dyDescent="0.35">
      <c r="N530" s="11">
        <v>353200</v>
      </c>
      <c r="O530" s="2">
        <v>2</v>
      </c>
    </row>
    <row r="531" spans="14:18" x14ac:dyDescent="0.35">
      <c r="N531" s="11">
        <v>363887</v>
      </c>
      <c r="O531" s="2">
        <v>2</v>
      </c>
    </row>
    <row r="532" spans="14:18" x14ac:dyDescent="0.35">
      <c r="N532" s="11">
        <v>367206</v>
      </c>
      <c r="O532" s="2">
        <v>2</v>
      </c>
    </row>
    <row r="533" spans="14:18" x14ac:dyDescent="0.35">
      <c r="N533" s="11">
        <v>367744</v>
      </c>
      <c r="O533" s="2">
        <v>2</v>
      </c>
    </row>
    <row r="534" spans="14:18" x14ac:dyDescent="0.35">
      <c r="N534" s="11">
        <v>371183</v>
      </c>
      <c r="O534" s="2">
        <v>2</v>
      </c>
    </row>
    <row r="535" spans="14:18" x14ac:dyDescent="0.35">
      <c r="N535" s="11">
        <v>409686</v>
      </c>
      <c r="O535" s="2">
        <v>2</v>
      </c>
    </row>
    <row r="536" spans="14:18" x14ac:dyDescent="0.35">
      <c r="N536" s="11">
        <v>414423</v>
      </c>
      <c r="O536" s="2">
        <v>2</v>
      </c>
    </row>
    <row r="537" spans="14:18" x14ac:dyDescent="0.35">
      <c r="N537" s="11">
        <v>422998</v>
      </c>
      <c r="O537" s="2">
        <v>2</v>
      </c>
    </row>
    <row r="538" spans="14:18" x14ac:dyDescent="0.35">
      <c r="N538" s="11">
        <v>422998</v>
      </c>
      <c r="O538" s="2">
        <v>2</v>
      </c>
      <c r="Q538" s="1" t="s">
        <v>7</v>
      </c>
      <c r="R538" s="10" t="s">
        <v>1</v>
      </c>
    </row>
    <row r="539" spans="14:18" x14ac:dyDescent="0.35">
      <c r="N539" s="11">
        <v>428701</v>
      </c>
      <c r="O539" s="2">
        <v>2</v>
      </c>
      <c r="Q539" s="2">
        <v>2</v>
      </c>
      <c r="R539" s="11">
        <v>181044</v>
      </c>
    </row>
    <row r="540" spans="14:18" x14ac:dyDescent="0.35">
      <c r="N540" s="11">
        <v>429434</v>
      </c>
      <c r="O540" s="2">
        <v>2</v>
      </c>
      <c r="Q540" s="2">
        <v>2</v>
      </c>
      <c r="R540" s="11">
        <v>217664</v>
      </c>
    </row>
    <row r="541" spans="14:18" x14ac:dyDescent="0.35">
      <c r="N541" s="11">
        <v>432417</v>
      </c>
      <c r="O541" s="2">
        <v>2</v>
      </c>
      <c r="Q541" s="2">
        <v>2</v>
      </c>
      <c r="R541" s="11">
        <v>250913</v>
      </c>
    </row>
    <row r="542" spans="14:18" x14ac:dyDescent="0.35">
      <c r="N542" s="11">
        <v>433937</v>
      </c>
      <c r="O542" s="2">
        <v>2</v>
      </c>
      <c r="Q542" s="2">
        <v>1</v>
      </c>
      <c r="R542" s="11">
        <v>257480</v>
      </c>
    </row>
    <row r="543" spans="14:18" x14ac:dyDescent="0.35">
      <c r="N543" s="11">
        <v>433939</v>
      </c>
      <c r="O543" s="2">
        <v>2</v>
      </c>
      <c r="Q543" s="2">
        <v>2</v>
      </c>
      <c r="R543" s="11">
        <v>274033</v>
      </c>
    </row>
    <row r="544" spans="14:18" x14ac:dyDescent="0.35">
      <c r="N544" s="11">
        <v>436012</v>
      </c>
      <c r="O544" s="2">
        <v>2</v>
      </c>
      <c r="Q544" s="2">
        <v>1</v>
      </c>
      <c r="R544" s="11">
        <v>279951</v>
      </c>
    </row>
    <row r="545" spans="14:18" x14ac:dyDescent="0.35">
      <c r="N545" s="11">
        <v>437127</v>
      </c>
      <c r="O545" s="2">
        <v>2</v>
      </c>
      <c r="Q545" s="2">
        <v>2</v>
      </c>
      <c r="R545" s="11">
        <v>289828</v>
      </c>
    </row>
    <row r="546" spans="14:18" x14ac:dyDescent="0.35">
      <c r="N546" s="11">
        <v>437259</v>
      </c>
      <c r="O546" s="2">
        <v>2</v>
      </c>
      <c r="Q546" s="2">
        <v>2</v>
      </c>
      <c r="R546" s="11">
        <v>294194</v>
      </c>
    </row>
    <row r="547" spans="14:18" x14ac:dyDescent="0.35">
      <c r="N547" s="11">
        <v>465982</v>
      </c>
      <c r="O547" s="2">
        <v>2</v>
      </c>
      <c r="Q547" s="2">
        <v>2</v>
      </c>
      <c r="R547" s="11">
        <v>299990</v>
      </c>
    </row>
    <row r="548" spans="14:18" x14ac:dyDescent="0.35">
      <c r="N548" s="11">
        <v>473701</v>
      </c>
      <c r="O548" s="2">
        <v>2</v>
      </c>
      <c r="Q548" s="2">
        <v>2</v>
      </c>
      <c r="R548" s="11">
        <v>311368</v>
      </c>
    </row>
    <row r="549" spans="14:18" x14ac:dyDescent="0.35">
      <c r="N549" s="11">
        <v>473739</v>
      </c>
      <c r="O549" s="2">
        <v>2</v>
      </c>
      <c r="Q549" s="2">
        <v>1</v>
      </c>
      <c r="R549" s="11">
        <v>316511</v>
      </c>
    </row>
    <row r="550" spans="14:18" x14ac:dyDescent="0.35">
      <c r="N550" s="11">
        <v>482493</v>
      </c>
      <c r="O550" s="2">
        <v>2</v>
      </c>
      <c r="Q550" s="2">
        <v>2</v>
      </c>
      <c r="R550" s="11">
        <v>317656</v>
      </c>
    </row>
    <row r="551" spans="14:18" x14ac:dyDescent="0.35">
      <c r="N551" s="11">
        <v>495918</v>
      </c>
      <c r="O551" s="2">
        <v>2</v>
      </c>
      <c r="Q551" s="2">
        <v>1</v>
      </c>
      <c r="R551" s="11">
        <v>322184</v>
      </c>
    </row>
    <row r="552" spans="14:18" x14ac:dyDescent="0.35">
      <c r="N552" s="11">
        <v>497186</v>
      </c>
      <c r="O552" s="2">
        <v>2</v>
      </c>
      <c r="Q552" s="2">
        <v>1</v>
      </c>
      <c r="R552" s="11">
        <v>325675</v>
      </c>
    </row>
    <row r="553" spans="14:18" x14ac:dyDescent="0.35">
      <c r="N553" s="11">
        <v>503283</v>
      </c>
      <c r="O553" s="2">
        <v>2</v>
      </c>
      <c r="Q553" s="2">
        <v>2</v>
      </c>
      <c r="R553" s="11">
        <v>327375</v>
      </c>
    </row>
    <row r="554" spans="14:18" x14ac:dyDescent="0.35">
      <c r="N554" s="11">
        <v>509896</v>
      </c>
      <c r="O554" s="2">
        <v>2</v>
      </c>
      <c r="Q554" s="2">
        <v>2</v>
      </c>
      <c r="R554" s="11">
        <v>339258</v>
      </c>
    </row>
    <row r="555" spans="14:18" x14ac:dyDescent="0.35">
      <c r="N555" s="11">
        <v>511018</v>
      </c>
      <c r="O555" s="2">
        <v>2</v>
      </c>
      <c r="Q555" s="2">
        <v>1</v>
      </c>
      <c r="R555" s="11">
        <v>339527</v>
      </c>
    </row>
    <row r="556" spans="14:18" x14ac:dyDescent="0.35">
      <c r="N556" s="11">
        <v>517215</v>
      </c>
      <c r="O556" s="2">
        <v>2</v>
      </c>
      <c r="Q556" s="2">
        <v>2</v>
      </c>
      <c r="R556" s="11">
        <v>341033</v>
      </c>
    </row>
    <row r="557" spans="14:18" x14ac:dyDescent="0.35">
      <c r="N557" s="11">
        <v>517467</v>
      </c>
      <c r="O557" s="2">
        <v>2</v>
      </c>
      <c r="Q557" s="2">
        <v>2</v>
      </c>
      <c r="R557" s="11">
        <v>353200</v>
      </c>
    </row>
    <row r="558" spans="14:18" x14ac:dyDescent="0.35">
      <c r="N558" s="11">
        <v>518600</v>
      </c>
      <c r="O558" s="2">
        <v>2</v>
      </c>
      <c r="Q558" s="2">
        <v>1</v>
      </c>
      <c r="R558" s="11">
        <v>362259</v>
      </c>
    </row>
    <row r="559" spans="14:18" x14ac:dyDescent="0.35">
      <c r="N559" s="11">
        <v>526692</v>
      </c>
      <c r="O559" s="2">
        <v>2</v>
      </c>
      <c r="Q559" s="2">
        <v>2</v>
      </c>
      <c r="R559" s="11">
        <v>363887</v>
      </c>
    </row>
    <row r="560" spans="14:18" x14ac:dyDescent="0.35">
      <c r="N560" s="11">
        <v>527755</v>
      </c>
      <c r="O560" s="2">
        <v>2</v>
      </c>
      <c r="Q560" s="2">
        <v>1</v>
      </c>
      <c r="R560" s="11">
        <v>364973</v>
      </c>
    </row>
    <row r="561" spans="14:18" x14ac:dyDescent="0.35">
      <c r="N561" s="11">
        <v>527755</v>
      </c>
      <c r="O561" s="2">
        <v>2</v>
      </c>
      <c r="Q561" s="2">
        <v>2</v>
      </c>
      <c r="R561" s="11">
        <v>367206</v>
      </c>
    </row>
    <row r="562" spans="14:18" x14ac:dyDescent="0.35">
      <c r="N562" s="11">
        <v>528924</v>
      </c>
      <c r="O562" s="2">
        <v>2</v>
      </c>
      <c r="Q562" s="2">
        <v>2</v>
      </c>
      <c r="R562" s="11">
        <v>367744</v>
      </c>
    </row>
    <row r="563" spans="14:18" x14ac:dyDescent="0.35">
      <c r="N563" s="11">
        <v>531276</v>
      </c>
      <c r="O563" s="2">
        <v>2</v>
      </c>
      <c r="Q563" s="2">
        <v>2</v>
      </c>
      <c r="R563" s="11">
        <v>371183</v>
      </c>
    </row>
    <row r="564" spans="14:18" x14ac:dyDescent="0.35">
      <c r="N564" s="11">
        <v>534062</v>
      </c>
      <c r="O564" s="2">
        <v>2</v>
      </c>
      <c r="Q564" s="2">
        <v>1</v>
      </c>
      <c r="R564" s="11">
        <v>372210</v>
      </c>
    </row>
    <row r="565" spans="14:18" x14ac:dyDescent="0.35">
      <c r="N565" s="11">
        <v>541223</v>
      </c>
      <c r="O565" s="2">
        <v>2</v>
      </c>
      <c r="Q565" s="2">
        <v>1</v>
      </c>
      <c r="R565" s="11">
        <v>408991</v>
      </c>
    </row>
    <row r="566" spans="14:18" x14ac:dyDescent="0.35">
      <c r="N566" s="11">
        <v>541434</v>
      </c>
      <c r="O566" s="2">
        <v>2</v>
      </c>
      <c r="Q566" s="2">
        <v>2</v>
      </c>
      <c r="R566" s="11">
        <v>409686</v>
      </c>
    </row>
    <row r="567" spans="14:18" x14ac:dyDescent="0.35">
      <c r="N567" s="11">
        <v>541743</v>
      </c>
      <c r="O567" s="2">
        <v>2</v>
      </c>
      <c r="Q567" s="2">
        <v>2</v>
      </c>
      <c r="R567" s="11">
        <v>414423</v>
      </c>
    </row>
    <row r="568" spans="14:18" x14ac:dyDescent="0.35">
      <c r="N568" s="11">
        <v>544205</v>
      </c>
      <c r="O568" s="2">
        <v>2</v>
      </c>
      <c r="Q568" s="2">
        <v>2</v>
      </c>
      <c r="R568" s="11">
        <v>422998</v>
      </c>
    </row>
    <row r="569" spans="14:18" x14ac:dyDescent="0.35">
      <c r="N569" s="11">
        <v>547751</v>
      </c>
      <c r="O569" s="2">
        <v>2</v>
      </c>
      <c r="Q569" s="2">
        <v>2</v>
      </c>
      <c r="R569" s="11">
        <v>422998</v>
      </c>
    </row>
    <row r="570" spans="14:18" x14ac:dyDescent="0.35">
      <c r="N570" s="11">
        <v>551575</v>
      </c>
      <c r="O570" s="2">
        <v>2</v>
      </c>
      <c r="Q570" s="2">
        <v>1</v>
      </c>
      <c r="R570" s="11">
        <v>428260</v>
      </c>
    </row>
    <row r="571" spans="14:18" x14ac:dyDescent="0.35">
      <c r="N571" s="11">
        <v>570500</v>
      </c>
      <c r="O571" s="2">
        <v>2</v>
      </c>
      <c r="Q571" s="2">
        <v>2</v>
      </c>
      <c r="R571" s="11">
        <v>428701</v>
      </c>
    </row>
    <row r="572" spans="14:18" x14ac:dyDescent="0.35">
      <c r="N572" s="11">
        <v>572811</v>
      </c>
      <c r="O572" s="2">
        <v>2</v>
      </c>
      <c r="Q572" s="2">
        <v>2</v>
      </c>
      <c r="R572" s="11">
        <v>429434</v>
      </c>
    </row>
    <row r="573" spans="14:18" x14ac:dyDescent="0.35">
      <c r="N573" s="11">
        <v>575203</v>
      </c>
      <c r="O573" s="2">
        <v>2</v>
      </c>
      <c r="Q573" s="2">
        <v>2</v>
      </c>
      <c r="R573" s="11">
        <v>432417</v>
      </c>
    </row>
    <row r="574" spans="14:18" x14ac:dyDescent="0.35">
      <c r="N574" s="11">
        <v>576716</v>
      </c>
      <c r="O574" s="2">
        <v>2</v>
      </c>
      <c r="Q574" s="2">
        <v>2</v>
      </c>
      <c r="R574" s="11">
        <v>433937</v>
      </c>
    </row>
    <row r="575" spans="14:18" x14ac:dyDescent="0.35">
      <c r="N575" s="11">
        <v>578651</v>
      </c>
      <c r="O575" s="2">
        <v>2</v>
      </c>
      <c r="Q575" s="2">
        <v>2</v>
      </c>
      <c r="R575" s="11">
        <v>433939</v>
      </c>
    </row>
    <row r="576" spans="14:18" x14ac:dyDescent="0.35">
      <c r="N576" s="11">
        <v>597025</v>
      </c>
      <c r="O576" s="2">
        <v>2</v>
      </c>
      <c r="Q576" s="2">
        <v>1</v>
      </c>
      <c r="R576" s="11">
        <v>434553</v>
      </c>
    </row>
    <row r="577" spans="14:18" x14ac:dyDescent="0.35">
      <c r="N577" s="11">
        <v>603458</v>
      </c>
      <c r="O577" s="2">
        <v>2</v>
      </c>
      <c r="Q577" s="2">
        <v>2</v>
      </c>
      <c r="R577" s="11">
        <v>436012</v>
      </c>
    </row>
    <row r="578" spans="14:18" x14ac:dyDescent="0.35">
      <c r="N578" s="11">
        <v>610588</v>
      </c>
      <c r="O578" s="2">
        <v>2</v>
      </c>
      <c r="Q578" s="2">
        <v>2</v>
      </c>
      <c r="R578" s="11">
        <v>437127</v>
      </c>
    </row>
    <row r="579" spans="14:18" x14ac:dyDescent="0.35">
      <c r="N579" s="11">
        <v>617511</v>
      </c>
      <c r="O579" s="2">
        <v>2</v>
      </c>
      <c r="Q579" s="2">
        <v>2</v>
      </c>
      <c r="R579" s="11">
        <v>437259</v>
      </c>
    </row>
    <row r="580" spans="14:18" x14ac:dyDescent="0.35">
      <c r="N580" s="11">
        <v>618600</v>
      </c>
      <c r="O580" s="2">
        <v>2</v>
      </c>
      <c r="Q580" s="2">
        <v>1</v>
      </c>
      <c r="R580" s="11">
        <v>440069</v>
      </c>
    </row>
    <row r="581" spans="14:18" x14ac:dyDescent="0.35">
      <c r="N581" s="11">
        <v>621957</v>
      </c>
      <c r="O581" s="2">
        <v>2</v>
      </c>
      <c r="Q581" s="2">
        <v>1</v>
      </c>
      <c r="R581" s="11">
        <v>440729</v>
      </c>
    </row>
    <row r="582" spans="14:18" x14ac:dyDescent="0.35">
      <c r="N582" s="11">
        <v>626059</v>
      </c>
      <c r="O582" s="2">
        <v>2</v>
      </c>
      <c r="Q582" s="2">
        <v>1</v>
      </c>
      <c r="R582" s="11">
        <v>441684</v>
      </c>
    </row>
    <row r="583" spans="14:18" x14ac:dyDescent="0.35">
      <c r="N583" s="11">
        <v>627676</v>
      </c>
      <c r="O583" s="2">
        <v>2</v>
      </c>
      <c r="Q583" s="2">
        <v>1</v>
      </c>
      <c r="R583" s="11">
        <v>448660</v>
      </c>
    </row>
    <row r="584" spans="14:18" x14ac:dyDescent="0.35">
      <c r="N584" s="11">
        <v>628494</v>
      </c>
      <c r="O584" s="2">
        <v>2</v>
      </c>
      <c r="Q584" s="2">
        <v>1</v>
      </c>
      <c r="R584" s="11">
        <v>448761</v>
      </c>
    </row>
    <row r="585" spans="14:18" x14ac:dyDescent="0.35">
      <c r="N585" s="11">
        <v>631568</v>
      </c>
      <c r="O585" s="2">
        <v>2</v>
      </c>
      <c r="Q585" s="2">
        <v>1</v>
      </c>
      <c r="R585" s="11">
        <v>449550</v>
      </c>
    </row>
    <row r="586" spans="14:18" x14ac:dyDescent="0.35">
      <c r="N586" s="11">
        <v>638702</v>
      </c>
      <c r="O586" s="2">
        <v>2</v>
      </c>
      <c r="Q586" s="2">
        <v>1</v>
      </c>
      <c r="R586" s="11">
        <v>452553</v>
      </c>
    </row>
    <row r="587" spans="14:18" x14ac:dyDescent="0.35">
      <c r="N587" s="11">
        <v>644890</v>
      </c>
      <c r="O587" s="2">
        <v>2</v>
      </c>
      <c r="Q587" s="2">
        <v>2</v>
      </c>
      <c r="R587" s="11">
        <v>465982</v>
      </c>
    </row>
    <row r="588" spans="14:18" x14ac:dyDescent="0.35">
      <c r="N588" s="11">
        <v>652929</v>
      </c>
      <c r="O588" s="2">
        <v>2</v>
      </c>
      <c r="Q588" s="2">
        <v>1</v>
      </c>
      <c r="R588" s="11">
        <v>466742</v>
      </c>
    </row>
    <row r="589" spans="14:18" x14ac:dyDescent="0.35">
      <c r="N589" s="11">
        <v>665053</v>
      </c>
      <c r="O589" s="2">
        <v>2</v>
      </c>
      <c r="Q589" s="2">
        <v>2</v>
      </c>
      <c r="R589" s="11">
        <v>473701</v>
      </c>
    </row>
    <row r="590" spans="14:18" x14ac:dyDescent="0.35">
      <c r="N590" s="11">
        <v>666860</v>
      </c>
      <c r="O590" s="2">
        <v>2</v>
      </c>
      <c r="Q590" s="2">
        <v>2</v>
      </c>
      <c r="R590" s="11">
        <v>473739</v>
      </c>
    </row>
    <row r="591" spans="14:18" x14ac:dyDescent="0.35">
      <c r="N591" s="11">
        <v>668815</v>
      </c>
      <c r="O591" s="2">
        <v>2</v>
      </c>
      <c r="Q591" s="2">
        <v>1</v>
      </c>
      <c r="R591" s="11">
        <v>474239</v>
      </c>
    </row>
    <row r="592" spans="14:18" x14ac:dyDescent="0.35">
      <c r="N592" s="11">
        <v>668823</v>
      </c>
      <c r="O592" s="2">
        <v>2</v>
      </c>
      <c r="Q592" s="2">
        <v>1</v>
      </c>
      <c r="R592" s="11">
        <v>475165</v>
      </c>
    </row>
    <row r="593" spans="14:18" x14ac:dyDescent="0.35">
      <c r="N593" s="11">
        <v>672792</v>
      </c>
      <c r="O593" s="2">
        <v>2</v>
      </c>
      <c r="Q593" s="2">
        <v>1</v>
      </c>
      <c r="R593" s="11">
        <v>475541</v>
      </c>
    </row>
    <row r="594" spans="14:18" x14ac:dyDescent="0.35">
      <c r="N594" s="11">
        <v>679983</v>
      </c>
      <c r="O594" s="2">
        <v>2</v>
      </c>
      <c r="Q594" s="2">
        <v>1</v>
      </c>
      <c r="R594" s="11">
        <v>478108</v>
      </c>
    </row>
    <row r="595" spans="14:18" x14ac:dyDescent="0.35">
      <c r="N595" s="11">
        <v>680702</v>
      </c>
      <c r="O595" s="2">
        <v>2</v>
      </c>
      <c r="Q595" s="2">
        <v>1</v>
      </c>
      <c r="R595" s="11">
        <v>482435</v>
      </c>
    </row>
    <row r="596" spans="14:18" x14ac:dyDescent="0.35">
      <c r="N596" s="11">
        <v>683529</v>
      </c>
      <c r="O596" s="2">
        <v>2</v>
      </c>
      <c r="Q596" s="2">
        <v>2</v>
      </c>
      <c r="R596" s="11">
        <v>482493</v>
      </c>
    </row>
    <row r="597" spans="14:18" x14ac:dyDescent="0.35">
      <c r="N597" s="11">
        <v>684411</v>
      </c>
      <c r="O597" s="2">
        <v>2</v>
      </c>
      <c r="Q597" s="2">
        <v>1</v>
      </c>
      <c r="R597" s="11">
        <v>485586</v>
      </c>
    </row>
    <row r="598" spans="14:18" x14ac:dyDescent="0.35">
      <c r="N598" s="11">
        <v>686529</v>
      </c>
      <c r="O598" s="2">
        <v>2</v>
      </c>
      <c r="Q598" s="2">
        <v>1</v>
      </c>
      <c r="R598" s="11">
        <v>488806</v>
      </c>
    </row>
    <row r="599" spans="14:18" x14ac:dyDescent="0.35">
      <c r="N599" s="11">
        <v>693802</v>
      </c>
      <c r="O599" s="2">
        <v>2</v>
      </c>
      <c r="Q599" s="2">
        <v>1</v>
      </c>
      <c r="R599" s="11">
        <v>489580</v>
      </c>
    </row>
    <row r="600" spans="14:18" x14ac:dyDescent="0.35">
      <c r="N600" s="11">
        <v>694900</v>
      </c>
      <c r="O600" s="2">
        <v>2</v>
      </c>
      <c r="Q600" s="2">
        <v>1</v>
      </c>
      <c r="R600" s="11">
        <v>492302</v>
      </c>
    </row>
    <row r="601" spans="14:18" x14ac:dyDescent="0.35">
      <c r="N601" s="11">
        <v>696039</v>
      </c>
      <c r="O601" s="2">
        <v>2</v>
      </c>
      <c r="Q601" s="2">
        <v>1</v>
      </c>
      <c r="R601" s="11">
        <v>492827</v>
      </c>
    </row>
    <row r="602" spans="14:18" x14ac:dyDescent="0.35">
      <c r="N602" s="11">
        <v>698637</v>
      </c>
      <c r="O602" s="2">
        <v>2</v>
      </c>
      <c r="Q602" s="2">
        <v>1</v>
      </c>
      <c r="R602" s="11">
        <v>495336</v>
      </c>
    </row>
    <row r="603" spans="14:18" x14ac:dyDescent="0.35">
      <c r="N603" s="11">
        <v>699379</v>
      </c>
      <c r="O603" s="2">
        <v>2</v>
      </c>
      <c r="Q603" s="2">
        <v>2</v>
      </c>
      <c r="R603" s="11">
        <v>495918</v>
      </c>
    </row>
    <row r="604" spans="14:18" x14ac:dyDescent="0.35">
      <c r="N604" s="11">
        <v>702308</v>
      </c>
      <c r="O604" s="2">
        <v>2</v>
      </c>
      <c r="Q604" s="2">
        <v>2</v>
      </c>
      <c r="R604" s="11">
        <v>497186</v>
      </c>
    </row>
    <row r="605" spans="14:18" x14ac:dyDescent="0.35">
      <c r="N605" s="11">
        <v>708328</v>
      </c>
      <c r="O605" s="2">
        <v>2</v>
      </c>
      <c r="Q605" s="2">
        <v>2</v>
      </c>
      <c r="R605" s="11">
        <v>503283</v>
      </c>
    </row>
    <row r="606" spans="14:18" x14ac:dyDescent="0.35">
      <c r="N606" s="11">
        <v>709021</v>
      </c>
      <c r="O606" s="2">
        <v>2</v>
      </c>
      <c r="Q606" s="2">
        <v>1</v>
      </c>
      <c r="R606" s="11">
        <v>506025</v>
      </c>
    </row>
    <row r="607" spans="14:18" x14ac:dyDescent="0.35">
      <c r="N607" s="11">
        <v>709994</v>
      </c>
      <c r="O607" s="2">
        <v>2</v>
      </c>
      <c r="Q607" s="2">
        <v>1</v>
      </c>
      <c r="R607" s="11">
        <v>507495</v>
      </c>
    </row>
    <row r="608" spans="14:18" x14ac:dyDescent="0.35">
      <c r="N608" s="11">
        <v>716344</v>
      </c>
      <c r="O608" s="2">
        <v>2</v>
      </c>
      <c r="Q608" s="2">
        <v>2</v>
      </c>
      <c r="R608" s="11">
        <v>509896</v>
      </c>
    </row>
    <row r="609" spans="13:18" x14ac:dyDescent="0.35">
      <c r="N609" s="11">
        <v>716630</v>
      </c>
      <c r="O609" s="2">
        <v>2</v>
      </c>
      <c r="Q609" s="2">
        <v>2</v>
      </c>
      <c r="R609" s="11">
        <v>511018</v>
      </c>
    </row>
    <row r="610" spans="13:18" x14ac:dyDescent="0.35">
      <c r="N610" s="11">
        <v>728789</v>
      </c>
      <c r="O610" s="2">
        <v>2</v>
      </c>
      <c r="Q610" s="2">
        <v>1</v>
      </c>
      <c r="R610" s="11">
        <v>512121</v>
      </c>
    </row>
    <row r="611" spans="13:18" x14ac:dyDescent="0.35">
      <c r="N611" s="11">
        <v>745335</v>
      </c>
      <c r="O611" s="2">
        <v>2</v>
      </c>
      <c r="Q611" s="2">
        <v>1</v>
      </c>
      <c r="R611" s="11">
        <v>514183</v>
      </c>
    </row>
    <row r="612" spans="13:18" x14ac:dyDescent="0.35">
      <c r="N612" s="11">
        <v>749136</v>
      </c>
      <c r="O612" s="2">
        <v>2</v>
      </c>
      <c r="Q612" s="2">
        <v>2</v>
      </c>
      <c r="R612" s="11">
        <v>517215</v>
      </c>
    </row>
    <row r="613" spans="13:18" x14ac:dyDescent="0.35">
      <c r="N613" s="11">
        <v>751589</v>
      </c>
      <c r="O613" s="2">
        <v>2</v>
      </c>
      <c r="Q613" s="2">
        <v>2</v>
      </c>
      <c r="R613" s="11">
        <v>517467</v>
      </c>
    </row>
    <row r="614" spans="13:18" x14ac:dyDescent="0.35">
      <c r="N614" s="11">
        <v>758593</v>
      </c>
      <c r="O614" s="2">
        <v>2</v>
      </c>
      <c r="Q614" s="2">
        <v>2</v>
      </c>
      <c r="R614" s="11">
        <v>518600</v>
      </c>
    </row>
    <row r="615" spans="13:18" x14ac:dyDescent="0.35">
      <c r="N615" s="11">
        <v>782506</v>
      </c>
      <c r="O615" s="2">
        <v>2</v>
      </c>
      <c r="Q615" s="2">
        <v>2</v>
      </c>
      <c r="R615" s="11">
        <v>526692</v>
      </c>
    </row>
    <row r="616" spans="13:18" x14ac:dyDescent="0.35">
      <c r="N616" s="11">
        <v>838820</v>
      </c>
      <c r="O616" s="2">
        <v>2</v>
      </c>
      <c r="Q616" s="2">
        <v>1</v>
      </c>
      <c r="R616" s="11">
        <v>526821</v>
      </c>
    </row>
    <row r="617" spans="13:18" x14ac:dyDescent="0.35">
      <c r="N617" s="11">
        <v>9000000</v>
      </c>
      <c r="O617" s="2">
        <v>2</v>
      </c>
      <c r="Q617" s="2">
        <v>2</v>
      </c>
      <c r="R617" s="11">
        <v>527755</v>
      </c>
    </row>
    <row r="618" spans="13:18" x14ac:dyDescent="0.35">
      <c r="Q618" s="2">
        <v>2</v>
      </c>
      <c r="R618" s="11">
        <v>527755</v>
      </c>
    </row>
    <row r="619" spans="13:18" x14ac:dyDescent="0.35">
      <c r="M619" t="s">
        <v>24</v>
      </c>
      <c r="N619" t="s">
        <v>25</v>
      </c>
      <c r="Q619" s="2">
        <v>2</v>
      </c>
      <c r="R619" s="11">
        <v>528924</v>
      </c>
    </row>
    <row r="620" spans="13:18" x14ac:dyDescent="0.35">
      <c r="M620" s="10" t="s">
        <v>1</v>
      </c>
      <c r="N620" s="10" t="s">
        <v>1</v>
      </c>
      <c r="Q620" s="2">
        <v>2</v>
      </c>
      <c r="R620" s="11">
        <v>531276</v>
      </c>
    </row>
    <row r="621" spans="13:18" x14ac:dyDescent="0.35">
      <c r="M621" s="11">
        <v>257480</v>
      </c>
      <c r="N621" s="11">
        <v>181044</v>
      </c>
      <c r="Q621" s="2">
        <v>1</v>
      </c>
      <c r="R621" s="11">
        <v>531966</v>
      </c>
    </row>
    <row r="622" spans="13:18" x14ac:dyDescent="0.35">
      <c r="M622" s="11">
        <v>279951</v>
      </c>
      <c r="N622" s="11">
        <v>217664</v>
      </c>
      <c r="Q622" s="2">
        <v>1</v>
      </c>
      <c r="R622" s="11">
        <v>532694</v>
      </c>
    </row>
    <row r="623" spans="13:18" x14ac:dyDescent="0.35">
      <c r="M623" s="11">
        <v>316511</v>
      </c>
      <c r="N623" s="11">
        <v>250913</v>
      </c>
      <c r="Q623" s="2">
        <v>2</v>
      </c>
      <c r="R623" s="11">
        <v>534062</v>
      </c>
    </row>
    <row r="624" spans="13:18" x14ac:dyDescent="0.35">
      <c r="M624" s="11">
        <v>322184</v>
      </c>
      <c r="N624" s="11">
        <v>274033</v>
      </c>
      <c r="Q624" s="2">
        <v>1</v>
      </c>
      <c r="R624" s="11">
        <v>537823</v>
      </c>
    </row>
    <row r="625" spans="13:18" x14ac:dyDescent="0.35">
      <c r="M625" s="11">
        <v>325675</v>
      </c>
      <c r="N625" s="11">
        <v>289828</v>
      </c>
      <c r="Q625" s="2">
        <v>1</v>
      </c>
      <c r="R625" s="11">
        <v>538844</v>
      </c>
    </row>
    <row r="626" spans="13:18" x14ac:dyDescent="0.35">
      <c r="M626" s="11">
        <v>339527</v>
      </c>
      <c r="N626" s="11">
        <v>294194</v>
      </c>
      <c r="Q626" s="2">
        <v>2</v>
      </c>
      <c r="R626" s="11">
        <v>541223</v>
      </c>
    </row>
    <row r="627" spans="13:18" x14ac:dyDescent="0.35">
      <c r="M627" s="11">
        <v>362259</v>
      </c>
      <c r="N627" s="11">
        <v>299990</v>
      </c>
      <c r="Q627" s="2">
        <v>2</v>
      </c>
      <c r="R627" s="11">
        <v>541434</v>
      </c>
    </row>
    <row r="628" spans="13:18" x14ac:dyDescent="0.35">
      <c r="M628" s="11">
        <v>364973</v>
      </c>
      <c r="N628" s="11">
        <v>311368</v>
      </c>
      <c r="Q628" s="2">
        <v>2</v>
      </c>
      <c r="R628" s="11">
        <v>541743</v>
      </c>
    </row>
    <row r="629" spans="13:18" x14ac:dyDescent="0.35">
      <c r="M629" s="11">
        <v>372210</v>
      </c>
      <c r="N629" s="11">
        <v>317656</v>
      </c>
      <c r="Q629" s="2">
        <v>2</v>
      </c>
      <c r="R629" s="11">
        <v>544205</v>
      </c>
    </row>
    <row r="630" spans="13:18" x14ac:dyDescent="0.35">
      <c r="M630" s="11">
        <v>408991</v>
      </c>
      <c r="N630" s="11">
        <v>327375</v>
      </c>
      <c r="Q630" s="2">
        <v>2</v>
      </c>
      <c r="R630" s="11">
        <v>547751</v>
      </c>
    </row>
    <row r="631" spans="13:18" x14ac:dyDescent="0.35">
      <c r="M631" s="11">
        <v>428260</v>
      </c>
      <c r="N631" s="11">
        <v>339258</v>
      </c>
      <c r="Q631" s="2">
        <v>1</v>
      </c>
      <c r="R631" s="11">
        <v>548083</v>
      </c>
    </row>
    <row r="632" spans="13:18" x14ac:dyDescent="0.35">
      <c r="M632" s="11">
        <v>434553</v>
      </c>
      <c r="N632" s="11">
        <v>341033</v>
      </c>
      <c r="Q632" s="2">
        <v>1</v>
      </c>
      <c r="R632" s="11">
        <v>548164</v>
      </c>
    </row>
    <row r="633" spans="13:18" x14ac:dyDescent="0.35">
      <c r="M633" s="11">
        <v>440069</v>
      </c>
      <c r="N633" s="11">
        <v>353200</v>
      </c>
      <c r="Q633" s="2">
        <v>2</v>
      </c>
      <c r="R633" s="11">
        <v>551575</v>
      </c>
    </row>
    <row r="634" spans="13:18" x14ac:dyDescent="0.35">
      <c r="M634" s="11">
        <v>440729</v>
      </c>
      <c r="N634" s="11">
        <v>363887</v>
      </c>
      <c r="Q634" s="2">
        <v>1</v>
      </c>
      <c r="R634" s="11">
        <v>558778</v>
      </c>
    </row>
    <row r="635" spans="13:18" x14ac:dyDescent="0.35">
      <c r="M635" s="11">
        <v>441684</v>
      </c>
      <c r="N635" s="11">
        <v>367206</v>
      </c>
      <c r="Q635" s="2">
        <v>1</v>
      </c>
      <c r="R635" s="11">
        <v>558856</v>
      </c>
    </row>
    <row r="636" spans="13:18" x14ac:dyDescent="0.35">
      <c r="M636" s="11">
        <v>448660</v>
      </c>
      <c r="N636" s="11">
        <v>367744</v>
      </c>
      <c r="Q636" s="2">
        <v>1</v>
      </c>
      <c r="R636" s="11">
        <v>562100</v>
      </c>
    </row>
    <row r="637" spans="13:18" x14ac:dyDescent="0.35">
      <c r="M637" s="11">
        <v>448761</v>
      </c>
      <c r="N637" s="11">
        <v>371183</v>
      </c>
      <c r="Q637" s="2">
        <v>1</v>
      </c>
      <c r="R637" s="11">
        <v>562451</v>
      </c>
    </row>
    <row r="638" spans="13:18" x14ac:dyDescent="0.35">
      <c r="M638" s="11">
        <v>449550</v>
      </c>
      <c r="N638" s="11">
        <v>409686</v>
      </c>
      <c r="Q638" s="2">
        <v>1</v>
      </c>
      <c r="R638" s="11">
        <v>563507</v>
      </c>
    </row>
    <row r="639" spans="13:18" x14ac:dyDescent="0.35">
      <c r="M639" s="11">
        <v>452553</v>
      </c>
      <c r="N639" s="11">
        <v>414423</v>
      </c>
      <c r="Q639" s="2">
        <v>1</v>
      </c>
      <c r="R639" s="11">
        <v>567382</v>
      </c>
    </row>
    <row r="640" spans="13:18" x14ac:dyDescent="0.35">
      <c r="M640" s="11">
        <v>466742</v>
      </c>
      <c r="N640" s="11">
        <v>422998</v>
      </c>
      <c r="Q640" s="2">
        <v>1</v>
      </c>
      <c r="R640" s="11">
        <v>569680</v>
      </c>
    </row>
    <row r="641" spans="13:18" x14ac:dyDescent="0.35">
      <c r="M641" s="11">
        <v>474239</v>
      </c>
      <c r="N641" s="11">
        <v>422998</v>
      </c>
      <c r="Q641" s="2">
        <v>2</v>
      </c>
      <c r="R641" s="11">
        <v>570500</v>
      </c>
    </row>
    <row r="642" spans="13:18" x14ac:dyDescent="0.35">
      <c r="M642" s="11">
        <v>475165</v>
      </c>
      <c r="N642" s="11">
        <v>428701</v>
      </c>
      <c r="Q642" s="2">
        <v>1</v>
      </c>
      <c r="R642" s="11">
        <v>571843</v>
      </c>
    </row>
    <row r="643" spans="13:18" x14ac:dyDescent="0.35">
      <c r="M643" s="11">
        <v>475541</v>
      </c>
      <c r="N643" s="11">
        <v>429434</v>
      </c>
      <c r="Q643" s="2">
        <v>1</v>
      </c>
      <c r="R643" s="11">
        <v>572046</v>
      </c>
    </row>
    <row r="644" spans="13:18" x14ac:dyDescent="0.35">
      <c r="M644" s="11">
        <v>478108</v>
      </c>
      <c r="N644" s="11">
        <v>432417</v>
      </c>
      <c r="Q644" s="2">
        <v>1</v>
      </c>
      <c r="R644" s="11">
        <v>572380</v>
      </c>
    </row>
    <row r="645" spans="13:18" x14ac:dyDescent="0.35">
      <c r="M645" s="11">
        <v>482435</v>
      </c>
      <c r="N645" s="11">
        <v>433937</v>
      </c>
      <c r="Q645" s="2">
        <v>2</v>
      </c>
      <c r="R645" s="11">
        <v>572811</v>
      </c>
    </row>
    <row r="646" spans="13:18" x14ac:dyDescent="0.35">
      <c r="M646" s="11">
        <v>485586</v>
      </c>
      <c r="N646" s="11">
        <v>433939</v>
      </c>
      <c r="Q646" s="2">
        <v>2</v>
      </c>
      <c r="R646" s="11">
        <v>575203</v>
      </c>
    </row>
    <row r="647" spans="13:18" x14ac:dyDescent="0.35">
      <c r="M647" s="11">
        <v>488806</v>
      </c>
      <c r="N647" s="11">
        <v>436012</v>
      </c>
      <c r="Q647" s="2">
        <v>2</v>
      </c>
      <c r="R647" s="11">
        <v>576716</v>
      </c>
    </row>
    <row r="648" spans="13:18" x14ac:dyDescent="0.35">
      <c r="M648" s="11">
        <v>489580</v>
      </c>
      <c r="N648" s="11">
        <v>437127</v>
      </c>
      <c r="Q648" s="2">
        <v>2</v>
      </c>
      <c r="R648" s="11">
        <v>578651</v>
      </c>
    </row>
    <row r="649" spans="13:18" x14ac:dyDescent="0.35">
      <c r="M649" s="11">
        <v>492302</v>
      </c>
      <c r="N649" s="11">
        <v>437259</v>
      </c>
      <c r="Q649" s="2">
        <v>1</v>
      </c>
      <c r="R649" s="11">
        <v>583570</v>
      </c>
    </row>
    <row r="650" spans="13:18" x14ac:dyDescent="0.35">
      <c r="M650" s="11">
        <v>492827</v>
      </c>
      <c r="N650" s="11">
        <v>465982</v>
      </c>
      <c r="Q650" s="2">
        <v>1</v>
      </c>
      <c r="R650" s="11">
        <v>586620</v>
      </c>
    </row>
    <row r="651" spans="13:18" x14ac:dyDescent="0.35">
      <c r="M651" s="11">
        <v>495336</v>
      </c>
      <c r="N651" s="11">
        <v>473701</v>
      </c>
      <c r="Q651" s="2">
        <v>1</v>
      </c>
      <c r="R651" s="11">
        <v>590284</v>
      </c>
    </row>
    <row r="652" spans="13:18" x14ac:dyDescent="0.35">
      <c r="M652" s="11">
        <v>506025</v>
      </c>
      <c r="N652" s="11">
        <v>473739</v>
      </c>
      <c r="Q652" s="2">
        <v>1</v>
      </c>
      <c r="R652" s="11">
        <v>591671</v>
      </c>
    </row>
    <row r="653" spans="13:18" x14ac:dyDescent="0.35">
      <c r="M653" s="11">
        <v>507495</v>
      </c>
      <c r="N653" s="11">
        <v>482493</v>
      </c>
      <c r="Q653" s="2">
        <v>1</v>
      </c>
      <c r="R653" s="11">
        <v>591671</v>
      </c>
    </row>
    <row r="654" spans="13:18" x14ac:dyDescent="0.35">
      <c r="M654" s="11">
        <v>512121</v>
      </c>
      <c r="N654" s="11">
        <v>495918</v>
      </c>
      <c r="Q654" s="2">
        <v>1</v>
      </c>
      <c r="R654" s="11">
        <v>591700</v>
      </c>
    </row>
    <row r="655" spans="13:18" x14ac:dyDescent="0.35">
      <c r="M655" s="11">
        <v>514183</v>
      </c>
      <c r="N655" s="11">
        <v>497186</v>
      </c>
      <c r="Q655" s="2">
        <v>1</v>
      </c>
      <c r="R655" s="11">
        <v>592435</v>
      </c>
    </row>
    <row r="656" spans="13:18" x14ac:dyDescent="0.35">
      <c r="M656" s="11">
        <v>526821</v>
      </c>
      <c r="N656" s="11">
        <v>503283</v>
      </c>
      <c r="Q656" s="2">
        <v>2</v>
      </c>
      <c r="R656" s="11">
        <v>597025</v>
      </c>
    </row>
    <row r="657" spans="13:18" x14ac:dyDescent="0.35">
      <c r="M657" s="11">
        <v>531966</v>
      </c>
      <c r="N657" s="11">
        <v>509896</v>
      </c>
      <c r="Q657" s="2">
        <v>1</v>
      </c>
      <c r="R657" s="11">
        <v>600775</v>
      </c>
    </row>
    <row r="658" spans="13:18" x14ac:dyDescent="0.35">
      <c r="M658" s="11">
        <v>532694</v>
      </c>
      <c r="N658" s="11">
        <v>511018</v>
      </c>
      <c r="Q658" s="2">
        <v>1</v>
      </c>
      <c r="R658" s="11">
        <v>602208</v>
      </c>
    </row>
    <row r="659" spans="13:18" x14ac:dyDescent="0.35">
      <c r="M659" s="11">
        <v>537823</v>
      </c>
      <c r="N659" s="11">
        <v>517215</v>
      </c>
      <c r="Q659" s="2">
        <v>1</v>
      </c>
      <c r="R659" s="11">
        <v>603038</v>
      </c>
    </row>
    <row r="660" spans="13:18" x14ac:dyDescent="0.35">
      <c r="M660" s="11">
        <v>538844</v>
      </c>
      <c r="N660" s="11">
        <v>517467</v>
      </c>
      <c r="Q660" s="2">
        <v>2</v>
      </c>
      <c r="R660" s="11">
        <v>603458</v>
      </c>
    </row>
    <row r="661" spans="13:18" x14ac:dyDescent="0.35">
      <c r="M661" s="11">
        <v>548083</v>
      </c>
      <c r="N661" s="11">
        <v>518600</v>
      </c>
      <c r="Q661" s="2">
        <v>1</v>
      </c>
      <c r="R661" s="11">
        <v>605288</v>
      </c>
    </row>
    <row r="662" spans="13:18" x14ac:dyDescent="0.35">
      <c r="M662" s="11">
        <v>548164</v>
      </c>
      <c r="N662" s="11">
        <v>526692</v>
      </c>
      <c r="Q662" s="2">
        <v>1</v>
      </c>
      <c r="R662" s="11">
        <v>608146</v>
      </c>
    </row>
    <row r="663" spans="13:18" x14ac:dyDescent="0.35">
      <c r="M663" s="11">
        <v>558778</v>
      </c>
      <c r="N663" s="11">
        <v>527755</v>
      </c>
      <c r="Q663" s="2">
        <v>2</v>
      </c>
      <c r="R663" s="11">
        <v>610588</v>
      </c>
    </row>
    <row r="664" spans="13:18" x14ac:dyDescent="0.35">
      <c r="M664" s="11">
        <v>558856</v>
      </c>
      <c r="N664" s="11">
        <v>527755</v>
      </c>
      <c r="Q664" s="2">
        <v>1</v>
      </c>
      <c r="R664" s="11">
        <v>610755</v>
      </c>
    </row>
    <row r="665" spans="13:18" x14ac:dyDescent="0.35">
      <c r="M665" s="11">
        <v>562100</v>
      </c>
      <c r="N665" s="11">
        <v>528924</v>
      </c>
      <c r="Q665" s="2">
        <v>1</v>
      </c>
      <c r="R665" s="11">
        <v>610978</v>
      </c>
    </row>
    <row r="666" spans="13:18" x14ac:dyDescent="0.35">
      <c r="M666" s="11">
        <v>562451</v>
      </c>
      <c r="N666" s="11">
        <v>531276</v>
      </c>
      <c r="Q666" s="2">
        <v>1</v>
      </c>
      <c r="R666" s="11">
        <v>611755</v>
      </c>
    </row>
    <row r="667" spans="13:18" x14ac:dyDescent="0.35">
      <c r="M667" s="11">
        <v>563507</v>
      </c>
      <c r="N667" s="11">
        <v>534062</v>
      </c>
      <c r="Q667" s="2">
        <v>1</v>
      </c>
      <c r="R667" s="11">
        <v>612051</v>
      </c>
    </row>
    <row r="668" spans="13:18" x14ac:dyDescent="0.35">
      <c r="M668" s="11">
        <v>567382</v>
      </c>
      <c r="N668" s="11">
        <v>541223</v>
      </c>
      <c r="Q668" s="2">
        <v>1</v>
      </c>
      <c r="R668" s="11">
        <v>614151</v>
      </c>
    </row>
    <row r="669" spans="13:18" x14ac:dyDescent="0.35">
      <c r="M669" s="11">
        <v>569680</v>
      </c>
      <c r="N669" s="11">
        <v>541434</v>
      </c>
      <c r="Q669" s="2">
        <v>1</v>
      </c>
      <c r="R669" s="11">
        <v>617136</v>
      </c>
    </row>
    <row r="670" spans="13:18" x14ac:dyDescent="0.35">
      <c r="M670" s="11">
        <v>571843</v>
      </c>
      <c r="N670" s="11">
        <v>541743</v>
      </c>
      <c r="Q670" s="2">
        <v>2</v>
      </c>
      <c r="R670" s="11">
        <v>617511</v>
      </c>
    </row>
    <row r="671" spans="13:18" x14ac:dyDescent="0.35">
      <c r="M671" s="11">
        <v>572046</v>
      </c>
      <c r="N671" s="11">
        <v>544205</v>
      </c>
      <c r="Q671" s="2">
        <v>1</v>
      </c>
      <c r="R671" s="11">
        <v>618345</v>
      </c>
    </row>
    <row r="672" spans="13:18" x14ac:dyDescent="0.35">
      <c r="M672" s="11">
        <v>572380</v>
      </c>
      <c r="N672" s="11">
        <v>547751</v>
      </c>
      <c r="Q672" s="2">
        <v>2</v>
      </c>
      <c r="R672" s="11">
        <v>618600</v>
      </c>
    </row>
    <row r="673" spans="13:18" x14ac:dyDescent="0.35">
      <c r="M673" s="11">
        <v>583570</v>
      </c>
      <c r="N673" s="11">
        <v>551575</v>
      </c>
      <c r="Q673" s="2">
        <v>2</v>
      </c>
      <c r="R673" s="11">
        <v>621957</v>
      </c>
    </row>
    <row r="674" spans="13:18" x14ac:dyDescent="0.35">
      <c r="M674" s="11">
        <v>586620</v>
      </c>
      <c r="N674" s="11">
        <v>570500</v>
      </c>
      <c r="Q674" s="2">
        <v>1</v>
      </c>
      <c r="R674" s="11">
        <v>624102</v>
      </c>
    </row>
    <row r="675" spans="13:18" x14ac:dyDescent="0.35">
      <c r="M675" s="11">
        <v>590284</v>
      </c>
      <c r="N675" s="11">
        <v>572811</v>
      </c>
      <c r="Q675" s="2">
        <v>2</v>
      </c>
      <c r="R675" s="11">
        <v>626059</v>
      </c>
    </row>
    <row r="676" spans="13:18" x14ac:dyDescent="0.35">
      <c r="M676" s="11">
        <v>591671</v>
      </c>
      <c r="N676" s="11">
        <v>575203</v>
      </c>
      <c r="Q676" s="2">
        <v>2</v>
      </c>
      <c r="R676" s="11">
        <v>627676</v>
      </c>
    </row>
    <row r="677" spans="13:18" x14ac:dyDescent="0.35">
      <c r="M677" s="11">
        <v>591671</v>
      </c>
      <c r="N677" s="11">
        <v>576716</v>
      </c>
      <c r="Q677" s="2">
        <v>2</v>
      </c>
      <c r="R677" s="11">
        <v>628494</v>
      </c>
    </row>
    <row r="678" spans="13:18" x14ac:dyDescent="0.35">
      <c r="M678" s="11">
        <v>591700</v>
      </c>
      <c r="N678" s="11">
        <v>578651</v>
      </c>
      <c r="Q678" s="2">
        <v>1</v>
      </c>
      <c r="R678" s="11">
        <v>629492</v>
      </c>
    </row>
    <row r="679" spans="13:18" x14ac:dyDescent="0.35">
      <c r="M679" s="11">
        <v>592435</v>
      </c>
      <c r="N679" s="11">
        <v>597025</v>
      </c>
      <c r="Q679" s="2">
        <v>2</v>
      </c>
      <c r="R679" s="11">
        <v>631568</v>
      </c>
    </row>
    <row r="680" spans="13:18" x14ac:dyDescent="0.35">
      <c r="M680" s="11">
        <v>600775</v>
      </c>
      <c r="N680" s="11">
        <v>603458</v>
      </c>
      <c r="Q680" s="2">
        <v>1</v>
      </c>
      <c r="R680" s="11">
        <v>636298</v>
      </c>
    </row>
    <row r="681" spans="13:18" x14ac:dyDescent="0.35">
      <c r="M681" s="11">
        <v>602208</v>
      </c>
      <c r="N681" s="11">
        <v>610588</v>
      </c>
      <c r="Q681" s="2">
        <v>1</v>
      </c>
      <c r="R681" s="11">
        <v>636885</v>
      </c>
    </row>
    <row r="682" spans="13:18" x14ac:dyDescent="0.35">
      <c r="M682" s="11">
        <v>603038</v>
      </c>
      <c r="N682" s="11">
        <v>617511</v>
      </c>
      <c r="Q682" s="2">
        <v>1</v>
      </c>
      <c r="R682" s="11">
        <v>637911</v>
      </c>
    </row>
    <row r="683" spans="13:18" x14ac:dyDescent="0.35">
      <c r="M683" s="11">
        <v>605288</v>
      </c>
      <c r="N683" s="11">
        <v>618600</v>
      </c>
      <c r="Q683" s="2">
        <v>1</v>
      </c>
      <c r="R683" s="11">
        <v>638313</v>
      </c>
    </row>
    <row r="684" spans="13:18" x14ac:dyDescent="0.35">
      <c r="M684" s="11">
        <v>608146</v>
      </c>
      <c r="N684" s="11">
        <v>621957</v>
      </c>
      <c r="Q684" s="2">
        <v>2</v>
      </c>
      <c r="R684" s="11">
        <v>638702</v>
      </c>
    </row>
    <row r="685" spans="13:18" x14ac:dyDescent="0.35">
      <c r="M685" s="11">
        <v>610755</v>
      </c>
      <c r="N685" s="11">
        <v>626059</v>
      </c>
      <c r="Q685" s="2">
        <v>1</v>
      </c>
      <c r="R685" s="11">
        <v>639429</v>
      </c>
    </row>
    <row r="686" spans="13:18" x14ac:dyDescent="0.35">
      <c r="M686" s="11">
        <v>610978</v>
      </c>
      <c r="N686" s="11">
        <v>627676</v>
      </c>
      <c r="Q686" s="2">
        <v>1</v>
      </c>
      <c r="R686" s="11">
        <v>639442</v>
      </c>
    </row>
    <row r="687" spans="13:18" x14ac:dyDescent="0.35">
      <c r="M687" s="11">
        <v>611755</v>
      </c>
      <c r="N687" s="11">
        <v>628494</v>
      </c>
      <c r="Q687" s="2">
        <v>1</v>
      </c>
      <c r="R687" s="11">
        <v>641016</v>
      </c>
    </row>
    <row r="688" spans="13:18" x14ac:dyDescent="0.35">
      <c r="M688" s="11">
        <v>612051</v>
      </c>
      <c r="N688" s="11">
        <v>631568</v>
      </c>
      <c r="Q688" s="2">
        <v>1</v>
      </c>
      <c r="R688" s="11">
        <v>642869</v>
      </c>
    </row>
    <row r="689" spans="13:18" x14ac:dyDescent="0.35">
      <c r="M689" s="11">
        <v>614151</v>
      </c>
      <c r="N689" s="11">
        <v>638702</v>
      </c>
      <c r="Q689" s="2">
        <v>2</v>
      </c>
      <c r="R689" s="11">
        <v>644890</v>
      </c>
    </row>
    <row r="690" spans="13:18" x14ac:dyDescent="0.35">
      <c r="M690" s="11">
        <v>617136</v>
      </c>
      <c r="N690" s="11">
        <v>644890</v>
      </c>
      <c r="Q690" s="2">
        <v>1</v>
      </c>
      <c r="R690" s="11">
        <v>647146</v>
      </c>
    </row>
    <row r="691" spans="13:18" x14ac:dyDescent="0.35">
      <c r="M691" s="11">
        <v>618345</v>
      </c>
      <c r="N691" s="11">
        <v>652929</v>
      </c>
      <c r="Q691" s="2">
        <v>1</v>
      </c>
      <c r="R691" s="11">
        <v>648661</v>
      </c>
    </row>
    <row r="692" spans="13:18" x14ac:dyDescent="0.35">
      <c r="M692" s="11">
        <v>624102</v>
      </c>
      <c r="N692" s="11">
        <v>665053</v>
      </c>
      <c r="Q692" s="2">
        <v>1</v>
      </c>
      <c r="R692" s="11">
        <v>652485</v>
      </c>
    </row>
    <row r="693" spans="13:18" x14ac:dyDescent="0.35">
      <c r="M693" s="11">
        <v>629492</v>
      </c>
      <c r="N693" s="11">
        <v>666860</v>
      </c>
      <c r="Q693" s="2">
        <v>2</v>
      </c>
      <c r="R693" s="11">
        <v>652929</v>
      </c>
    </row>
    <row r="694" spans="13:18" x14ac:dyDescent="0.35">
      <c r="M694" s="11">
        <v>636298</v>
      </c>
      <c r="N694" s="11">
        <v>668815</v>
      </c>
      <c r="Q694" s="2">
        <v>1</v>
      </c>
      <c r="R694" s="11">
        <v>661098</v>
      </c>
    </row>
    <row r="695" spans="13:18" x14ac:dyDescent="0.35">
      <c r="M695" s="11">
        <v>636885</v>
      </c>
      <c r="N695" s="11">
        <v>668823</v>
      </c>
      <c r="Q695" s="2">
        <v>1</v>
      </c>
      <c r="R695" s="11">
        <v>661102</v>
      </c>
    </row>
    <row r="696" spans="13:18" x14ac:dyDescent="0.35">
      <c r="M696" s="11">
        <v>637911</v>
      </c>
      <c r="N696" s="11">
        <v>672792</v>
      </c>
      <c r="Q696" s="2">
        <v>1</v>
      </c>
      <c r="R696" s="11">
        <v>661173</v>
      </c>
    </row>
    <row r="697" spans="13:18" x14ac:dyDescent="0.35">
      <c r="M697" s="11">
        <v>638313</v>
      </c>
      <c r="N697" s="11">
        <v>679983</v>
      </c>
      <c r="Q697" s="2">
        <v>2</v>
      </c>
      <c r="R697" s="11">
        <v>665053</v>
      </c>
    </row>
    <row r="698" spans="13:18" x14ac:dyDescent="0.35">
      <c r="M698" s="11">
        <v>639429</v>
      </c>
      <c r="N698" s="11">
        <v>680702</v>
      </c>
      <c r="Q698" s="2">
        <v>1</v>
      </c>
      <c r="R698" s="11">
        <v>666126</v>
      </c>
    </row>
    <row r="699" spans="13:18" x14ac:dyDescent="0.35">
      <c r="M699" s="11">
        <v>639442</v>
      </c>
      <c r="N699" s="11">
        <v>683529</v>
      </c>
      <c r="Q699" s="2">
        <v>2</v>
      </c>
      <c r="R699" s="11">
        <v>666860</v>
      </c>
    </row>
    <row r="700" spans="13:18" x14ac:dyDescent="0.35">
      <c r="M700" s="11">
        <v>641016</v>
      </c>
      <c r="N700" s="11">
        <v>684411</v>
      </c>
      <c r="Q700" s="2">
        <v>1</v>
      </c>
      <c r="R700" s="11">
        <v>668646</v>
      </c>
    </row>
    <row r="701" spans="13:18" x14ac:dyDescent="0.35">
      <c r="M701" s="11">
        <v>642869</v>
      </c>
      <c r="N701" s="11">
        <v>686529</v>
      </c>
      <c r="Q701" s="2">
        <v>2</v>
      </c>
      <c r="R701" s="11">
        <v>668815</v>
      </c>
    </row>
    <row r="702" spans="13:18" x14ac:dyDescent="0.35">
      <c r="M702" s="11">
        <v>647146</v>
      </c>
      <c r="N702" s="11">
        <v>693802</v>
      </c>
      <c r="Q702" s="2">
        <v>2</v>
      </c>
      <c r="R702" s="11">
        <v>668823</v>
      </c>
    </row>
    <row r="703" spans="13:18" x14ac:dyDescent="0.35">
      <c r="M703" s="11">
        <v>648661</v>
      </c>
      <c r="N703" s="11">
        <v>694900</v>
      </c>
      <c r="Q703" s="2">
        <v>1</v>
      </c>
      <c r="R703" s="11">
        <v>670204</v>
      </c>
    </row>
    <row r="704" spans="13:18" x14ac:dyDescent="0.35">
      <c r="M704" s="11">
        <v>652485</v>
      </c>
      <c r="N704" s="11">
        <v>696039</v>
      </c>
      <c r="Q704" s="2">
        <v>1</v>
      </c>
      <c r="R704" s="11">
        <v>671549</v>
      </c>
    </row>
    <row r="705" spans="13:18" x14ac:dyDescent="0.35">
      <c r="M705" s="11">
        <v>661098</v>
      </c>
      <c r="N705" s="11">
        <v>698637</v>
      </c>
      <c r="Q705" s="2">
        <v>2</v>
      </c>
      <c r="R705" s="11">
        <v>672792</v>
      </c>
    </row>
    <row r="706" spans="13:18" x14ac:dyDescent="0.35">
      <c r="M706" s="11">
        <v>661102</v>
      </c>
      <c r="N706" s="11">
        <v>699379</v>
      </c>
      <c r="Q706" s="2">
        <v>1</v>
      </c>
      <c r="R706" s="11">
        <v>677426</v>
      </c>
    </row>
    <row r="707" spans="13:18" x14ac:dyDescent="0.35">
      <c r="M707" s="11">
        <v>661173</v>
      </c>
      <c r="N707" s="11">
        <v>702308</v>
      </c>
      <c r="Q707" s="2">
        <v>1</v>
      </c>
      <c r="R707" s="11">
        <v>678466</v>
      </c>
    </row>
    <row r="708" spans="13:18" x14ac:dyDescent="0.35">
      <c r="M708" s="11">
        <v>666126</v>
      </c>
      <c r="N708" s="11">
        <v>708328</v>
      </c>
      <c r="Q708" s="2">
        <v>1</v>
      </c>
      <c r="R708" s="11">
        <v>679558</v>
      </c>
    </row>
    <row r="709" spans="13:18" x14ac:dyDescent="0.35">
      <c r="M709" s="11">
        <v>668646</v>
      </c>
      <c r="N709" s="11">
        <v>709021</v>
      </c>
      <c r="Q709" s="2">
        <v>2</v>
      </c>
      <c r="R709" s="11">
        <v>679983</v>
      </c>
    </row>
    <row r="710" spans="13:18" x14ac:dyDescent="0.35">
      <c r="M710" s="11">
        <v>670204</v>
      </c>
      <c r="N710" s="11">
        <v>709994</v>
      </c>
      <c r="Q710" s="2">
        <v>2</v>
      </c>
      <c r="R710" s="11">
        <v>680702</v>
      </c>
    </row>
    <row r="711" spans="13:18" x14ac:dyDescent="0.35">
      <c r="M711" s="11">
        <v>671549</v>
      </c>
      <c r="N711" s="11">
        <v>716344</v>
      </c>
      <c r="Q711" s="2">
        <v>1</v>
      </c>
      <c r="R711" s="11">
        <v>681096</v>
      </c>
    </row>
    <row r="712" spans="13:18" x14ac:dyDescent="0.35">
      <c r="M712" s="11">
        <v>677426</v>
      </c>
      <c r="N712" s="11">
        <v>716630</v>
      </c>
      <c r="Q712" s="2">
        <v>2</v>
      </c>
      <c r="R712" s="11">
        <v>683529</v>
      </c>
    </row>
    <row r="713" spans="13:18" x14ac:dyDescent="0.35">
      <c r="M713" s="11">
        <v>678466</v>
      </c>
      <c r="N713" s="11">
        <v>728789</v>
      </c>
      <c r="Q713" s="2">
        <v>2</v>
      </c>
      <c r="R713" s="11">
        <v>684411</v>
      </c>
    </row>
    <row r="714" spans="13:18" x14ac:dyDescent="0.35">
      <c r="M714" s="11">
        <v>679558</v>
      </c>
      <c r="N714" s="11">
        <v>745335</v>
      </c>
      <c r="Q714" s="2">
        <v>1</v>
      </c>
      <c r="R714" s="11">
        <v>684643</v>
      </c>
    </row>
    <row r="715" spans="13:18" x14ac:dyDescent="0.35">
      <c r="M715" s="11">
        <v>681096</v>
      </c>
      <c r="N715" s="11">
        <v>749136</v>
      </c>
      <c r="Q715" s="2">
        <v>2</v>
      </c>
      <c r="R715" s="11">
        <v>686529</v>
      </c>
    </row>
    <row r="716" spans="13:18" x14ac:dyDescent="0.35">
      <c r="M716" s="11">
        <v>684643</v>
      </c>
      <c r="N716" s="11">
        <v>751589</v>
      </c>
      <c r="Q716" s="2">
        <v>1</v>
      </c>
      <c r="R716" s="11">
        <v>686730</v>
      </c>
    </row>
    <row r="717" spans="13:18" x14ac:dyDescent="0.35">
      <c r="M717" s="11">
        <v>686730</v>
      </c>
      <c r="N717" s="11">
        <v>758593</v>
      </c>
      <c r="Q717" s="2">
        <v>1</v>
      </c>
      <c r="R717" s="11">
        <v>689996</v>
      </c>
    </row>
    <row r="718" spans="13:18" x14ac:dyDescent="0.35">
      <c r="M718" s="11">
        <v>689996</v>
      </c>
      <c r="N718" s="11">
        <v>782506</v>
      </c>
      <c r="Q718" s="2">
        <v>1</v>
      </c>
      <c r="R718" s="11">
        <v>690949</v>
      </c>
    </row>
    <row r="719" spans="13:18" x14ac:dyDescent="0.35">
      <c r="M719" s="11">
        <v>690949</v>
      </c>
      <c r="N719" s="11">
        <v>838820</v>
      </c>
      <c r="Q719" s="2">
        <v>1</v>
      </c>
      <c r="R719" s="11">
        <v>693141</v>
      </c>
    </row>
    <row r="720" spans="13:18" x14ac:dyDescent="0.35">
      <c r="M720" s="11">
        <v>693141</v>
      </c>
      <c r="Q720" s="2">
        <v>2</v>
      </c>
      <c r="R720" s="11">
        <v>693802</v>
      </c>
    </row>
    <row r="721" spans="13:18" x14ac:dyDescent="0.35">
      <c r="M721" s="11">
        <v>695008</v>
      </c>
      <c r="Q721" s="2">
        <v>2</v>
      </c>
      <c r="R721" s="11">
        <v>694900</v>
      </c>
    </row>
    <row r="722" spans="13:18" x14ac:dyDescent="0.35">
      <c r="M722" s="11">
        <v>697934</v>
      </c>
      <c r="Q722" s="2">
        <v>1</v>
      </c>
      <c r="R722" s="11">
        <v>695008</v>
      </c>
    </row>
    <row r="723" spans="13:18" x14ac:dyDescent="0.35">
      <c r="M723" s="11">
        <v>703022</v>
      </c>
      <c r="Q723" s="2">
        <v>2</v>
      </c>
      <c r="R723" s="11">
        <v>696039</v>
      </c>
    </row>
    <row r="724" spans="13:18" x14ac:dyDescent="0.35">
      <c r="M724" s="11">
        <v>704089</v>
      </c>
      <c r="Q724" s="2">
        <v>1</v>
      </c>
      <c r="R724" s="11">
        <v>697934</v>
      </c>
    </row>
    <row r="725" spans="13:18" x14ac:dyDescent="0.35">
      <c r="M725" s="11">
        <v>709215</v>
      </c>
      <c r="Q725" s="2">
        <v>2</v>
      </c>
      <c r="R725" s="11">
        <v>698637</v>
      </c>
    </row>
    <row r="726" spans="13:18" x14ac:dyDescent="0.35">
      <c r="M726" s="11">
        <v>719978</v>
      </c>
      <c r="Q726" s="2">
        <v>2</v>
      </c>
      <c r="R726" s="11">
        <v>699379</v>
      </c>
    </row>
    <row r="727" spans="13:18" x14ac:dyDescent="0.35">
      <c r="M727" s="11">
        <v>725564</v>
      </c>
      <c r="Q727" s="2">
        <v>2</v>
      </c>
      <c r="R727" s="11">
        <v>702308</v>
      </c>
    </row>
    <row r="728" spans="13:18" x14ac:dyDescent="0.35">
      <c r="M728" s="11">
        <v>725904</v>
      </c>
      <c r="Q728" s="2">
        <v>1</v>
      </c>
      <c r="R728" s="11">
        <v>703022</v>
      </c>
    </row>
    <row r="729" spans="13:18" x14ac:dyDescent="0.35">
      <c r="M729" s="11">
        <v>731481</v>
      </c>
      <c r="Q729" s="2">
        <v>1</v>
      </c>
      <c r="R729" s="11">
        <v>704089</v>
      </c>
    </row>
    <row r="730" spans="13:18" x14ac:dyDescent="0.35">
      <c r="M730" s="11">
        <v>733701</v>
      </c>
      <c r="Q730" s="2">
        <v>2</v>
      </c>
      <c r="R730" s="11">
        <v>708328</v>
      </c>
    </row>
    <row r="731" spans="13:18" x14ac:dyDescent="0.35">
      <c r="M731" s="11">
        <v>734890</v>
      </c>
      <c r="Q731" s="2">
        <v>2</v>
      </c>
      <c r="R731" s="11">
        <v>709021</v>
      </c>
    </row>
    <row r="732" spans="13:18" x14ac:dyDescent="0.35">
      <c r="M732" s="11">
        <v>736403</v>
      </c>
      <c r="Q732" s="2">
        <v>1</v>
      </c>
      <c r="R732" s="11">
        <v>709215</v>
      </c>
    </row>
    <row r="733" spans="13:18" x14ac:dyDescent="0.35">
      <c r="M733" s="11">
        <v>737106</v>
      </c>
      <c r="Q733" s="2">
        <v>2</v>
      </c>
      <c r="R733" s="11">
        <v>709994</v>
      </c>
    </row>
    <row r="734" spans="13:18" x14ac:dyDescent="0.35">
      <c r="M734" s="11">
        <v>737232</v>
      </c>
      <c r="Q734" s="2">
        <v>2</v>
      </c>
      <c r="R734" s="11">
        <v>716344</v>
      </c>
    </row>
    <row r="735" spans="13:18" x14ac:dyDescent="0.35">
      <c r="M735" s="11">
        <v>739449</v>
      </c>
      <c r="Q735" s="2">
        <v>2</v>
      </c>
      <c r="R735" s="11">
        <v>716630</v>
      </c>
    </row>
    <row r="736" spans="13:18" x14ac:dyDescent="0.35">
      <c r="M736" s="11">
        <v>740464</v>
      </c>
      <c r="Q736" s="2">
        <v>1</v>
      </c>
      <c r="R736" s="11">
        <v>719978</v>
      </c>
    </row>
    <row r="737" spans="13:18" x14ac:dyDescent="0.35">
      <c r="M737" s="11">
        <v>744424</v>
      </c>
      <c r="Q737" s="2">
        <v>1</v>
      </c>
      <c r="R737" s="11">
        <v>725564</v>
      </c>
    </row>
    <row r="738" spans="13:18" x14ac:dyDescent="0.35">
      <c r="M738" s="11">
        <v>749560</v>
      </c>
      <c r="Q738" s="2">
        <v>1</v>
      </c>
      <c r="R738" s="11">
        <v>725904</v>
      </c>
    </row>
    <row r="739" spans="13:18" x14ac:dyDescent="0.35">
      <c r="M739" s="11">
        <v>749582</v>
      </c>
      <c r="Q739" s="2">
        <v>2</v>
      </c>
      <c r="R739" s="11">
        <v>728789</v>
      </c>
    </row>
    <row r="740" spans="13:18" x14ac:dyDescent="0.35">
      <c r="M740" s="11">
        <v>750622</v>
      </c>
      <c r="Q740" s="2">
        <v>1</v>
      </c>
      <c r="R740" s="11">
        <v>731481</v>
      </c>
    </row>
    <row r="741" spans="13:18" x14ac:dyDescent="0.35">
      <c r="M741" s="11">
        <v>763368</v>
      </c>
      <c r="Q741" s="2">
        <v>1</v>
      </c>
      <c r="R741" s="11">
        <v>733701</v>
      </c>
    </row>
    <row r="742" spans="13:18" x14ac:dyDescent="0.35">
      <c r="M742" s="11">
        <v>766053</v>
      </c>
      <c r="Q742" s="2">
        <v>1</v>
      </c>
      <c r="R742" s="11">
        <v>734890</v>
      </c>
    </row>
    <row r="743" spans="13:18" x14ac:dyDescent="0.35">
      <c r="M743" s="11">
        <v>769124</v>
      </c>
      <c r="Q743" s="2">
        <v>1</v>
      </c>
      <c r="R743" s="11">
        <v>736403</v>
      </c>
    </row>
    <row r="744" spans="13:18" x14ac:dyDescent="0.35">
      <c r="M744" s="11">
        <v>777251</v>
      </c>
      <c r="Q744" s="2">
        <v>1</v>
      </c>
      <c r="R744" s="11">
        <v>737106</v>
      </c>
    </row>
    <row r="745" spans="13:18" x14ac:dyDescent="0.35">
      <c r="M745" s="11">
        <v>781418</v>
      </c>
      <c r="Q745" s="2">
        <v>1</v>
      </c>
      <c r="R745" s="11">
        <v>737232</v>
      </c>
    </row>
    <row r="746" spans="13:18" x14ac:dyDescent="0.35">
      <c r="M746" s="11">
        <v>789940</v>
      </c>
      <c r="Q746" s="2">
        <v>1</v>
      </c>
      <c r="R746" s="11">
        <v>739449</v>
      </c>
    </row>
    <row r="747" spans="13:18" x14ac:dyDescent="0.35">
      <c r="M747" s="11">
        <v>793300</v>
      </c>
      <c r="Q747" s="2">
        <v>1</v>
      </c>
      <c r="R747" s="11">
        <v>740464</v>
      </c>
    </row>
    <row r="748" spans="13:18" x14ac:dyDescent="0.35">
      <c r="M748" s="11">
        <v>796571</v>
      </c>
      <c r="Q748" s="2">
        <v>1</v>
      </c>
      <c r="R748" s="11">
        <v>744424</v>
      </c>
    </row>
    <row r="749" spans="13:18" x14ac:dyDescent="0.35">
      <c r="M749" s="11">
        <v>803339</v>
      </c>
      <c r="Q749" s="2">
        <v>2</v>
      </c>
      <c r="R749" s="11">
        <v>745335</v>
      </c>
    </row>
    <row r="750" spans="13:18" x14ac:dyDescent="0.35">
      <c r="M750" s="11">
        <v>808255</v>
      </c>
      <c r="Q750" s="2">
        <v>2</v>
      </c>
      <c r="R750" s="11">
        <v>749136</v>
      </c>
    </row>
    <row r="751" spans="13:18" x14ac:dyDescent="0.35">
      <c r="M751" s="11">
        <v>815923</v>
      </c>
      <c r="Q751" s="2">
        <v>1</v>
      </c>
      <c r="R751" s="11">
        <v>749560</v>
      </c>
    </row>
    <row r="752" spans="13:18" x14ac:dyDescent="0.35">
      <c r="M752" s="11">
        <v>816097</v>
      </c>
      <c r="Q752" s="2">
        <v>1</v>
      </c>
      <c r="R752" s="11">
        <v>749582</v>
      </c>
    </row>
    <row r="753" spans="13:18" x14ac:dyDescent="0.35">
      <c r="M753" s="11">
        <v>816829</v>
      </c>
      <c r="Q753" s="2">
        <v>1</v>
      </c>
      <c r="R753" s="11">
        <v>750622</v>
      </c>
    </row>
    <row r="754" spans="13:18" x14ac:dyDescent="0.35">
      <c r="M754" s="11">
        <v>819854</v>
      </c>
      <c r="Q754" s="2">
        <v>2</v>
      </c>
      <c r="R754" s="11">
        <v>751589</v>
      </c>
    </row>
    <row r="755" spans="13:18" x14ac:dyDescent="0.35">
      <c r="M755" s="11">
        <v>826736</v>
      </c>
      <c r="Q755" s="2">
        <v>2</v>
      </c>
      <c r="R755" s="11">
        <v>758593</v>
      </c>
    </row>
    <row r="756" spans="13:18" x14ac:dyDescent="0.35">
      <c r="M756" s="11">
        <v>836529</v>
      </c>
      <c r="Q756" s="2">
        <v>1</v>
      </c>
      <c r="R756" s="11">
        <v>763368</v>
      </c>
    </row>
    <row r="757" spans="13:18" x14ac:dyDescent="0.35">
      <c r="M757" s="11">
        <v>839319</v>
      </c>
      <c r="Q757" s="2">
        <v>1</v>
      </c>
      <c r="R757" s="11">
        <v>766053</v>
      </c>
    </row>
    <row r="758" spans="13:18" x14ac:dyDescent="0.35">
      <c r="M758" s="11">
        <v>857049</v>
      </c>
      <c r="Q758" s="2">
        <v>1</v>
      </c>
      <c r="R758" s="11">
        <v>769124</v>
      </c>
    </row>
    <row r="759" spans="13:18" x14ac:dyDescent="0.35">
      <c r="M759" s="11">
        <v>859619</v>
      </c>
      <c r="Q759" s="2">
        <v>1</v>
      </c>
      <c r="R759" s="11">
        <v>777251</v>
      </c>
    </row>
    <row r="760" spans="13:18" x14ac:dyDescent="0.35">
      <c r="M760" s="11">
        <v>864535</v>
      </c>
      <c r="Q760" s="2">
        <v>1</v>
      </c>
      <c r="R760" s="11">
        <v>781418</v>
      </c>
    </row>
    <row r="761" spans="13:18" x14ac:dyDescent="0.35">
      <c r="M761" s="11">
        <v>874291</v>
      </c>
      <c r="Q761" s="2">
        <v>2</v>
      </c>
      <c r="R761" s="11">
        <v>782506</v>
      </c>
    </row>
    <row r="762" spans="13:18" x14ac:dyDescent="0.35">
      <c r="M762" s="11">
        <v>877276</v>
      </c>
      <c r="Q762" s="2">
        <v>1</v>
      </c>
      <c r="R762" s="11">
        <v>789940</v>
      </c>
    </row>
    <row r="763" spans="13:18" x14ac:dyDescent="0.35">
      <c r="M763" s="11">
        <v>877429</v>
      </c>
      <c r="Q763" s="2">
        <v>1</v>
      </c>
      <c r="R763" s="11">
        <v>793300</v>
      </c>
    </row>
    <row r="764" spans="13:18" x14ac:dyDescent="0.35">
      <c r="M764" s="11">
        <v>881042</v>
      </c>
      <c r="Q764" s="2">
        <v>1</v>
      </c>
      <c r="R764" s="11">
        <v>796571</v>
      </c>
    </row>
    <row r="765" spans="13:18" x14ac:dyDescent="0.35">
      <c r="M765" s="11">
        <v>896831</v>
      </c>
      <c r="Q765" s="2">
        <v>1</v>
      </c>
      <c r="R765" s="11">
        <v>803339</v>
      </c>
    </row>
    <row r="766" spans="13:18" x14ac:dyDescent="0.35">
      <c r="M766" s="11">
        <v>908620</v>
      </c>
      <c r="Q766" s="2">
        <v>1</v>
      </c>
      <c r="R766" s="11">
        <v>808255</v>
      </c>
    </row>
    <row r="767" spans="13:18" x14ac:dyDescent="0.35">
      <c r="M767" s="11">
        <v>914095</v>
      </c>
      <c r="Q767" s="2">
        <v>1</v>
      </c>
      <c r="R767" s="11">
        <v>815923</v>
      </c>
    </row>
    <row r="768" spans="13:18" x14ac:dyDescent="0.35">
      <c r="M768" s="11">
        <v>943656</v>
      </c>
      <c r="Q768" s="2">
        <v>1</v>
      </c>
      <c r="R768" s="11">
        <v>816097</v>
      </c>
    </row>
    <row r="769" spans="13:18" x14ac:dyDescent="0.35">
      <c r="M769" s="11">
        <v>945721</v>
      </c>
      <c r="Q769" s="2">
        <v>1</v>
      </c>
      <c r="R769" s="11">
        <v>816829</v>
      </c>
    </row>
    <row r="770" spans="13:18" x14ac:dyDescent="0.35">
      <c r="M770" s="11">
        <v>1012301</v>
      </c>
      <c r="Q770" s="2">
        <v>1</v>
      </c>
      <c r="R770" s="11">
        <v>819854</v>
      </c>
    </row>
    <row r="771" spans="13:18" x14ac:dyDescent="0.35">
      <c r="Q771" s="2">
        <v>1</v>
      </c>
      <c r="R771" s="11">
        <v>826736</v>
      </c>
    </row>
    <row r="772" spans="13:18" x14ac:dyDescent="0.35">
      <c r="Q772" s="2">
        <v>1</v>
      </c>
      <c r="R772" s="11">
        <v>836529</v>
      </c>
    </row>
    <row r="773" spans="13:18" x14ac:dyDescent="0.35">
      <c r="Q773" s="2">
        <v>2</v>
      </c>
      <c r="R773" s="11">
        <v>838820</v>
      </c>
    </row>
    <row r="774" spans="13:18" x14ac:dyDescent="0.35">
      <c r="Q774" s="2">
        <v>1</v>
      </c>
      <c r="R774" s="11">
        <v>839319</v>
      </c>
    </row>
    <row r="775" spans="13:18" x14ac:dyDescent="0.35">
      <c r="Q775" s="2">
        <v>1</v>
      </c>
      <c r="R775" s="11">
        <v>857049</v>
      </c>
    </row>
    <row r="776" spans="13:18" x14ac:dyDescent="0.35">
      <c r="Q776" s="2">
        <v>1</v>
      </c>
      <c r="R776" s="11">
        <v>859619</v>
      </c>
    </row>
    <row r="777" spans="13:18" x14ac:dyDescent="0.35">
      <c r="Q777" s="2">
        <v>1</v>
      </c>
      <c r="R777" s="11">
        <v>864535</v>
      </c>
    </row>
    <row r="778" spans="13:18" x14ac:dyDescent="0.35">
      <c r="Q778" s="2">
        <v>1</v>
      </c>
      <c r="R778" s="11">
        <v>874291</v>
      </c>
    </row>
    <row r="779" spans="13:18" x14ac:dyDescent="0.35">
      <c r="Q779" s="2">
        <v>1</v>
      </c>
      <c r="R779" s="11">
        <v>877276</v>
      </c>
    </row>
    <row r="780" spans="13:18" x14ac:dyDescent="0.35">
      <c r="Q780" s="2">
        <v>1</v>
      </c>
      <c r="R780" s="11">
        <v>877429</v>
      </c>
    </row>
    <row r="781" spans="13:18" x14ac:dyDescent="0.35">
      <c r="Q781" s="2">
        <v>1</v>
      </c>
      <c r="R781" s="11">
        <v>881042</v>
      </c>
    </row>
    <row r="782" spans="13:18" x14ac:dyDescent="0.35">
      <c r="Q782" s="2">
        <v>1</v>
      </c>
      <c r="R782" s="11">
        <v>896831</v>
      </c>
    </row>
    <row r="783" spans="13:18" x14ac:dyDescent="0.35">
      <c r="Q783" s="2">
        <v>1</v>
      </c>
      <c r="R783" s="11">
        <v>908620</v>
      </c>
    </row>
    <row r="784" spans="13:18" x14ac:dyDescent="0.35">
      <c r="Q784" s="2">
        <v>1</v>
      </c>
      <c r="R784" s="11">
        <v>914095</v>
      </c>
    </row>
    <row r="785" spans="17:18" x14ac:dyDescent="0.35">
      <c r="Q785" s="2">
        <v>1</v>
      </c>
      <c r="R785" s="11">
        <v>943656</v>
      </c>
    </row>
    <row r="786" spans="17:18" x14ac:dyDescent="0.35">
      <c r="Q786" s="2">
        <v>1</v>
      </c>
      <c r="R786" s="11">
        <v>945721</v>
      </c>
    </row>
    <row r="787" spans="17:18" x14ac:dyDescent="0.35">
      <c r="Q787" s="2">
        <v>1</v>
      </c>
      <c r="R787" s="11">
        <v>1012301</v>
      </c>
    </row>
  </sheetData>
  <sortState xmlns:xlrd2="http://schemas.microsoft.com/office/spreadsheetml/2017/richdata2" ref="A2:I251">
    <sortCondition ref="B2:B251"/>
  </sortState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Univariate</vt:lpstr>
      <vt:lpstr>Bivariate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Conyngham</dc:creator>
  <cp:lastModifiedBy>Anna Meudec</cp:lastModifiedBy>
  <cp:lastPrinted>2021-01-31T02:32:04Z</cp:lastPrinted>
  <dcterms:created xsi:type="dcterms:W3CDTF">2019-10-03T06:39:12Z</dcterms:created>
  <dcterms:modified xsi:type="dcterms:W3CDTF">2024-04-07T00:02:15Z</dcterms:modified>
</cp:coreProperties>
</file>