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ropbox\Spring 2017 Teaching\WILD 4890 Pop Dynamics\"/>
    </mc:Choice>
  </mc:AlternateContent>
  <bookViews>
    <workbookView xWindow="0" yWindow="0" windowWidth="19008" windowHeight="9636" activeTab="3" xr2:uid="{6CEE9160-0F67-429B-A6DB-4109E5B0B25A}"/>
  </bookViews>
  <sheets>
    <sheet name="Explicit Birth and Death Rates" sheetId="1" r:id="rId1"/>
    <sheet name="Explicit K" sheetId="2" r:id="rId2"/>
    <sheet name="Continuous Time Logistic Model" sheetId="3" r:id="rId3"/>
    <sheet name="Sheet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6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7" i="3"/>
  <c r="B7" i="2"/>
  <c r="C6" i="2" s="1"/>
  <c r="D6" i="2" s="1"/>
  <c r="B8" i="2" l="1"/>
  <c r="E6" i="1"/>
  <c r="F6" i="1" s="1"/>
  <c r="C6" i="1"/>
  <c r="D6" i="1" s="1"/>
  <c r="K8" i="1"/>
  <c r="K6" i="1"/>
  <c r="B9" i="2" l="1"/>
  <c r="C7" i="2"/>
  <c r="D7" i="2" s="1"/>
  <c r="B7" i="1"/>
  <c r="G6" i="1" s="1"/>
  <c r="H6" i="1" s="1"/>
  <c r="B10" i="2" l="1"/>
  <c r="C8" i="2"/>
  <c r="D8" i="2" s="1"/>
  <c r="E7" i="1"/>
  <c r="F7" i="1" s="1"/>
  <c r="C7" i="1"/>
  <c r="D7" i="1" s="1"/>
  <c r="B11" i="2" l="1"/>
  <c r="C9" i="2"/>
  <c r="D9" i="2" s="1"/>
  <c r="B8" i="1"/>
  <c r="G7" i="1" s="1"/>
  <c r="H7" i="1" s="1"/>
  <c r="B12" i="2" l="1"/>
  <c r="C10" i="2"/>
  <c r="D10" i="2" s="1"/>
  <c r="E8" i="1"/>
  <c r="F8" i="1" s="1"/>
  <c r="C8" i="1"/>
  <c r="D8" i="1" s="1"/>
  <c r="B13" i="2" l="1"/>
  <c r="C11" i="2"/>
  <c r="D11" i="2" s="1"/>
  <c r="B9" i="1"/>
  <c r="G8" i="1" s="1"/>
  <c r="H8" i="1" s="1"/>
  <c r="B14" i="2" l="1"/>
  <c r="C12" i="2"/>
  <c r="D12" i="2" s="1"/>
  <c r="E9" i="1"/>
  <c r="F9" i="1" s="1"/>
  <c r="C9" i="1"/>
  <c r="D9" i="1" s="1"/>
  <c r="B15" i="2" l="1"/>
  <c r="C13" i="2"/>
  <c r="D13" i="2" s="1"/>
  <c r="B10" i="1"/>
  <c r="C10" i="1" s="1"/>
  <c r="D10" i="1" s="1"/>
  <c r="B16" i="2" l="1"/>
  <c r="C14" i="2"/>
  <c r="D14" i="2" s="1"/>
  <c r="E10" i="1"/>
  <c r="F10" i="1" s="1"/>
  <c r="B11" i="1" s="1"/>
  <c r="G10" i="1" s="1"/>
  <c r="H10" i="1" s="1"/>
  <c r="G9" i="1"/>
  <c r="H9" i="1" s="1"/>
  <c r="B17" i="2" l="1"/>
  <c r="C15" i="2"/>
  <c r="D15" i="2" s="1"/>
  <c r="E11" i="1"/>
  <c r="F11" i="1" s="1"/>
  <c r="C11" i="1"/>
  <c r="D11" i="1" s="1"/>
  <c r="B18" i="2" l="1"/>
  <c r="C16" i="2"/>
  <c r="D16" i="2" s="1"/>
  <c r="B12" i="1"/>
  <c r="E12" i="1" s="1"/>
  <c r="F12" i="1" s="1"/>
  <c r="B19" i="2" l="1"/>
  <c r="C17" i="2"/>
  <c r="D17" i="2" s="1"/>
  <c r="G11" i="1"/>
  <c r="H11" i="1" s="1"/>
  <c r="C12" i="1"/>
  <c r="D12" i="1" s="1"/>
  <c r="B13" i="1" s="1"/>
  <c r="G12" i="1" s="1"/>
  <c r="H12" i="1" s="1"/>
  <c r="B20" i="2" l="1"/>
  <c r="C18" i="2"/>
  <c r="D18" i="2" s="1"/>
  <c r="C13" i="1"/>
  <c r="D13" i="1" s="1"/>
  <c r="B14" i="1" s="1"/>
  <c r="E13" i="1"/>
  <c r="F13" i="1" s="1"/>
  <c r="B21" i="2" l="1"/>
  <c r="C19" i="2"/>
  <c r="D19" i="2" s="1"/>
  <c r="C14" i="1"/>
  <c r="D14" i="1" s="1"/>
  <c r="E14" i="1"/>
  <c r="F14" i="1" s="1"/>
  <c r="G13" i="1"/>
  <c r="H13" i="1" s="1"/>
  <c r="B22" i="2" l="1"/>
  <c r="C20" i="2"/>
  <c r="D20" i="2" s="1"/>
  <c r="B15" i="1"/>
  <c r="E15" i="1" s="1"/>
  <c r="F15" i="1" s="1"/>
  <c r="B23" i="2" l="1"/>
  <c r="C21" i="2"/>
  <c r="D21" i="2" s="1"/>
  <c r="C15" i="1"/>
  <c r="D15" i="1" s="1"/>
  <c r="B16" i="1" s="1"/>
  <c r="G14" i="1"/>
  <c r="H14" i="1" s="1"/>
  <c r="B24" i="2" l="1"/>
  <c r="C22" i="2"/>
  <c r="D22" i="2" s="1"/>
  <c r="E16" i="1"/>
  <c r="F16" i="1" s="1"/>
  <c r="G15" i="1"/>
  <c r="H15" i="1" s="1"/>
  <c r="C16" i="1"/>
  <c r="D16" i="1" s="1"/>
  <c r="B25" i="2" l="1"/>
  <c r="C23" i="2"/>
  <c r="D23" i="2" s="1"/>
  <c r="B17" i="1"/>
  <c r="C17" i="1" s="1"/>
  <c r="D17" i="1" s="1"/>
  <c r="B26" i="2" l="1"/>
  <c r="C25" i="2" s="1"/>
  <c r="D25" i="2" s="1"/>
  <c r="C24" i="2"/>
  <c r="D24" i="2" s="1"/>
  <c r="E17" i="1"/>
  <c r="F17" i="1" s="1"/>
  <c r="B18" i="1" s="1"/>
  <c r="G16" i="1"/>
  <c r="H16" i="1" s="1"/>
  <c r="G17" i="1" l="1"/>
  <c r="H17" i="1" s="1"/>
  <c r="C18" i="1"/>
  <c r="D18" i="1" s="1"/>
  <c r="E18" i="1"/>
  <c r="F18" i="1" s="1"/>
  <c r="B19" i="1" l="1"/>
  <c r="C19" i="1" l="1"/>
  <c r="D19" i="1" s="1"/>
  <c r="E19" i="1"/>
  <c r="F19" i="1" s="1"/>
  <c r="G18" i="1"/>
  <c r="H18" i="1" s="1"/>
  <c r="B20" i="1" l="1"/>
  <c r="G19" i="1" s="1"/>
  <c r="H19" i="1" s="1"/>
  <c r="C20" i="1" l="1"/>
  <c r="D20" i="1" s="1"/>
  <c r="E20" i="1"/>
  <c r="F20" i="1" s="1"/>
  <c r="B21" i="1" l="1"/>
  <c r="E21" i="1" s="1"/>
  <c r="F21" i="1" s="1"/>
  <c r="G20" i="1" l="1"/>
  <c r="H20" i="1" s="1"/>
  <c r="C21" i="1"/>
  <c r="D21" i="1" s="1"/>
  <c r="B22" i="1" s="1"/>
  <c r="G21" i="1" s="1"/>
  <c r="H21" i="1" s="1"/>
  <c r="C22" i="1" l="1"/>
  <c r="D22" i="1" s="1"/>
  <c r="E22" i="1"/>
  <c r="F22" i="1" s="1"/>
  <c r="B23" i="1" l="1"/>
  <c r="C23" i="1" s="1"/>
  <c r="D23" i="1" s="1"/>
  <c r="G22" i="1" l="1"/>
  <c r="H22" i="1" s="1"/>
  <c r="E23" i="1"/>
  <c r="F23" i="1" s="1"/>
  <c r="B24" i="1" s="1"/>
  <c r="C24" i="1" s="1"/>
  <c r="D24" i="1" s="1"/>
  <c r="G23" i="1" l="1"/>
  <c r="H23" i="1" s="1"/>
  <c r="E24" i="1"/>
  <c r="F24" i="1" s="1"/>
  <c r="B25" i="1" s="1"/>
  <c r="G24" i="1" s="1"/>
  <c r="H24" i="1" s="1"/>
  <c r="C25" i="1" l="1"/>
  <c r="D25" i="1" s="1"/>
  <c r="E25" i="1"/>
  <c r="F25" i="1" s="1"/>
  <c r="B26" i="1" l="1"/>
  <c r="C26" i="1" s="1"/>
  <c r="D26" i="1" s="1"/>
  <c r="E26" i="1" l="1"/>
  <c r="F26" i="1" s="1"/>
  <c r="G25" i="1"/>
  <c r="H25" i="1" s="1"/>
</calcChain>
</file>

<file path=xl/sharedStrings.xml><?xml version="1.0" encoding="utf-8"?>
<sst xmlns="http://schemas.openxmlformats.org/spreadsheetml/2006/main" count="43" uniqueCount="27">
  <si>
    <t>Logistic Model of Population Growth</t>
  </si>
  <si>
    <t>Variables</t>
  </si>
  <si>
    <t>Total</t>
  </si>
  <si>
    <t>Per capita</t>
  </si>
  <si>
    <t>birth rate</t>
  </si>
  <si>
    <t>births</t>
  </si>
  <si>
    <t>death rate</t>
  </si>
  <si>
    <t>deaths</t>
  </si>
  <si>
    <t>Time (t)</t>
  </si>
  <si>
    <t>N</t>
  </si>
  <si>
    <t>Constants</t>
  </si>
  <si>
    <t>b</t>
  </si>
  <si>
    <t>d</t>
  </si>
  <si>
    <t>R</t>
  </si>
  <si>
    <t>b'</t>
  </si>
  <si>
    <t>d'</t>
  </si>
  <si>
    <t>K</t>
  </si>
  <si>
    <r>
      <t>ΔN</t>
    </r>
    <r>
      <rPr>
        <vertAlign val="subscript"/>
        <sz val="11"/>
        <color theme="1"/>
        <rFont val="Calibri"/>
        <family val="2"/>
      </rPr>
      <t>t</t>
    </r>
  </si>
  <si>
    <t>(ΔNt)/Nt</t>
  </si>
  <si>
    <t>Includes explicit terms for per capita rates of birth and death, and for changes in these rates</t>
  </si>
  <si>
    <t>Assumes density-dependent changing per capita rates of birth and death</t>
  </si>
  <si>
    <r>
      <t>N</t>
    </r>
    <r>
      <rPr>
        <vertAlign val="subscript"/>
        <sz val="11"/>
        <color theme="1"/>
        <rFont val="Calibri"/>
        <family val="2"/>
      </rPr>
      <t>t</t>
    </r>
  </si>
  <si>
    <t xml:space="preserve"> </t>
  </si>
  <si>
    <t>Continuous-time</t>
  </si>
  <si>
    <t>dN/dt</t>
  </si>
  <si>
    <t>(dN/dt)/N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</si>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</sst>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Model, Explicit </a:t>
            </a:r>
            <a:r>
              <a:rPr lang="en-US" i="1" baseline="0"/>
              <a:t>b</a:t>
            </a:r>
            <a:r>
              <a:rPr lang="en-US" i="0" baseline="0"/>
              <a:t> and </a:t>
            </a:r>
            <a:r>
              <a:rPr lang="en-US" i="1" baseline="0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'Explicit Birth and Death Rates'!$B$5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'Explicit Birth and Death Rates'!$A$6:$A$26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'Explicit Birth and Death Rates'!$B$6:$B$26</c:f>
              <c:numCache>
                <c:formatCode>0</c:formatCode>
                <c:ptCount val="21"/>
                <c:pt idx="0">
                  <c:v>2</c:v>
                </c:pt>
                <c:pt idx="1">
                  <c:v>4.3920000000000003</c:v>
                </c:pt>
                <c:pt idx="2">
                  <c:v>9.6238206720000008</c:v>
                </c:pt>
                <c:pt idx="3">
                  <c:v>20.987169629746372</c:v>
                </c:pt>
                <c:pt idx="4">
                  <c:v>45.290850607306524</c:v>
                </c:pt>
                <c:pt idx="5">
                  <c:v>95.537349038607644</c:v>
                </c:pt>
                <c:pt idx="6">
                  <c:v>191.92739776228734</c:v>
                </c:pt>
                <c:pt idx="7">
                  <c:v>348.56802305342563</c:v>
                </c:pt>
                <c:pt idx="8">
                  <c:v>523.85031732678954</c:v>
                </c:pt>
                <c:pt idx="9">
                  <c:v>603.63238819218077</c:v>
                </c:pt>
                <c:pt idx="10">
                  <c:v>599.24713387360634</c:v>
                </c:pt>
                <c:pt idx="11">
                  <c:v>600.14943961047004</c:v>
                </c:pt>
                <c:pt idx="12">
                  <c:v>599.97006741351152</c:v>
                </c:pt>
                <c:pt idx="13">
                  <c:v>600.00598472537808</c:v>
                </c:pt>
                <c:pt idx="14">
                  <c:v>599.99880298329049</c:v>
                </c:pt>
                <c:pt idx="15">
                  <c:v>600.00023940047618</c:v>
                </c:pt>
                <c:pt idx="16">
                  <c:v>599.99995211979001</c:v>
                </c:pt>
                <c:pt idx="17">
                  <c:v>600.00000957603743</c:v>
                </c:pt>
                <c:pt idx="18">
                  <c:v>599.99999808479231</c:v>
                </c:pt>
                <c:pt idx="19">
                  <c:v>600.00000038304154</c:v>
                </c:pt>
                <c:pt idx="20">
                  <c:v>599.99999992339167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D-4941-AA78-9D8206263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03464"/>
        <c:axId val="505199528"/>
      </c:scatterChart>
      <c:valAx>
        <c:axId val="5052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99528"/>
        <c:crosses val="autoZero"/>
        <c:crossBetween val="midCat"/>
      </c:valAx>
      <c:valAx>
        <c:axId val="5051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 (Nt)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Model, Explicit</a:t>
            </a:r>
            <a:r>
              <a:rPr lang="en-US" baseline="0"/>
              <a:t> </a:t>
            </a:r>
            <a:r>
              <a:rPr lang="en-US" i="1" baseline="0"/>
              <a:t>b </a:t>
            </a:r>
            <a:r>
              <a:rPr lang="en-US" i="0" baseline="0"/>
              <a:t>and </a:t>
            </a:r>
            <a:r>
              <a:rPr lang="en-US" i="1" baseline="0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'Explicit Birth and Death Rates'!$C$5</c:f>
              <c:strCache>
                <c:ptCount val="1"/>
                <c:pt idx="0">
                  <c:v>birth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'Explicit Birth and Death Rates'!$B$6:$B$26</c:f>
              <c:numCache>
                <c:formatCode>0</c:formatCode>
                <c:ptCount val="21"/>
                <c:pt idx="0">
                  <c:v>2</c:v>
                </c:pt>
                <c:pt idx="1">
                  <c:v>4.3920000000000003</c:v>
                </c:pt>
                <c:pt idx="2">
                  <c:v>9.6238206720000008</c:v>
                </c:pt>
                <c:pt idx="3">
                  <c:v>20.987169629746372</c:v>
                </c:pt>
                <c:pt idx="4">
                  <c:v>45.290850607306524</c:v>
                </c:pt>
                <c:pt idx="5">
                  <c:v>95.537349038607644</c:v>
                </c:pt>
                <c:pt idx="6">
                  <c:v>191.92739776228734</c:v>
                </c:pt>
                <c:pt idx="7">
                  <c:v>348.56802305342563</c:v>
                </c:pt>
                <c:pt idx="8">
                  <c:v>523.85031732678954</c:v>
                </c:pt>
                <c:pt idx="9">
                  <c:v>603.63238819218077</c:v>
                </c:pt>
                <c:pt idx="10">
                  <c:v>599.24713387360634</c:v>
                </c:pt>
                <c:pt idx="11">
                  <c:v>600.14943961047004</c:v>
                </c:pt>
                <c:pt idx="12">
                  <c:v>599.97006741351152</c:v>
                </c:pt>
                <c:pt idx="13">
                  <c:v>600.00598472537808</c:v>
                </c:pt>
                <c:pt idx="14">
                  <c:v>599.99880298329049</c:v>
                </c:pt>
                <c:pt idx="15">
                  <c:v>600.00023940047618</c:v>
                </c:pt>
                <c:pt idx="16">
                  <c:v>599.99995211979001</c:v>
                </c:pt>
                <c:pt idx="17">
                  <c:v>600.00000957603743</c:v>
                </c:pt>
                <c:pt idx="18">
                  <c:v>599.99999808479231</c:v>
                </c:pt>
                <c:pt idx="19">
                  <c:v>600.00000038304154</c:v>
                </c:pt>
                <c:pt idx="20">
                  <c:v>599.99999992339167</c:v>
                </c:pt>
              </c:numCache>
            </c:numRef>
          </c:xVal>
          <c:yVal>
            <c:numRef>
              <c:f>'Explicit Birth and Death Rates'!$C$6:$C$26</c:f>
              <c:numCache>
                <c:formatCode>0.000</c:formatCode>
                <c:ptCount val="21"/>
                <c:pt idx="0">
                  <c:v>1.248</c:v>
                </c:pt>
                <c:pt idx="1">
                  <c:v>1.245608</c:v>
                </c:pt>
                <c:pt idx="2">
                  <c:v>1.2403761793279999</c:v>
                </c:pt>
                <c:pt idx="3">
                  <c:v>1.2290128303702537</c:v>
                </c:pt>
                <c:pt idx="4">
                  <c:v>1.2047091493926936</c:v>
                </c:pt>
                <c:pt idx="5">
                  <c:v>1.1544626509613924</c:v>
                </c:pt>
                <c:pt idx="6">
                  <c:v>1.0580726022377127</c:v>
                </c:pt>
                <c:pt idx="7">
                  <c:v>0.9014319769465744</c:v>
                </c:pt>
                <c:pt idx="8">
                  <c:v>0.72614968267321045</c:v>
                </c:pt>
                <c:pt idx="9">
                  <c:v>0.64636761180781921</c:v>
                </c:pt>
                <c:pt idx="10">
                  <c:v>0.6507528661263936</c:v>
                </c:pt>
                <c:pt idx="11">
                  <c:v>0.64985056038952993</c:v>
                </c:pt>
                <c:pt idx="12">
                  <c:v>0.65002993258648845</c:v>
                </c:pt>
                <c:pt idx="13">
                  <c:v>0.64999401527462186</c:v>
                </c:pt>
                <c:pt idx="14">
                  <c:v>0.65000119701670955</c:v>
                </c:pt>
                <c:pt idx="15">
                  <c:v>0.6499997605995238</c:v>
                </c:pt>
                <c:pt idx="16">
                  <c:v>0.65000004788020993</c:v>
                </c:pt>
                <c:pt idx="17">
                  <c:v>0.64999999042396261</c:v>
                </c:pt>
                <c:pt idx="18">
                  <c:v>0.65000000191520768</c:v>
                </c:pt>
                <c:pt idx="19">
                  <c:v>0.64999999961695842</c:v>
                </c:pt>
                <c:pt idx="20">
                  <c:v>0.6500000000766083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B-4CEC-8DD1-D69A4A5D36EB}"/>
            </c:ext>
          </c:extLst>
        </c:ser>
        <c:ser>
          <c:idx val="1"/>
          <c:order val="1"/>
          <c:tx>
            <c:strRef>
              <c:f>'Explicit Birth and Death Rates'!$E$5</c:f>
              <c:strCache>
                <c:ptCount val="1"/>
                <c:pt idx="0">
                  <c:v>death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'Explicit Birth and Death Rates'!$B$6:$B$26</c:f>
              <c:numCache>
                <c:formatCode>0</c:formatCode>
                <c:ptCount val="21"/>
                <c:pt idx="0">
                  <c:v>2</c:v>
                </c:pt>
                <c:pt idx="1">
                  <c:v>4.3920000000000003</c:v>
                </c:pt>
                <c:pt idx="2">
                  <c:v>9.6238206720000008</c:v>
                </c:pt>
                <c:pt idx="3">
                  <c:v>20.987169629746372</c:v>
                </c:pt>
                <c:pt idx="4">
                  <c:v>45.290850607306524</c:v>
                </c:pt>
                <c:pt idx="5">
                  <c:v>95.537349038607644</c:v>
                </c:pt>
                <c:pt idx="6">
                  <c:v>191.92739776228734</c:v>
                </c:pt>
                <c:pt idx="7">
                  <c:v>348.56802305342563</c:v>
                </c:pt>
                <c:pt idx="8">
                  <c:v>523.85031732678954</c:v>
                </c:pt>
                <c:pt idx="9">
                  <c:v>603.63238819218077</c:v>
                </c:pt>
                <c:pt idx="10">
                  <c:v>599.24713387360634</c:v>
                </c:pt>
                <c:pt idx="11">
                  <c:v>600.14943961047004</c:v>
                </c:pt>
                <c:pt idx="12">
                  <c:v>599.97006741351152</c:v>
                </c:pt>
                <c:pt idx="13">
                  <c:v>600.00598472537808</c:v>
                </c:pt>
                <c:pt idx="14">
                  <c:v>599.99880298329049</c:v>
                </c:pt>
                <c:pt idx="15">
                  <c:v>600.00023940047618</c:v>
                </c:pt>
                <c:pt idx="16">
                  <c:v>599.99995211979001</c:v>
                </c:pt>
                <c:pt idx="17">
                  <c:v>600.00000957603743</c:v>
                </c:pt>
                <c:pt idx="18">
                  <c:v>599.99999808479231</c:v>
                </c:pt>
                <c:pt idx="19">
                  <c:v>600.00000038304154</c:v>
                </c:pt>
                <c:pt idx="20">
                  <c:v>599.99999992339167</c:v>
                </c:pt>
              </c:numCache>
            </c:numRef>
          </c:xVal>
          <c:yVal>
            <c:numRef>
              <c:f>'Explicit Birth and Death Rates'!$E$6:$E$26</c:f>
              <c:numCache>
                <c:formatCode>0.000</c:formatCode>
                <c:ptCount val="21"/>
                <c:pt idx="0">
                  <c:v>5.2000000000000005E-2</c:v>
                </c:pt>
                <c:pt idx="1">
                  <c:v>5.4392000000000003E-2</c:v>
                </c:pt>
                <c:pt idx="2">
                  <c:v>5.9623820672000005E-2</c:v>
                </c:pt>
                <c:pt idx="3">
                  <c:v>7.0987169629746383E-2</c:v>
                </c:pt>
                <c:pt idx="4">
                  <c:v>9.5290850607306521E-2</c:v>
                </c:pt>
                <c:pt idx="5">
                  <c:v>0.14553734903860766</c:v>
                </c:pt>
                <c:pt idx="6">
                  <c:v>0.24192739776228733</c:v>
                </c:pt>
                <c:pt idx="7">
                  <c:v>0.39856802305342565</c:v>
                </c:pt>
                <c:pt idx="8">
                  <c:v>0.57385031732678959</c:v>
                </c:pt>
                <c:pt idx="9">
                  <c:v>0.65363238819218084</c:v>
                </c:pt>
                <c:pt idx="10">
                  <c:v>0.64924713387360644</c:v>
                </c:pt>
                <c:pt idx="11">
                  <c:v>0.65014943961047011</c:v>
                </c:pt>
                <c:pt idx="12">
                  <c:v>0.6499700674135116</c:v>
                </c:pt>
                <c:pt idx="13">
                  <c:v>0.65000598472537818</c:v>
                </c:pt>
                <c:pt idx="14">
                  <c:v>0.64999880298329049</c:v>
                </c:pt>
                <c:pt idx="15">
                  <c:v>0.65000023940047624</c:v>
                </c:pt>
                <c:pt idx="16">
                  <c:v>0.64999995211979011</c:v>
                </c:pt>
                <c:pt idx="17">
                  <c:v>0.65000000957603743</c:v>
                </c:pt>
                <c:pt idx="18">
                  <c:v>0.64999999808479236</c:v>
                </c:pt>
                <c:pt idx="19">
                  <c:v>0.65000000038304162</c:v>
                </c:pt>
                <c:pt idx="20">
                  <c:v>0.64999999992339175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B-4CEC-8DD1-D69A4A5D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57768"/>
        <c:axId val="513058096"/>
      </c:scatterChart>
      <c:valAx>
        <c:axId val="51305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 (Nt)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8096"/>
        <c:crosses val="autoZero"/>
        <c:crossBetween val="midCat"/>
      </c:valAx>
      <c:valAx>
        <c:axId val="5130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birth and death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Model, Explicit </a:t>
            </a:r>
            <a:r>
              <a:rPr lang="en-US" i="1" baseline="0"/>
              <a:t>b </a:t>
            </a:r>
            <a:r>
              <a:rPr lang="en-US" i="0" baseline="0"/>
              <a:t>and </a:t>
            </a:r>
            <a:r>
              <a:rPr lang="en-US" i="1" baseline="0"/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'Explicit Birth and Death Rates'!$G$5</c:f>
              <c:strCache>
                <c:ptCount val="1"/>
                <c:pt idx="0">
                  <c:v>ΔNt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'Explicit Birth and Death Rates'!$B$6:$B$26</c:f>
              <c:numCache>
                <c:formatCode>0</c:formatCode>
                <c:ptCount val="21"/>
                <c:pt idx="0">
                  <c:v>2</c:v>
                </c:pt>
                <c:pt idx="1">
                  <c:v>4.3920000000000003</c:v>
                </c:pt>
                <c:pt idx="2">
                  <c:v>9.6238206720000008</c:v>
                </c:pt>
                <c:pt idx="3">
                  <c:v>20.987169629746372</c:v>
                </c:pt>
                <c:pt idx="4">
                  <c:v>45.290850607306524</c:v>
                </c:pt>
                <c:pt idx="5">
                  <c:v>95.537349038607644</c:v>
                </c:pt>
                <c:pt idx="6">
                  <c:v>191.92739776228734</c:v>
                </c:pt>
                <c:pt idx="7">
                  <c:v>348.56802305342563</c:v>
                </c:pt>
                <c:pt idx="8">
                  <c:v>523.85031732678954</c:v>
                </c:pt>
                <c:pt idx="9">
                  <c:v>603.63238819218077</c:v>
                </c:pt>
                <c:pt idx="10">
                  <c:v>599.24713387360634</c:v>
                </c:pt>
                <c:pt idx="11">
                  <c:v>600.14943961047004</c:v>
                </c:pt>
                <c:pt idx="12">
                  <c:v>599.97006741351152</c:v>
                </c:pt>
                <c:pt idx="13">
                  <c:v>600.00598472537808</c:v>
                </c:pt>
                <c:pt idx="14">
                  <c:v>599.99880298329049</c:v>
                </c:pt>
                <c:pt idx="15">
                  <c:v>600.00023940047618</c:v>
                </c:pt>
                <c:pt idx="16">
                  <c:v>599.99995211979001</c:v>
                </c:pt>
                <c:pt idx="17">
                  <c:v>600.00000957603743</c:v>
                </c:pt>
                <c:pt idx="18">
                  <c:v>599.99999808479231</c:v>
                </c:pt>
                <c:pt idx="19">
                  <c:v>600.00000038304154</c:v>
                </c:pt>
                <c:pt idx="20">
                  <c:v>599.99999992339167</c:v>
                </c:pt>
              </c:numCache>
            </c:numRef>
          </c:xVal>
          <c:yVal>
            <c:numRef>
              <c:f>'Explicit Birth and Death Rates'!$G$6:$G$26</c:f>
              <c:numCache>
                <c:formatCode>0</c:formatCode>
                <c:ptCount val="21"/>
                <c:pt idx="0">
                  <c:v>2.3920000000000003</c:v>
                </c:pt>
                <c:pt idx="1">
                  <c:v>5.2318206720000004</c:v>
                </c:pt>
                <c:pt idx="2">
                  <c:v>11.363348957746371</c:v>
                </c:pt>
                <c:pt idx="3">
                  <c:v>24.303680977560152</c:v>
                </c:pt>
                <c:pt idx="4">
                  <c:v>50.24649843130112</c:v>
                </c:pt>
                <c:pt idx="5">
                  <c:v>96.390048723679698</c:v>
                </c:pt>
                <c:pt idx="6">
                  <c:v>156.64062529113829</c:v>
                </c:pt>
                <c:pt idx="7">
                  <c:v>175.2822942733639</c:v>
                </c:pt>
                <c:pt idx="8">
                  <c:v>79.782070865391233</c:v>
                </c:pt>
                <c:pt idx="9">
                  <c:v>-4.3852543185744253</c:v>
                </c:pt>
                <c:pt idx="10">
                  <c:v>0.90230573686369553</c:v>
                </c:pt>
                <c:pt idx="11">
                  <c:v>-0.17937219695852491</c:v>
                </c:pt>
                <c:pt idx="12">
                  <c:v>3.5917311866569435E-2</c:v>
                </c:pt>
                <c:pt idx="13">
                  <c:v>-7.1817420875959215E-3</c:v>
                </c:pt>
                <c:pt idx="14">
                  <c:v>1.4364171856868779E-3</c:v>
                </c:pt>
                <c:pt idx="15">
                  <c:v>-2.8728068616601377E-4</c:v>
                </c:pt>
                <c:pt idx="16">
                  <c:v>5.7456247418485873E-5</c:v>
                </c:pt>
                <c:pt idx="17">
                  <c:v>-1.1491245118122606E-5</c:v>
                </c:pt>
                <c:pt idx="18">
                  <c:v>2.2982492282608291E-6</c:v>
                </c:pt>
                <c:pt idx="19">
                  <c:v>-4.5964986838953337E-7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C-4A06-84C2-88A71851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37408"/>
        <c:axId val="514736096"/>
      </c:scatterChart>
      <c:scatterChart>
        <c:scatterStyle val="lineMarker"/>
        <c:varyColors val="0"/>
        <c:ser>
          <c:idx val="1"/>
          <c:order val="1"/>
          <c:tx>
            <c:strRef>
              <c:f>'Explicit Birth and Death Rates'!$H$5</c:f>
              <c:strCache>
                <c:ptCount val="1"/>
                <c:pt idx="0">
                  <c:v>(ΔNt)/Nt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'Explicit Birth and Death Rates'!$B$6:$B$26</c:f>
              <c:numCache>
                <c:formatCode>0</c:formatCode>
                <c:ptCount val="21"/>
                <c:pt idx="0">
                  <c:v>2</c:v>
                </c:pt>
                <c:pt idx="1">
                  <c:v>4.3920000000000003</c:v>
                </c:pt>
                <c:pt idx="2">
                  <c:v>9.6238206720000008</c:v>
                </c:pt>
                <c:pt idx="3">
                  <c:v>20.987169629746372</c:v>
                </c:pt>
                <c:pt idx="4">
                  <c:v>45.290850607306524</c:v>
                </c:pt>
                <c:pt idx="5">
                  <c:v>95.537349038607644</c:v>
                </c:pt>
                <c:pt idx="6">
                  <c:v>191.92739776228734</c:v>
                </c:pt>
                <c:pt idx="7">
                  <c:v>348.56802305342563</c:v>
                </c:pt>
                <c:pt idx="8">
                  <c:v>523.85031732678954</c:v>
                </c:pt>
                <c:pt idx="9">
                  <c:v>603.63238819218077</c:v>
                </c:pt>
                <c:pt idx="10">
                  <c:v>599.24713387360634</c:v>
                </c:pt>
                <c:pt idx="11">
                  <c:v>600.14943961047004</c:v>
                </c:pt>
                <c:pt idx="12">
                  <c:v>599.97006741351152</c:v>
                </c:pt>
                <c:pt idx="13">
                  <c:v>600.00598472537808</c:v>
                </c:pt>
                <c:pt idx="14">
                  <c:v>599.99880298329049</c:v>
                </c:pt>
                <c:pt idx="15">
                  <c:v>600.00023940047618</c:v>
                </c:pt>
                <c:pt idx="16">
                  <c:v>599.99995211979001</c:v>
                </c:pt>
                <c:pt idx="17">
                  <c:v>600.00000957603743</c:v>
                </c:pt>
                <c:pt idx="18">
                  <c:v>599.99999808479231</c:v>
                </c:pt>
                <c:pt idx="19">
                  <c:v>600.00000038304154</c:v>
                </c:pt>
                <c:pt idx="20">
                  <c:v>599.99999992339167</c:v>
                </c:pt>
              </c:numCache>
            </c:numRef>
          </c:xVal>
          <c:yVal>
            <c:numRef>
              <c:f>'Explicit Birth and Death Rates'!$H$6:$H$26</c:f>
              <c:numCache>
                <c:formatCode>General</c:formatCode>
                <c:ptCount val="21"/>
                <c:pt idx="0">
                  <c:v>1.1960000000000002</c:v>
                </c:pt>
                <c:pt idx="1">
                  <c:v>1.1912160000000001</c:v>
                </c:pt>
                <c:pt idx="2">
                  <c:v>1.180752358656</c:v>
                </c:pt>
                <c:pt idx="3">
                  <c:v>1.1580256607405073</c:v>
                </c:pt>
                <c:pt idx="4">
                  <c:v>1.1094182987853871</c:v>
                </c:pt>
                <c:pt idx="5">
                  <c:v>1.0089253019227848</c:v>
                </c:pt>
                <c:pt idx="6">
                  <c:v>0.81614520447542538</c:v>
                </c:pt>
                <c:pt idx="7">
                  <c:v>0.50286395389314897</c:v>
                </c:pt>
                <c:pt idx="8">
                  <c:v>0.15229936534642088</c:v>
                </c:pt>
                <c:pt idx="9">
                  <c:v>-7.264776384361727E-3</c:v>
                </c:pt>
                <c:pt idx="10">
                  <c:v>1.5057322527870622E-3</c:v>
                </c:pt>
                <c:pt idx="11">
                  <c:v>-2.9887922094028332E-4</c:v>
                </c:pt>
                <c:pt idx="12">
                  <c:v>5.9865172976728681E-5</c:v>
                </c:pt>
                <c:pt idx="13">
                  <c:v>-1.1969450756200366E-5</c:v>
                </c:pt>
                <c:pt idx="14">
                  <c:v>2.3940334189748059E-6</c:v>
                </c:pt>
                <c:pt idx="15">
                  <c:v>-4.788009525680629E-7</c:v>
                </c:pt>
                <c:pt idx="16">
                  <c:v>9.5760420005858153E-8</c:v>
                </c:pt>
                <c:pt idx="17">
                  <c:v>-1.91520748912027E-8</c:v>
                </c:pt>
                <c:pt idx="18">
                  <c:v>3.8304153926614499E-9</c:v>
                </c:pt>
                <c:pt idx="19">
                  <c:v>-7.6608311349348617E-10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C-4A06-84C2-88A71851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98112"/>
        <c:axId val="509700408"/>
      </c:scatterChart>
      <c:valAx>
        <c:axId val="5147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 (Nt)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6096"/>
        <c:crosses val="autoZero"/>
        <c:crossBetween val="midCat"/>
      </c:valAx>
      <c:valAx>
        <c:axId val="5147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change in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7408"/>
        <c:crosses val="autoZero"/>
        <c:crossBetween val="midCat"/>
      </c:valAx>
      <c:valAx>
        <c:axId val="509700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98112"/>
        <c:crosses val="max"/>
        <c:crossBetween val="midCat"/>
      </c:valAx>
      <c:valAx>
        <c:axId val="50969811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0970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Logistic</a:t>
            </a:r>
            <a:r>
              <a:rPr lang="en-US" sz="1200" baseline="0"/>
              <a:t> Model, Explicit R and K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'Explicit K'!$D$5</c:f>
              <c:strCache>
                <c:ptCount val="1"/>
                <c:pt idx="0">
                  <c:v>(ΔNt)/Nt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'Explicit K'!$B$6:$B$25</c:f>
              <c:numCache>
                <c:formatCode>0</c:formatCode>
                <c:ptCount val="20"/>
                <c:pt idx="0" formatCode="General">
                  <c:v>1</c:v>
                </c:pt>
                <c:pt idx="1">
                  <c:v>3.94</c:v>
                </c:pt>
                <c:pt idx="2">
                  <c:v>14.828583999999999</c:v>
                </c:pt>
                <c:pt idx="3">
                  <c:v>46.121121793296638</c:v>
                </c:pt>
                <c:pt idx="4">
                  <c:v>56.855014644860425</c:v>
                </c:pt>
                <c:pt idx="5">
                  <c:v>33.47049716340409</c:v>
                </c:pt>
                <c:pt idx="6">
                  <c:v>66.665537831689889</c:v>
                </c:pt>
                <c:pt idx="7">
                  <c:v>4.5152634510117196E-3</c:v>
                </c:pt>
                <c:pt idx="8">
                  <c:v>1.8059830547804957E-2</c:v>
                </c:pt>
                <c:pt idx="9">
                  <c:v>7.2219752742454901E-2</c:v>
                </c:pt>
                <c:pt idx="10">
                  <c:v>0.28856606940864871</c:v>
                </c:pt>
                <c:pt idx="11">
                  <c:v>1.1492680550497574</c:v>
                </c:pt>
                <c:pt idx="12">
                  <c:v>4.5178231964575586</c:v>
                </c:pt>
                <c:pt idx="13">
                  <c:v>16.846649199763235</c:v>
                </c:pt>
                <c:pt idx="14">
                  <c:v>50.35802144345994</c:v>
                </c:pt>
                <c:pt idx="15">
                  <c:v>49.276266351841493</c:v>
                </c:pt>
                <c:pt idx="16">
                  <c:v>51.416039872708403</c:v>
                </c:pt>
                <c:pt idx="17">
                  <c:v>47.047610119317191</c:v>
                </c:pt>
                <c:pt idx="18">
                  <c:v>55.38178340091212</c:v>
                </c:pt>
                <c:pt idx="19">
                  <c:v>37.498617643715768</c:v>
                </c:pt>
              </c:numCache>
            </c:numRef>
          </c:xVal>
          <c:yVal>
            <c:numRef>
              <c:f>'Explicit K'!$D$6:$D$25</c:f>
              <c:numCache>
                <c:formatCode>General</c:formatCode>
                <c:ptCount val="20"/>
                <c:pt idx="0">
                  <c:v>2.94</c:v>
                </c:pt>
                <c:pt idx="1">
                  <c:v>2.7635999999999998</c:v>
                </c:pt>
                <c:pt idx="2">
                  <c:v>2.11028496</c:v>
                </c:pt>
                <c:pt idx="3">
                  <c:v>0.23273269240220171</c:v>
                </c:pt>
                <c:pt idx="4">
                  <c:v>-0.41130087869162563</c:v>
                </c:pt>
                <c:pt idx="5">
                  <c:v>0.99177017019575464</c:v>
                </c:pt>
                <c:pt idx="6">
                  <c:v>-0.99993226990139328</c:v>
                </c:pt>
                <c:pt idx="7">
                  <c:v>2.9997290841929396</c:v>
                </c:pt>
                <c:pt idx="8">
                  <c:v>2.9989164101671317</c:v>
                </c:pt>
                <c:pt idx="9">
                  <c:v>2.9956668148354524</c:v>
                </c:pt>
                <c:pt idx="10">
                  <c:v>2.982686035835481</c:v>
                </c:pt>
                <c:pt idx="11">
                  <c:v>2.9310439166970146</c:v>
                </c:pt>
                <c:pt idx="12">
                  <c:v>2.7289306082125462</c:v>
                </c:pt>
                <c:pt idx="13">
                  <c:v>1.9892010480142057</c:v>
                </c:pt>
                <c:pt idx="14">
                  <c:v>-2.1481286607596378E-2</c:v>
                </c:pt>
                <c:pt idx="15">
                  <c:v>4.3424018889510398E-2</c:v>
                </c:pt>
                <c:pt idx="16">
                  <c:v>-8.4962392362504191E-2</c:v>
                </c:pt>
                <c:pt idx="17">
                  <c:v>0.17714339284096847</c:v>
                </c:pt>
                <c:pt idx="18">
                  <c:v>-0.32290700405472716</c:v>
                </c:pt>
                <c:pt idx="19">
                  <c:v>0.75008294137705389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E-48D3-BDB5-25F3C193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08568"/>
        <c:axId val="417705288"/>
      </c:scatterChart>
      <c:scatterChart>
        <c:scatterStyle val="lineMarker"/>
        <c:varyColors val="0"/>
        <c:ser>
          <c:idx val="0"/>
          <c:order val="0"/>
          <c:tx>
            <c:strRef>
              <c:f>'Explicit K'!$C$5</c:f>
              <c:strCache>
                <c:ptCount val="1"/>
                <c:pt idx="0">
                  <c:v>ΔNt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'Explicit K'!$B$6:$B$25</c:f>
              <c:numCache>
                <c:formatCode>0</c:formatCode>
                <c:ptCount val="20"/>
                <c:pt idx="0" formatCode="General">
                  <c:v>1</c:v>
                </c:pt>
                <c:pt idx="1">
                  <c:v>3.94</c:v>
                </c:pt>
                <c:pt idx="2">
                  <c:v>14.828583999999999</c:v>
                </c:pt>
                <c:pt idx="3">
                  <c:v>46.121121793296638</c:v>
                </c:pt>
                <c:pt idx="4">
                  <c:v>56.855014644860425</c:v>
                </c:pt>
                <c:pt idx="5">
                  <c:v>33.47049716340409</c:v>
                </c:pt>
                <c:pt idx="6">
                  <c:v>66.665537831689889</c:v>
                </c:pt>
                <c:pt idx="7">
                  <c:v>4.5152634510117196E-3</c:v>
                </c:pt>
                <c:pt idx="8">
                  <c:v>1.8059830547804957E-2</c:v>
                </c:pt>
                <c:pt idx="9">
                  <c:v>7.2219752742454901E-2</c:v>
                </c:pt>
                <c:pt idx="10">
                  <c:v>0.28856606940864871</c:v>
                </c:pt>
                <c:pt idx="11">
                  <c:v>1.1492680550497574</c:v>
                </c:pt>
                <c:pt idx="12">
                  <c:v>4.5178231964575586</c:v>
                </c:pt>
                <c:pt idx="13">
                  <c:v>16.846649199763235</c:v>
                </c:pt>
                <c:pt idx="14">
                  <c:v>50.35802144345994</c:v>
                </c:pt>
                <c:pt idx="15">
                  <c:v>49.276266351841493</c:v>
                </c:pt>
                <c:pt idx="16">
                  <c:v>51.416039872708403</c:v>
                </c:pt>
                <c:pt idx="17">
                  <c:v>47.047610119317191</c:v>
                </c:pt>
                <c:pt idx="18">
                  <c:v>55.38178340091212</c:v>
                </c:pt>
                <c:pt idx="19">
                  <c:v>37.498617643715768</c:v>
                </c:pt>
              </c:numCache>
            </c:numRef>
          </c:xVal>
          <c:yVal>
            <c:numRef>
              <c:f>'Explicit K'!$C$6:$C$25</c:f>
              <c:numCache>
                <c:formatCode>0</c:formatCode>
                <c:ptCount val="20"/>
                <c:pt idx="0">
                  <c:v>2.94</c:v>
                </c:pt>
                <c:pt idx="1">
                  <c:v>10.888584</c:v>
                </c:pt>
                <c:pt idx="2">
                  <c:v>31.292537793296638</c:v>
                </c:pt>
                <c:pt idx="3">
                  <c:v>10.733892851563787</c:v>
                </c:pt>
                <c:pt idx="4">
                  <c:v>-23.384517481456335</c:v>
                </c:pt>
                <c:pt idx="5">
                  <c:v>33.195040668285799</c:v>
                </c:pt>
                <c:pt idx="6">
                  <c:v>-66.661022568238877</c:v>
                </c:pt>
                <c:pt idx="7">
                  <c:v>1.3544567096793237E-2</c:v>
                </c:pt>
                <c:pt idx="8">
                  <c:v>5.4159922194649948E-2</c:v>
                </c:pt>
                <c:pt idx="9">
                  <c:v>0.21634631666619381</c:v>
                </c:pt>
                <c:pt idx="10">
                  <c:v>0.86070198564110867</c:v>
                </c:pt>
                <c:pt idx="11">
                  <c:v>3.3685551414078012</c:v>
                </c:pt>
                <c:pt idx="12">
                  <c:v>12.328826003305675</c:v>
                </c:pt>
                <c:pt idx="13">
                  <c:v>33.511372243696705</c:v>
                </c:pt>
                <c:pt idx="14">
                  <c:v>-1.0817550916184473</c:v>
                </c:pt>
                <c:pt idx="15">
                  <c:v>2.1397735208669104</c:v>
                </c:pt>
                <c:pt idx="16">
                  <c:v>-4.3684297533912115</c:v>
                </c:pt>
                <c:pt idx="17">
                  <c:v>8.3341732815949285</c:v>
                </c:pt>
                <c:pt idx="18">
                  <c:v>-17.883165757196352</c:v>
                </c:pt>
                <c:pt idx="19">
                  <c:v>28.127073419771811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E-48D3-BDB5-25F3C193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53080"/>
        <c:axId val="418452752"/>
      </c:scatterChart>
      <c:valAx>
        <c:axId val="41770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05288"/>
        <c:crosses val="autoZero"/>
        <c:crossBetween val="midCat"/>
      </c:valAx>
      <c:valAx>
        <c:axId val="4177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change in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08568"/>
        <c:crosses val="autoZero"/>
        <c:crossBetween val="midCat"/>
      </c:valAx>
      <c:valAx>
        <c:axId val="418452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53080"/>
        <c:crosses val="max"/>
        <c:crossBetween val="midCat"/>
      </c:valAx>
      <c:valAx>
        <c:axId val="418453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4527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Logistic Model, Explicit R and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'Explicit K'!$B$5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'Explicit K'!$A$6:$A$26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'Explicit K'!$B$6:$B$26</c:f>
              <c:numCache>
                <c:formatCode>0</c:formatCode>
                <c:ptCount val="21"/>
                <c:pt idx="0" formatCode="General">
                  <c:v>1</c:v>
                </c:pt>
                <c:pt idx="1">
                  <c:v>3.94</c:v>
                </c:pt>
                <c:pt idx="2">
                  <c:v>14.828583999999999</c:v>
                </c:pt>
                <c:pt idx="3">
                  <c:v>46.121121793296638</c:v>
                </c:pt>
                <c:pt idx="4">
                  <c:v>56.855014644860425</c:v>
                </c:pt>
                <c:pt idx="5">
                  <c:v>33.47049716340409</c:v>
                </c:pt>
                <c:pt idx="6">
                  <c:v>66.665537831689889</c:v>
                </c:pt>
                <c:pt idx="7">
                  <c:v>4.5152634510117196E-3</c:v>
                </c:pt>
                <c:pt idx="8">
                  <c:v>1.8059830547804957E-2</c:v>
                </c:pt>
                <c:pt idx="9">
                  <c:v>7.2219752742454901E-2</c:v>
                </c:pt>
                <c:pt idx="10">
                  <c:v>0.28856606940864871</c:v>
                </c:pt>
                <c:pt idx="11">
                  <c:v>1.1492680550497574</c:v>
                </c:pt>
                <c:pt idx="12">
                  <c:v>4.5178231964575586</c:v>
                </c:pt>
                <c:pt idx="13">
                  <c:v>16.846649199763235</c:v>
                </c:pt>
                <c:pt idx="14">
                  <c:v>50.35802144345994</c:v>
                </c:pt>
                <c:pt idx="15">
                  <c:v>49.276266351841493</c:v>
                </c:pt>
                <c:pt idx="16">
                  <c:v>51.416039872708403</c:v>
                </c:pt>
                <c:pt idx="17">
                  <c:v>47.047610119317191</c:v>
                </c:pt>
                <c:pt idx="18">
                  <c:v>55.38178340091212</c:v>
                </c:pt>
                <c:pt idx="19">
                  <c:v>37.498617643715768</c:v>
                </c:pt>
                <c:pt idx="20">
                  <c:v>65.625691063487579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F-4AF0-950F-7D255AD8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69792"/>
        <c:axId val="411170120"/>
      </c:scatterChart>
      <c:valAx>
        <c:axId val="4111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0120"/>
        <c:crosses val="autoZero"/>
        <c:crossBetween val="midCat"/>
      </c:valAx>
      <c:valAx>
        <c:axId val="4111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Logistic Model, Continuous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'Continuous Time Logistic Model'!$B$5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Time Logistic Model'!$A$6:$A$26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'Continuous Time Logistic Model'!$B$6:$B$26</c:f>
              <c:numCache>
                <c:formatCode>0.0</c:formatCode>
                <c:ptCount val="21"/>
                <c:pt idx="0" formatCode="General">
                  <c:v>1</c:v>
                </c:pt>
                <c:pt idx="1">
                  <c:v>1.6276040434350512</c:v>
                </c:pt>
                <c:pt idx="2">
                  <c:v>4.189928504729755</c:v>
                </c:pt>
                <c:pt idx="3">
                  <c:v>14.536716234484542</c:v>
                </c:pt>
                <c:pt idx="4">
                  <c:v>37.589479793862317</c:v>
                </c:pt>
                <c:pt idx="5">
                  <c:v>48.680697876942347</c:v>
                </c:pt>
                <c:pt idx="6">
                  <c:v>49.932626605072883</c:v>
                </c:pt>
                <c:pt idx="7">
                  <c:v>49.997962837642184</c:v>
                </c:pt>
                <c:pt idx="8">
                  <c:v>49.999962686577469</c:v>
                </c:pt>
                <c:pt idx="9">
                  <c:v>49.999999585485014</c:v>
                </c:pt>
                <c:pt idx="10">
                  <c:v>49.99999999720702</c:v>
                </c:pt>
                <c:pt idx="11">
                  <c:v>49.999999999988589</c:v>
                </c:pt>
                <c:pt idx="12">
                  <c:v>49.999999999999964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4-4B0C-A8F1-8295594F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66320"/>
        <c:axId val="504265336"/>
      </c:scatterChart>
      <c:valAx>
        <c:axId val="5042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65336"/>
        <c:crosses val="autoZero"/>
        <c:crossBetween val="midCat"/>
      </c:valAx>
      <c:valAx>
        <c:axId val="5042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 (Nt)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Logistic Model, Continuous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'Continuous Time Logistic Model'!$D$5</c:f>
              <c:strCache>
                <c:ptCount val="1"/>
                <c:pt idx="0">
                  <c:v>(dN/dt)/N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'Continuous Time Logistic Model'!$B$6:$B$26</c:f>
              <c:numCache>
                <c:formatCode>0.0</c:formatCode>
                <c:ptCount val="21"/>
                <c:pt idx="0" formatCode="General">
                  <c:v>1</c:v>
                </c:pt>
                <c:pt idx="1">
                  <c:v>1.6276040434350512</c:v>
                </c:pt>
                <c:pt idx="2">
                  <c:v>4.189928504729755</c:v>
                </c:pt>
                <c:pt idx="3">
                  <c:v>14.536716234484542</c:v>
                </c:pt>
                <c:pt idx="4">
                  <c:v>37.589479793862317</c:v>
                </c:pt>
                <c:pt idx="5">
                  <c:v>48.680697876942347</c:v>
                </c:pt>
                <c:pt idx="6">
                  <c:v>49.932626605072883</c:v>
                </c:pt>
                <c:pt idx="7">
                  <c:v>49.997962837642184</c:v>
                </c:pt>
                <c:pt idx="8">
                  <c:v>49.999962686577469</c:v>
                </c:pt>
                <c:pt idx="9">
                  <c:v>49.999999585485014</c:v>
                </c:pt>
                <c:pt idx="10">
                  <c:v>49.99999999720702</c:v>
                </c:pt>
                <c:pt idx="11">
                  <c:v>49.999999999988589</c:v>
                </c:pt>
                <c:pt idx="12">
                  <c:v>49.999999999999964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</c:numCache>
            </c:numRef>
          </c:xVal>
          <c:yVal>
            <c:numRef>
              <c:f>'Continuous Time Logistic Model'!$D$6:$D$26</c:f>
              <c:numCache>
                <c:formatCode>0.00</c:formatCode>
                <c:ptCount val="21"/>
                <c:pt idx="0">
                  <c:v>0.49</c:v>
                </c:pt>
                <c:pt idx="1">
                  <c:v>0.48372395956564956</c:v>
                </c:pt>
                <c:pt idx="2">
                  <c:v>0.45810071495270244</c:v>
                </c:pt>
                <c:pt idx="3">
                  <c:v>0.35463283765515452</c:v>
                </c:pt>
                <c:pt idx="4">
                  <c:v>0.12410520206137683</c:v>
                </c:pt>
                <c:pt idx="5">
                  <c:v>1.3193021230576535E-2</c:v>
                </c:pt>
                <c:pt idx="6">
                  <c:v>6.7373394927116692E-4</c:v>
                </c:pt>
                <c:pt idx="7">
                  <c:v>2.0371623578157025E-5</c:v>
                </c:pt>
                <c:pt idx="8">
                  <c:v>3.7313422531326527E-7</c:v>
                </c:pt>
                <c:pt idx="9">
                  <c:v>4.14514985891401E-9</c:v>
                </c:pt>
                <c:pt idx="10">
                  <c:v>2.7929800694437287E-11</c:v>
                </c:pt>
                <c:pt idx="11">
                  <c:v>1.1411316336307208E-13</c:v>
                </c:pt>
                <c:pt idx="12">
                  <c:v>3.5527136788005011E-16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B-4394-B0D9-7F60426A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50704"/>
        <c:axId val="426547752"/>
      </c:scatterChart>
      <c:scatterChart>
        <c:scatterStyle val="lineMarker"/>
        <c:varyColors val="0"/>
        <c:ser>
          <c:idx val="0"/>
          <c:order val="0"/>
          <c:tx>
            <c:strRef>
              <c:f>'Continuous Time Logistic Model'!$C$5</c:f>
              <c:strCache>
                <c:ptCount val="1"/>
                <c:pt idx="0">
                  <c:v>dN/dt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Time Logistic Model'!$B$6:$B$26</c:f>
              <c:numCache>
                <c:formatCode>0.0</c:formatCode>
                <c:ptCount val="21"/>
                <c:pt idx="0" formatCode="General">
                  <c:v>1</c:v>
                </c:pt>
                <c:pt idx="1">
                  <c:v>1.6276040434350512</c:v>
                </c:pt>
                <c:pt idx="2">
                  <c:v>4.189928504729755</c:v>
                </c:pt>
                <c:pt idx="3">
                  <c:v>14.536716234484542</c:v>
                </c:pt>
                <c:pt idx="4">
                  <c:v>37.589479793862317</c:v>
                </c:pt>
                <c:pt idx="5">
                  <c:v>48.680697876942347</c:v>
                </c:pt>
                <c:pt idx="6">
                  <c:v>49.932626605072883</c:v>
                </c:pt>
                <c:pt idx="7">
                  <c:v>49.997962837642184</c:v>
                </c:pt>
                <c:pt idx="8">
                  <c:v>49.999962686577469</c:v>
                </c:pt>
                <c:pt idx="9">
                  <c:v>49.999999585485014</c:v>
                </c:pt>
                <c:pt idx="10">
                  <c:v>49.99999999720702</c:v>
                </c:pt>
                <c:pt idx="11">
                  <c:v>49.999999999988589</c:v>
                </c:pt>
                <c:pt idx="12">
                  <c:v>49.999999999999964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</c:numCache>
            </c:numRef>
          </c:xVal>
          <c:yVal>
            <c:numRef>
              <c:f>'Continuous Time Logistic Model'!$C$6:$C$26</c:f>
              <c:numCache>
                <c:formatCode>0.00</c:formatCode>
                <c:ptCount val="21"/>
                <c:pt idx="0">
                  <c:v>0.49</c:v>
                </c:pt>
                <c:pt idx="1">
                  <c:v>0.78731107249546439</c:v>
                </c:pt>
                <c:pt idx="2">
                  <c:v>1.9194092436174082</c:v>
                </c:pt>
                <c:pt idx="3">
                  <c:v>5.1551969284230061</c:v>
                </c:pt>
                <c:pt idx="4">
                  <c:v>4.6650499851993246</c:v>
                </c:pt>
                <c:pt idx="5">
                  <c:v>0.64224548060978237</c:v>
                </c:pt>
                <c:pt idx="6">
                  <c:v>3.3641305720118295E-2</c:v>
                </c:pt>
                <c:pt idx="7">
                  <c:v>1.0185396786031302E-3</c:v>
                </c:pt>
                <c:pt idx="8">
                  <c:v>1.8656697342748252E-5</c:v>
                </c:pt>
                <c:pt idx="9">
                  <c:v>2.0725749122747376E-7</c:v>
                </c:pt>
                <c:pt idx="10">
                  <c:v>1.396490034643857E-9</c:v>
                </c:pt>
                <c:pt idx="11">
                  <c:v>5.7056581681523023E-12</c:v>
                </c:pt>
                <c:pt idx="12">
                  <c:v>1.7763568394002492E-14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B-4394-B0D9-7F60426A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58136"/>
        <c:axId val="502353544"/>
      </c:scatterChart>
      <c:valAx>
        <c:axId val="4265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47752"/>
        <c:crosses val="autoZero"/>
        <c:crossBetween val="midCat"/>
      </c:valAx>
      <c:valAx>
        <c:axId val="4265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capita change in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50704"/>
        <c:crosses val="autoZero"/>
        <c:crossBetween val="midCat"/>
      </c:valAx>
      <c:valAx>
        <c:axId val="502353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change in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58136"/>
        <c:crosses val="max"/>
        <c:crossBetween val="midCat"/>
      </c:valAx>
      <c:valAx>
        <c:axId val="502358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3535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0</xdr:row>
      <xdr:rowOff>0</xdr:rowOff>
    </xdr:from>
    <xdr:to>
      <xdr:col>18</xdr:col>
      <xdr:colOff>38100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A50D8-58C9-4AAE-95AA-D2BE027F1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251460</xdr:colOff>
      <xdr:row>15</xdr:row>
      <xdr:rowOff>76200</xdr:rowOff>
    </xdr:from>
    <xdr:to>
      <xdr:col>15</xdr:col>
      <xdr:colOff>22860</xdr:colOff>
      <xdr:row>28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C7250-A354-4009-89BF-ECCA8F46D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213360</xdr:colOff>
      <xdr:row>14</xdr:row>
      <xdr:rowOff>152400</xdr:rowOff>
    </xdr:from>
    <xdr:to>
      <xdr:col>22</xdr:col>
      <xdr:colOff>320040</xdr:colOff>
      <xdr:row>28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79ED85-E4EF-4EDD-8330-04A172F8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14</xdr:row>
      <xdr:rowOff>60960</xdr:rowOff>
    </xdr:from>
    <xdr:to>
      <xdr:col>14</xdr:col>
      <xdr:colOff>99060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3511B-BCAF-4AAC-BB6B-CE09619B0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0</xdr:row>
      <xdr:rowOff>144780</xdr:rowOff>
    </xdr:from>
    <xdr:to>
      <xdr:col>14</xdr:col>
      <xdr:colOff>106680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D2BEC-280F-41C5-BA07-8FE660763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0</xdr:row>
      <xdr:rowOff>45720</xdr:rowOff>
    </xdr:from>
    <xdr:to>
      <xdr:col>14</xdr:col>
      <xdr:colOff>45720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E8438-A360-4C53-A4D7-9C44F36FC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15</xdr:row>
      <xdr:rowOff>106680</xdr:rowOff>
    </xdr:from>
    <xdr:to>
      <xdr:col>14</xdr:col>
      <xdr:colOff>38100</xdr:colOff>
      <xdr:row>30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B9E99-604F-498C-87B3-9DDB8DC1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0058-25D6-4E55-8C47-0864BC15FC10}">
  <dimension ref="A1:K28"/>
  <sheetViews>
    <sheetView workbookViewId="0">
      <selection activeCell="J9" sqref="J9"/>
    </sheetView>
  </sheetViews>
  <sheetFormatPr defaultRowHeight="14.4" x14ac:dyDescent="0.3"/>
  <cols>
    <col min="1" max="16384" width="8.88671875" style="1"/>
  </cols>
  <sheetData>
    <row r="1" spans="1:11" x14ac:dyDescent="0.3">
      <c r="A1" s="16" t="s">
        <v>0</v>
      </c>
    </row>
    <row r="2" spans="1:11" x14ac:dyDescent="0.3">
      <c r="A2" s="16" t="s">
        <v>19</v>
      </c>
    </row>
    <row r="3" spans="1:11" x14ac:dyDescent="0.3">
      <c r="C3" s="27" t="s">
        <v>1</v>
      </c>
      <c r="D3" s="27"/>
      <c r="E3" s="27"/>
      <c r="F3" s="27"/>
      <c r="G3" s="27"/>
      <c r="H3" s="27"/>
    </row>
    <row r="4" spans="1:11" x14ac:dyDescent="0.3">
      <c r="C4" s="2" t="s">
        <v>3</v>
      </c>
      <c r="D4" s="2" t="s">
        <v>2</v>
      </c>
      <c r="E4" s="2" t="s">
        <v>3</v>
      </c>
      <c r="F4" s="2" t="s">
        <v>2</v>
      </c>
      <c r="G4" s="2"/>
      <c r="H4" s="2"/>
      <c r="I4" s="28" t="s">
        <v>10</v>
      </c>
      <c r="J4" s="29"/>
      <c r="K4" s="30"/>
    </row>
    <row r="5" spans="1:11" ht="15.6" x14ac:dyDescent="0.3">
      <c r="A5" s="1" t="s">
        <v>8</v>
      </c>
      <c r="B5" s="1" t="s">
        <v>9</v>
      </c>
      <c r="C5" s="3" t="s">
        <v>4</v>
      </c>
      <c r="D5" s="3" t="s">
        <v>5</v>
      </c>
      <c r="E5" s="3" t="s">
        <v>6</v>
      </c>
      <c r="F5" s="3" t="s">
        <v>7</v>
      </c>
      <c r="G5" s="4" t="s">
        <v>17</v>
      </c>
      <c r="H5" s="4" t="s">
        <v>18</v>
      </c>
      <c r="I5" s="6" t="s">
        <v>11</v>
      </c>
      <c r="J5" s="7" t="s">
        <v>12</v>
      </c>
      <c r="K5" s="8" t="s">
        <v>13</v>
      </c>
    </row>
    <row r="6" spans="1:11" x14ac:dyDescent="0.3">
      <c r="A6" s="1">
        <v>0</v>
      </c>
      <c r="B6" s="9">
        <v>2</v>
      </c>
      <c r="C6" s="10">
        <f>$I$6+$I$8*B6</f>
        <v>1.248</v>
      </c>
      <c r="D6" s="9">
        <f>C6*B6</f>
        <v>2.496</v>
      </c>
      <c r="E6" s="10">
        <f>$J$6+$J$8*B6</f>
        <v>5.2000000000000005E-2</v>
      </c>
      <c r="F6" s="9">
        <f>E6*B6</f>
        <v>0.10400000000000001</v>
      </c>
      <c r="G6" s="9">
        <f>B7-B6</f>
        <v>2.3920000000000003</v>
      </c>
      <c r="H6" s="1">
        <f>G6/B6</f>
        <v>1.1960000000000002</v>
      </c>
      <c r="I6" s="12">
        <v>1.25</v>
      </c>
      <c r="J6" s="13">
        <v>0.05</v>
      </c>
      <c r="K6" s="5">
        <f>I6-J6</f>
        <v>1.2</v>
      </c>
    </row>
    <row r="7" spans="1:11" x14ac:dyDescent="0.3">
      <c r="A7" s="1">
        <v>1</v>
      </c>
      <c r="B7" s="9">
        <f>B6+D6-F6</f>
        <v>4.3920000000000003</v>
      </c>
      <c r="C7" s="10">
        <f t="shared" ref="C7:C26" si="0">$I$6+$I$8*B7</f>
        <v>1.245608</v>
      </c>
      <c r="D7" s="9">
        <f t="shared" ref="D7:D26" si="1">C7*B7</f>
        <v>5.4707103360000007</v>
      </c>
      <c r="E7" s="10">
        <f t="shared" ref="E7:E26" si="2">$J$6+$J$8*B7</f>
        <v>5.4392000000000003E-2</v>
      </c>
      <c r="F7" s="9">
        <f t="shared" ref="F7:F26" si="3">E7*B7</f>
        <v>0.23888966400000003</v>
      </c>
      <c r="G7" s="9">
        <f t="shared" ref="G7:G25" si="4">B8-B7</f>
        <v>5.2318206720000004</v>
      </c>
      <c r="H7" s="1">
        <f t="shared" ref="H7:H25" si="5">G7/B7</f>
        <v>1.1912160000000001</v>
      </c>
      <c r="I7" s="6" t="s">
        <v>14</v>
      </c>
      <c r="J7" s="7" t="s">
        <v>15</v>
      </c>
      <c r="K7" s="8" t="s">
        <v>16</v>
      </c>
    </row>
    <row r="8" spans="1:11" x14ac:dyDescent="0.3">
      <c r="A8" s="1">
        <v>2</v>
      </c>
      <c r="B8" s="9">
        <f t="shared" ref="B8:B26" si="6">B7+D7-F7</f>
        <v>9.6238206720000008</v>
      </c>
      <c r="C8" s="10">
        <f t="shared" si="0"/>
        <v>1.2403761793279999</v>
      </c>
      <c r="D8" s="9">
        <f t="shared" si="1"/>
        <v>11.937157915673186</v>
      </c>
      <c r="E8" s="10">
        <f t="shared" si="2"/>
        <v>5.9623820672000005E-2</v>
      </c>
      <c r="F8" s="9">
        <f t="shared" si="3"/>
        <v>0.57380895792681463</v>
      </c>
      <c r="G8" s="9">
        <f t="shared" si="4"/>
        <v>11.363348957746371</v>
      </c>
      <c r="H8" s="1">
        <f t="shared" si="5"/>
        <v>1.180752358656</v>
      </c>
      <c r="I8" s="14">
        <v>-1E-3</v>
      </c>
      <c r="J8" s="15">
        <v>1E-3</v>
      </c>
      <c r="K8" s="11">
        <f>(I6-J6)/(J8-I8)</f>
        <v>600</v>
      </c>
    </row>
    <row r="9" spans="1:11" x14ac:dyDescent="0.3">
      <c r="A9" s="1">
        <v>3</v>
      </c>
      <c r="B9" s="9">
        <f t="shared" si="6"/>
        <v>20.987169629746372</v>
      </c>
      <c r="C9" s="10">
        <f t="shared" si="0"/>
        <v>1.2290128303702537</v>
      </c>
      <c r="D9" s="9">
        <f t="shared" si="1"/>
        <v>25.793500748115218</v>
      </c>
      <c r="E9" s="10">
        <f t="shared" si="2"/>
        <v>7.0987169629746383E-2</v>
      </c>
      <c r="F9" s="9">
        <f t="shared" si="3"/>
        <v>1.4898197705550673</v>
      </c>
      <c r="G9" s="9">
        <f t="shared" si="4"/>
        <v>24.303680977560152</v>
      </c>
      <c r="H9" s="1">
        <f t="shared" si="5"/>
        <v>1.1580256607405073</v>
      </c>
    </row>
    <row r="10" spans="1:11" x14ac:dyDescent="0.3">
      <c r="A10" s="1">
        <v>4</v>
      </c>
      <c r="B10" s="9">
        <f t="shared" si="6"/>
        <v>45.290850607306524</v>
      </c>
      <c r="C10" s="10">
        <f t="shared" si="0"/>
        <v>1.2047091493926936</v>
      </c>
      <c r="D10" s="9">
        <f t="shared" si="1"/>
        <v>54.562302110399798</v>
      </c>
      <c r="E10" s="10">
        <f t="shared" si="2"/>
        <v>9.5290850607306521E-2</v>
      </c>
      <c r="F10" s="9">
        <f t="shared" si="3"/>
        <v>4.3158036790986838</v>
      </c>
      <c r="G10" s="9">
        <f t="shared" si="4"/>
        <v>50.24649843130112</v>
      </c>
      <c r="H10" s="1">
        <f t="shared" si="5"/>
        <v>1.1094182987853871</v>
      </c>
    </row>
    <row r="11" spans="1:11" x14ac:dyDescent="0.3">
      <c r="A11" s="1">
        <v>5</v>
      </c>
      <c r="B11" s="9">
        <f t="shared" si="6"/>
        <v>95.537349038607644</v>
      </c>
      <c r="C11" s="10">
        <f t="shared" si="0"/>
        <v>1.1544626509613924</v>
      </c>
      <c r="D11" s="9">
        <f t="shared" si="1"/>
        <v>110.29430123693481</v>
      </c>
      <c r="E11" s="10">
        <f t="shared" si="2"/>
        <v>0.14553734903860766</v>
      </c>
      <c r="F11" s="9">
        <f t="shared" si="3"/>
        <v>13.904252513255129</v>
      </c>
      <c r="G11" s="9">
        <f t="shared" si="4"/>
        <v>96.390048723679698</v>
      </c>
      <c r="H11" s="1">
        <f t="shared" si="5"/>
        <v>1.0089253019227848</v>
      </c>
    </row>
    <row r="12" spans="1:11" x14ac:dyDescent="0.3">
      <c r="A12" s="1">
        <v>6</v>
      </c>
      <c r="B12" s="9">
        <f t="shared" si="6"/>
        <v>191.92739776228734</v>
      </c>
      <c r="C12" s="10">
        <f t="shared" si="0"/>
        <v>1.0580726022377127</v>
      </c>
      <c r="D12" s="9">
        <f t="shared" si="1"/>
        <v>203.07312119105592</v>
      </c>
      <c r="E12" s="10">
        <f t="shared" si="2"/>
        <v>0.24192739776228733</v>
      </c>
      <c r="F12" s="9">
        <f t="shared" si="3"/>
        <v>46.432495899917626</v>
      </c>
      <c r="G12" s="9">
        <f t="shared" si="4"/>
        <v>156.64062529113829</v>
      </c>
      <c r="H12" s="1">
        <f t="shared" si="5"/>
        <v>0.81614520447542538</v>
      </c>
    </row>
    <row r="13" spans="1:11" x14ac:dyDescent="0.3">
      <c r="A13" s="1">
        <v>7</v>
      </c>
      <c r="B13" s="9">
        <f t="shared" si="6"/>
        <v>348.56802305342563</v>
      </c>
      <c r="C13" s="10">
        <f t="shared" si="0"/>
        <v>0.9014319769465744</v>
      </c>
      <c r="D13" s="9">
        <f t="shared" si="1"/>
        <v>314.21036212140859</v>
      </c>
      <c r="E13" s="10">
        <f t="shared" si="2"/>
        <v>0.39856802305342565</v>
      </c>
      <c r="F13" s="9">
        <f t="shared" si="3"/>
        <v>138.92806784804475</v>
      </c>
      <c r="G13" s="9">
        <f t="shared" si="4"/>
        <v>175.2822942733639</v>
      </c>
      <c r="H13" s="1">
        <f t="shared" si="5"/>
        <v>0.50286395389314897</v>
      </c>
    </row>
    <row r="14" spans="1:11" x14ac:dyDescent="0.3">
      <c r="A14" s="1">
        <v>8</v>
      </c>
      <c r="B14" s="9">
        <f t="shared" si="6"/>
        <v>523.85031732678954</v>
      </c>
      <c r="C14" s="10">
        <f t="shared" si="0"/>
        <v>0.72614968267321045</v>
      </c>
      <c r="D14" s="9">
        <f t="shared" si="1"/>
        <v>380.39374169510882</v>
      </c>
      <c r="E14" s="10">
        <f t="shared" si="2"/>
        <v>0.57385031732678959</v>
      </c>
      <c r="F14" s="9">
        <f t="shared" si="3"/>
        <v>300.61167082971758</v>
      </c>
      <c r="G14" s="9">
        <f t="shared" si="4"/>
        <v>79.782070865391233</v>
      </c>
      <c r="H14" s="1">
        <f t="shared" si="5"/>
        <v>0.15229936534642088</v>
      </c>
    </row>
    <row r="15" spans="1:11" x14ac:dyDescent="0.3">
      <c r="A15" s="1">
        <v>9</v>
      </c>
      <c r="B15" s="9">
        <f t="shared" si="6"/>
        <v>603.63238819218077</v>
      </c>
      <c r="C15" s="10">
        <f t="shared" si="0"/>
        <v>0.64636761180781921</v>
      </c>
      <c r="D15" s="9">
        <f t="shared" si="1"/>
        <v>390.16842516563031</v>
      </c>
      <c r="E15" s="10">
        <f t="shared" si="2"/>
        <v>0.65363238819218084</v>
      </c>
      <c r="F15" s="9">
        <f t="shared" si="3"/>
        <v>394.55367948420468</v>
      </c>
      <c r="G15" s="9">
        <f t="shared" si="4"/>
        <v>-4.3852543185744253</v>
      </c>
      <c r="H15" s="1">
        <f t="shared" si="5"/>
        <v>-7.264776384361727E-3</v>
      </c>
    </row>
    <row r="16" spans="1:11" x14ac:dyDescent="0.3">
      <c r="A16" s="1">
        <v>10</v>
      </c>
      <c r="B16" s="9">
        <f>B15+D15-F15</f>
        <v>599.24713387360634</v>
      </c>
      <c r="C16" s="10">
        <f t="shared" si="0"/>
        <v>0.6507528661263936</v>
      </c>
      <c r="D16" s="9">
        <f t="shared" si="1"/>
        <v>389.96178988627599</v>
      </c>
      <c r="E16" s="10">
        <f t="shared" si="2"/>
        <v>0.64924713387360644</v>
      </c>
      <c r="F16" s="9">
        <f t="shared" si="3"/>
        <v>389.05948414941224</v>
      </c>
      <c r="G16" s="9">
        <f t="shared" si="4"/>
        <v>0.90230573686369553</v>
      </c>
      <c r="H16" s="1">
        <f t="shared" si="5"/>
        <v>1.5057322527870622E-3</v>
      </c>
    </row>
    <row r="17" spans="1:8" x14ac:dyDescent="0.3">
      <c r="A17" s="1">
        <v>11</v>
      </c>
      <c r="B17" s="9">
        <f t="shared" si="6"/>
        <v>600.14943961047004</v>
      </c>
      <c r="C17" s="10">
        <f t="shared" si="0"/>
        <v>0.64985056038952993</v>
      </c>
      <c r="D17" s="9">
        <f t="shared" si="1"/>
        <v>390.00744964832631</v>
      </c>
      <c r="E17" s="10">
        <f t="shared" si="2"/>
        <v>0.65014943961047011</v>
      </c>
      <c r="F17" s="9">
        <f t="shared" si="3"/>
        <v>390.18682184528478</v>
      </c>
      <c r="G17" s="9">
        <f t="shared" si="4"/>
        <v>-0.17937219695852491</v>
      </c>
      <c r="H17" s="1">
        <f t="shared" si="5"/>
        <v>-2.9887922094028332E-4</v>
      </c>
    </row>
    <row r="18" spans="1:8" x14ac:dyDescent="0.3">
      <c r="A18" s="1">
        <v>12</v>
      </c>
      <c r="B18" s="9">
        <f t="shared" si="6"/>
        <v>599.97006741351152</v>
      </c>
      <c r="C18" s="10">
        <f t="shared" si="0"/>
        <v>0.65002993258648845</v>
      </c>
      <c r="D18" s="9">
        <f t="shared" si="1"/>
        <v>389.99850247471579</v>
      </c>
      <c r="E18" s="10">
        <f t="shared" si="2"/>
        <v>0.6499700674135116</v>
      </c>
      <c r="F18" s="9">
        <f t="shared" si="3"/>
        <v>389.96258516284917</v>
      </c>
      <c r="G18" s="9">
        <f t="shared" si="4"/>
        <v>3.5917311866569435E-2</v>
      </c>
      <c r="H18" s="1">
        <f t="shared" si="5"/>
        <v>5.9865172976728681E-5</v>
      </c>
    </row>
    <row r="19" spans="1:8" x14ac:dyDescent="0.3">
      <c r="A19" s="1">
        <v>13</v>
      </c>
      <c r="B19" s="9">
        <f t="shared" si="6"/>
        <v>600.00598472537808</v>
      </c>
      <c r="C19" s="10">
        <f t="shared" si="0"/>
        <v>0.64999401527462186</v>
      </c>
      <c r="D19" s="9">
        <f t="shared" si="1"/>
        <v>390.00029920045193</v>
      </c>
      <c r="E19" s="10">
        <f t="shared" si="2"/>
        <v>0.65000598472537818</v>
      </c>
      <c r="F19" s="9">
        <f t="shared" si="3"/>
        <v>390.00748094253959</v>
      </c>
      <c r="G19" s="9">
        <f t="shared" si="4"/>
        <v>-7.1817420875959215E-3</v>
      </c>
      <c r="H19" s="1">
        <f t="shared" si="5"/>
        <v>-1.1969450756200366E-5</v>
      </c>
    </row>
    <row r="20" spans="1:8" x14ac:dyDescent="0.3">
      <c r="A20" s="1">
        <v>14</v>
      </c>
      <c r="B20" s="9">
        <f t="shared" si="6"/>
        <v>599.99880298329049</v>
      </c>
      <c r="C20" s="10">
        <f t="shared" si="0"/>
        <v>0.65000119701670955</v>
      </c>
      <c r="D20" s="9">
        <f t="shared" si="1"/>
        <v>389.99994014773171</v>
      </c>
      <c r="E20" s="10">
        <f t="shared" si="2"/>
        <v>0.64999880298329049</v>
      </c>
      <c r="F20" s="9">
        <f t="shared" si="3"/>
        <v>389.99850373054596</v>
      </c>
      <c r="G20" s="9">
        <f t="shared" si="4"/>
        <v>1.4364171856868779E-3</v>
      </c>
      <c r="H20" s="1">
        <f t="shared" si="5"/>
        <v>2.3940334189748059E-6</v>
      </c>
    </row>
    <row r="21" spans="1:8" x14ac:dyDescent="0.3">
      <c r="A21" s="1">
        <v>15</v>
      </c>
      <c r="B21" s="9">
        <f t="shared" si="6"/>
        <v>600.00023940047618</v>
      </c>
      <c r="C21" s="10">
        <f t="shared" si="0"/>
        <v>0.6499997605995238</v>
      </c>
      <c r="D21" s="9">
        <f t="shared" si="1"/>
        <v>390.00001196996647</v>
      </c>
      <c r="E21" s="10">
        <f t="shared" si="2"/>
        <v>0.65000023940047624</v>
      </c>
      <c r="F21" s="9">
        <f t="shared" si="3"/>
        <v>390.00029925065257</v>
      </c>
      <c r="G21" s="9">
        <f t="shared" si="4"/>
        <v>-2.8728068616601377E-4</v>
      </c>
      <c r="H21" s="1">
        <f t="shared" si="5"/>
        <v>-4.788009525680629E-7</v>
      </c>
    </row>
    <row r="22" spans="1:8" x14ac:dyDescent="0.3">
      <c r="A22" s="1">
        <v>16</v>
      </c>
      <c r="B22" s="9">
        <f t="shared" si="6"/>
        <v>599.99995211979001</v>
      </c>
      <c r="C22" s="10">
        <f t="shared" si="0"/>
        <v>0.65000004788020993</v>
      </c>
      <c r="D22" s="9">
        <f t="shared" si="1"/>
        <v>389.99999760598718</v>
      </c>
      <c r="E22" s="10">
        <f t="shared" si="2"/>
        <v>0.64999995211979011</v>
      </c>
      <c r="F22" s="9">
        <f t="shared" si="3"/>
        <v>389.99994014973987</v>
      </c>
      <c r="G22" s="9">
        <f t="shared" si="4"/>
        <v>5.7456247418485873E-5</v>
      </c>
      <c r="H22" s="1">
        <f t="shared" si="5"/>
        <v>9.5760420005858153E-8</v>
      </c>
    </row>
    <row r="23" spans="1:8" x14ac:dyDescent="0.3">
      <c r="A23" s="1">
        <v>17</v>
      </c>
      <c r="B23" s="9">
        <f t="shared" si="6"/>
        <v>600.00000957603743</v>
      </c>
      <c r="C23" s="10">
        <f t="shared" si="0"/>
        <v>0.64999999042396261</v>
      </c>
      <c r="D23" s="9">
        <f t="shared" si="1"/>
        <v>390.00000047880178</v>
      </c>
      <c r="E23" s="10">
        <f t="shared" si="2"/>
        <v>0.65000000957603743</v>
      </c>
      <c r="F23" s="9">
        <f t="shared" si="3"/>
        <v>390.0000119700469</v>
      </c>
      <c r="G23" s="9">
        <f t="shared" si="4"/>
        <v>-1.1491245118122606E-5</v>
      </c>
      <c r="H23" s="1">
        <f t="shared" si="5"/>
        <v>-1.91520748912027E-8</v>
      </c>
    </row>
    <row r="24" spans="1:8" x14ac:dyDescent="0.3">
      <c r="A24" s="1">
        <v>18</v>
      </c>
      <c r="B24" s="9">
        <f t="shared" si="6"/>
        <v>599.99999808479231</v>
      </c>
      <c r="C24" s="10">
        <f t="shared" si="0"/>
        <v>0.65000000191520768</v>
      </c>
      <c r="D24" s="9">
        <f t="shared" si="1"/>
        <v>389.99999990423959</v>
      </c>
      <c r="E24" s="10">
        <f t="shared" si="2"/>
        <v>0.64999999808479236</v>
      </c>
      <c r="F24" s="9">
        <f t="shared" si="3"/>
        <v>389.99999760599042</v>
      </c>
      <c r="G24" s="9">
        <f t="shared" si="4"/>
        <v>2.2982492282608291E-6</v>
      </c>
      <c r="H24" s="1">
        <f t="shared" si="5"/>
        <v>3.8304153926614499E-9</v>
      </c>
    </row>
    <row r="25" spans="1:8" x14ac:dyDescent="0.3">
      <c r="A25" s="1">
        <v>19</v>
      </c>
      <c r="B25" s="9">
        <f t="shared" si="6"/>
        <v>600.00000038304154</v>
      </c>
      <c r="C25" s="10">
        <f t="shared" si="0"/>
        <v>0.64999999961695842</v>
      </c>
      <c r="D25" s="9">
        <f t="shared" si="1"/>
        <v>390.00000001915203</v>
      </c>
      <c r="E25" s="10">
        <f t="shared" si="2"/>
        <v>0.65000000038304162</v>
      </c>
      <c r="F25" s="9">
        <f t="shared" si="3"/>
        <v>390.00000047880195</v>
      </c>
      <c r="G25" s="9">
        <f t="shared" si="4"/>
        <v>-4.5964986838953337E-7</v>
      </c>
      <c r="H25" s="1">
        <f t="shared" si="5"/>
        <v>-7.6608311349348617E-10</v>
      </c>
    </row>
    <row r="26" spans="1:8" x14ac:dyDescent="0.3">
      <c r="A26" s="1">
        <v>20</v>
      </c>
      <c r="B26" s="9">
        <f t="shared" si="6"/>
        <v>599.99999992339167</v>
      </c>
      <c r="C26" s="10">
        <f t="shared" si="0"/>
        <v>0.6500000000766083</v>
      </c>
      <c r="D26" s="9">
        <f t="shared" si="1"/>
        <v>389.99999999616955</v>
      </c>
      <c r="E26" s="10">
        <f t="shared" si="2"/>
        <v>0.64999999992339175</v>
      </c>
      <c r="F26" s="9">
        <f t="shared" si="3"/>
        <v>389.99999990423964</v>
      </c>
      <c r="G26" s="9"/>
    </row>
    <row r="27" spans="1:8" x14ac:dyDescent="0.3">
      <c r="E27" s="10"/>
    </row>
    <row r="28" spans="1:8" x14ac:dyDescent="0.3">
      <c r="E28" s="10"/>
    </row>
  </sheetData>
  <mergeCells count="2">
    <mergeCell ref="C3:H3"/>
    <mergeCell ref="I4:K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6694-24B7-46D1-9561-F9C2AA466E91}">
  <dimension ref="A1:F28"/>
  <sheetViews>
    <sheetView workbookViewId="0">
      <selection activeCell="E7" sqref="E7"/>
    </sheetView>
  </sheetViews>
  <sheetFormatPr defaultRowHeight="14.4" x14ac:dyDescent="0.3"/>
  <sheetData>
    <row r="1" spans="1:6" x14ac:dyDescent="0.3">
      <c r="A1" s="16" t="s">
        <v>0</v>
      </c>
    </row>
    <row r="2" spans="1:6" x14ac:dyDescent="0.3">
      <c r="A2" s="16" t="s">
        <v>20</v>
      </c>
    </row>
    <row r="4" spans="1:6" x14ac:dyDescent="0.3">
      <c r="A4" s="17"/>
      <c r="B4" s="19" t="s">
        <v>1</v>
      </c>
      <c r="C4" s="19"/>
      <c r="D4" s="19"/>
      <c r="E4" s="19" t="s">
        <v>10</v>
      </c>
      <c r="F4" s="19"/>
    </row>
    <row r="5" spans="1:6" ht="15.6" x14ac:dyDescent="0.3">
      <c r="A5" s="17" t="s">
        <v>8</v>
      </c>
      <c r="B5" s="4" t="s">
        <v>21</v>
      </c>
      <c r="C5" s="4" t="s">
        <v>17</v>
      </c>
      <c r="D5" s="4" t="s">
        <v>18</v>
      </c>
      <c r="E5" s="20" t="s">
        <v>13</v>
      </c>
      <c r="F5" s="20" t="s">
        <v>16</v>
      </c>
    </row>
    <row r="6" spans="1:6" x14ac:dyDescent="0.3">
      <c r="A6" s="17">
        <v>0</v>
      </c>
      <c r="B6" s="17">
        <v>1</v>
      </c>
      <c r="C6" s="23">
        <f>B7-B6</f>
        <v>2.94</v>
      </c>
      <c r="D6" s="17">
        <f>C6/B6</f>
        <v>2.94</v>
      </c>
      <c r="E6" s="25">
        <v>3</v>
      </c>
      <c r="F6" s="25">
        <v>50</v>
      </c>
    </row>
    <row r="7" spans="1:6" x14ac:dyDescent="0.3">
      <c r="A7" s="17">
        <v>1</v>
      </c>
      <c r="B7" s="23">
        <f>B6+$E$6*B6*(($F$6-B6)/$F$6)</f>
        <v>3.94</v>
      </c>
      <c r="C7" s="23">
        <f t="shared" ref="C7:C25" si="0">B8-B7</f>
        <v>10.888584</v>
      </c>
      <c r="D7" s="17">
        <f t="shared" ref="D7:D26" si="1">C7/B7</f>
        <v>2.7635999999999998</v>
      </c>
      <c r="E7" s="17"/>
      <c r="F7" s="17"/>
    </row>
    <row r="8" spans="1:6" x14ac:dyDescent="0.3">
      <c r="A8" s="17">
        <v>2</v>
      </c>
      <c r="B8" s="23">
        <f t="shared" ref="B8:B26" si="2">B7+$E$6*B7*(($F$6-B7)/$F$6)</f>
        <v>14.828583999999999</v>
      </c>
      <c r="C8" s="23">
        <f t="shared" si="0"/>
        <v>31.292537793296638</v>
      </c>
      <c r="D8" s="17">
        <f t="shared" si="1"/>
        <v>2.11028496</v>
      </c>
      <c r="E8" s="17"/>
      <c r="F8" s="17"/>
    </row>
    <row r="9" spans="1:6" x14ac:dyDescent="0.3">
      <c r="A9" s="17">
        <v>3</v>
      </c>
      <c r="B9" s="23">
        <f t="shared" si="2"/>
        <v>46.121121793296638</v>
      </c>
      <c r="C9" s="23">
        <f t="shared" si="0"/>
        <v>10.733892851563787</v>
      </c>
      <c r="D9" s="17">
        <f t="shared" si="1"/>
        <v>0.23273269240220171</v>
      </c>
      <c r="E9" s="17" t="s">
        <v>22</v>
      </c>
      <c r="F9" s="17"/>
    </row>
    <row r="10" spans="1:6" x14ac:dyDescent="0.3">
      <c r="A10" s="17">
        <v>4</v>
      </c>
      <c r="B10" s="23">
        <f t="shared" si="2"/>
        <v>56.855014644860425</v>
      </c>
      <c r="C10" s="23">
        <f t="shared" si="0"/>
        <v>-23.384517481456335</v>
      </c>
      <c r="D10" s="17">
        <f t="shared" si="1"/>
        <v>-0.41130087869162563</v>
      </c>
      <c r="E10" s="17"/>
      <c r="F10" s="17"/>
    </row>
    <row r="11" spans="1:6" x14ac:dyDescent="0.3">
      <c r="A11" s="17">
        <v>5</v>
      </c>
      <c r="B11" s="23">
        <f t="shared" si="2"/>
        <v>33.47049716340409</v>
      </c>
      <c r="C11" s="23">
        <f t="shared" si="0"/>
        <v>33.195040668285799</v>
      </c>
      <c r="D11" s="17">
        <f t="shared" si="1"/>
        <v>0.99177017019575464</v>
      </c>
      <c r="E11" s="17"/>
      <c r="F11" s="17"/>
    </row>
    <row r="12" spans="1:6" x14ac:dyDescent="0.3">
      <c r="A12" s="17">
        <v>6</v>
      </c>
      <c r="B12" s="23">
        <f t="shared" si="2"/>
        <v>66.665537831689889</v>
      </c>
      <c r="C12" s="23">
        <f t="shared" si="0"/>
        <v>-66.661022568238877</v>
      </c>
      <c r="D12" s="17">
        <f t="shared" si="1"/>
        <v>-0.99993226990139328</v>
      </c>
      <c r="E12" s="17"/>
      <c r="F12" s="17"/>
    </row>
    <row r="13" spans="1:6" x14ac:dyDescent="0.3">
      <c r="A13" s="17">
        <v>7</v>
      </c>
      <c r="B13" s="23">
        <f t="shared" si="2"/>
        <v>4.5152634510117196E-3</v>
      </c>
      <c r="C13" s="23">
        <f t="shared" si="0"/>
        <v>1.3544567096793237E-2</v>
      </c>
      <c r="D13" s="17">
        <f t="shared" si="1"/>
        <v>2.9997290841929396</v>
      </c>
      <c r="E13" s="17"/>
      <c r="F13" s="17"/>
    </row>
    <row r="14" spans="1:6" x14ac:dyDescent="0.3">
      <c r="A14" s="17">
        <v>8</v>
      </c>
      <c r="B14" s="23">
        <f t="shared" si="2"/>
        <v>1.8059830547804957E-2</v>
      </c>
      <c r="C14" s="23">
        <f t="shared" si="0"/>
        <v>5.4159922194649948E-2</v>
      </c>
      <c r="D14" s="17">
        <f t="shared" si="1"/>
        <v>2.9989164101671317</v>
      </c>
      <c r="E14" s="17"/>
      <c r="F14" s="17"/>
    </row>
    <row r="15" spans="1:6" x14ac:dyDescent="0.3">
      <c r="A15" s="17">
        <v>9</v>
      </c>
      <c r="B15" s="23">
        <f t="shared" si="2"/>
        <v>7.2219752742454901E-2</v>
      </c>
      <c r="C15" s="23">
        <f t="shared" si="0"/>
        <v>0.21634631666619381</v>
      </c>
      <c r="D15" s="17">
        <f t="shared" si="1"/>
        <v>2.9956668148354524</v>
      </c>
      <c r="E15" s="17"/>
      <c r="F15" s="17"/>
    </row>
    <row r="16" spans="1:6" x14ac:dyDescent="0.3">
      <c r="A16" s="17">
        <v>10</v>
      </c>
      <c r="B16" s="23">
        <f t="shared" si="2"/>
        <v>0.28856606940864871</v>
      </c>
      <c r="C16" s="23">
        <f t="shared" si="0"/>
        <v>0.86070198564110867</v>
      </c>
      <c r="D16" s="17">
        <f t="shared" si="1"/>
        <v>2.982686035835481</v>
      </c>
      <c r="E16" s="17"/>
      <c r="F16" s="17"/>
    </row>
    <row r="17" spans="1:6" x14ac:dyDescent="0.3">
      <c r="A17" s="17">
        <v>11</v>
      </c>
      <c r="B17" s="23">
        <f t="shared" si="2"/>
        <v>1.1492680550497574</v>
      </c>
      <c r="C17" s="23">
        <f t="shared" si="0"/>
        <v>3.3685551414078012</v>
      </c>
      <c r="D17" s="17">
        <f t="shared" si="1"/>
        <v>2.9310439166970146</v>
      </c>
      <c r="E17" s="17"/>
      <c r="F17" s="17"/>
    </row>
    <row r="18" spans="1:6" x14ac:dyDescent="0.3">
      <c r="A18" s="17">
        <v>12</v>
      </c>
      <c r="B18" s="23">
        <f t="shared" si="2"/>
        <v>4.5178231964575586</v>
      </c>
      <c r="C18" s="23">
        <f t="shared" si="0"/>
        <v>12.328826003305675</v>
      </c>
      <c r="D18" s="17">
        <f t="shared" si="1"/>
        <v>2.7289306082125462</v>
      </c>
      <c r="E18" s="17"/>
      <c r="F18" s="17"/>
    </row>
    <row r="19" spans="1:6" x14ac:dyDescent="0.3">
      <c r="A19" s="17">
        <v>13</v>
      </c>
      <c r="B19" s="23">
        <f t="shared" si="2"/>
        <v>16.846649199763235</v>
      </c>
      <c r="C19" s="23">
        <f t="shared" si="0"/>
        <v>33.511372243696705</v>
      </c>
      <c r="D19" s="17">
        <f t="shared" si="1"/>
        <v>1.9892010480142057</v>
      </c>
      <c r="E19" s="17"/>
      <c r="F19" s="17"/>
    </row>
    <row r="20" spans="1:6" x14ac:dyDescent="0.3">
      <c r="A20" s="17">
        <v>14</v>
      </c>
      <c r="B20" s="23">
        <f t="shared" si="2"/>
        <v>50.35802144345994</v>
      </c>
      <c r="C20" s="23">
        <f t="shared" si="0"/>
        <v>-1.0817550916184473</v>
      </c>
      <c r="D20" s="17">
        <f t="shared" si="1"/>
        <v>-2.1481286607596378E-2</v>
      </c>
      <c r="E20" s="17"/>
      <c r="F20" s="17"/>
    </row>
    <row r="21" spans="1:6" x14ac:dyDescent="0.3">
      <c r="A21" s="17">
        <v>15</v>
      </c>
      <c r="B21" s="23">
        <f t="shared" si="2"/>
        <v>49.276266351841493</v>
      </c>
      <c r="C21" s="23">
        <f t="shared" si="0"/>
        <v>2.1397735208669104</v>
      </c>
      <c r="D21" s="17">
        <f t="shared" si="1"/>
        <v>4.3424018889510398E-2</v>
      </c>
      <c r="E21" s="17"/>
      <c r="F21" s="17"/>
    </row>
    <row r="22" spans="1:6" x14ac:dyDescent="0.3">
      <c r="A22" s="17">
        <v>16</v>
      </c>
      <c r="B22" s="23">
        <f t="shared" si="2"/>
        <v>51.416039872708403</v>
      </c>
      <c r="C22" s="23">
        <f t="shared" si="0"/>
        <v>-4.3684297533912115</v>
      </c>
      <c r="D22" s="17">
        <f t="shared" si="1"/>
        <v>-8.4962392362504191E-2</v>
      </c>
      <c r="E22" s="17"/>
      <c r="F22" s="17"/>
    </row>
    <row r="23" spans="1:6" x14ac:dyDescent="0.3">
      <c r="A23" s="17">
        <v>17</v>
      </c>
      <c r="B23" s="23">
        <f t="shared" si="2"/>
        <v>47.047610119317191</v>
      </c>
      <c r="C23" s="23">
        <f t="shared" si="0"/>
        <v>8.3341732815949285</v>
      </c>
      <c r="D23" s="17">
        <f t="shared" si="1"/>
        <v>0.17714339284096847</v>
      </c>
      <c r="E23" s="17"/>
      <c r="F23" s="17"/>
    </row>
    <row r="24" spans="1:6" x14ac:dyDescent="0.3">
      <c r="A24" s="17">
        <v>18</v>
      </c>
      <c r="B24" s="23">
        <f t="shared" si="2"/>
        <v>55.38178340091212</v>
      </c>
      <c r="C24" s="23">
        <f t="shared" si="0"/>
        <v>-17.883165757196352</v>
      </c>
      <c r="D24" s="17">
        <f t="shared" si="1"/>
        <v>-0.32290700405472716</v>
      </c>
      <c r="E24" s="17"/>
      <c r="F24" s="17"/>
    </row>
    <row r="25" spans="1:6" x14ac:dyDescent="0.3">
      <c r="A25" s="17">
        <v>19</v>
      </c>
      <c r="B25" s="23">
        <f t="shared" si="2"/>
        <v>37.498617643715768</v>
      </c>
      <c r="C25" s="23">
        <f t="shared" si="0"/>
        <v>28.127073419771811</v>
      </c>
      <c r="D25" s="17">
        <f t="shared" si="1"/>
        <v>0.75008294137705389</v>
      </c>
      <c r="E25" s="17"/>
      <c r="F25" s="17"/>
    </row>
    <row r="26" spans="1:6" x14ac:dyDescent="0.3">
      <c r="A26" s="17">
        <v>20</v>
      </c>
      <c r="B26" s="23">
        <f t="shared" si="2"/>
        <v>65.625691063487579</v>
      </c>
      <c r="C26" s="23"/>
      <c r="D26" s="17"/>
      <c r="E26" s="17"/>
      <c r="F26" s="17"/>
    </row>
    <row r="27" spans="1:6" x14ac:dyDescent="0.3">
      <c r="A27" s="17"/>
      <c r="B27" s="17"/>
      <c r="C27" s="17"/>
      <c r="D27" s="17"/>
      <c r="E27" s="17"/>
      <c r="F27" s="17"/>
    </row>
    <row r="28" spans="1:6" x14ac:dyDescent="0.3">
      <c r="A28" s="17"/>
      <c r="B28" s="17"/>
      <c r="C28" s="17"/>
      <c r="D28" s="17"/>
      <c r="E28" s="17"/>
      <c r="F28" s="17"/>
    </row>
  </sheetData>
  <mergeCells count="2">
    <mergeCell ref="B4:D4"/>
    <mergeCell ref="E4:F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627F-6FCC-4961-99B9-96C339A2A04E}">
  <dimension ref="A1:F26"/>
  <sheetViews>
    <sheetView workbookViewId="0">
      <selection activeCell="F13" sqref="F13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 t="s">
        <v>23</v>
      </c>
    </row>
    <row r="4" spans="1:6" x14ac:dyDescent="0.3">
      <c r="A4" s="17"/>
      <c r="B4" s="18" t="s">
        <v>1</v>
      </c>
      <c r="C4" s="18"/>
      <c r="D4" s="18"/>
      <c r="E4" s="18" t="s">
        <v>10</v>
      </c>
      <c r="F4" s="18"/>
    </row>
    <row r="5" spans="1:6" ht="15.6" x14ac:dyDescent="0.3">
      <c r="A5" s="24" t="s">
        <v>8</v>
      </c>
      <c r="B5" s="4" t="s">
        <v>21</v>
      </c>
      <c r="C5" s="24" t="s">
        <v>24</v>
      </c>
      <c r="D5" s="24" t="s">
        <v>25</v>
      </c>
      <c r="E5" s="24" t="s">
        <v>26</v>
      </c>
      <c r="F5" s="24" t="s">
        <v>16</v>
      </c>
    </row>
    <row r="6" spans="1:6" x14ac:dyDescent="0.3">
      <c r="A6" s="17">
        <v>0</v>
      </c>
      <c r="B6" s="17">
        <v>1</v>
      </c>
      <c r="C6" s="21">
        <f>$E$6*B6*($F$6-B6)/$F$6</f>
        <v>0.49</v>
      </c>
      <c r="D6" s="21">
        <f>C6/B6</f>
        <v>0.49</v>
      </c>
      <c r="E6" s="26">
        <v>0.5</v>
      </c>
      <c r="F6" s="26">
        <v>50</v>
      </c>
    </row>
    <row r="7" spans="1:6" x14ac:dyDescent="0.3">
      <c r="A7" s="17">
        <v>1</v>
      </c>
      <c r="B7" s="22">
        <f>$F$6/(1+(($F$6-B6)/B6)*EXP(-1*$E$6*A7))</f>
        <v>1.6276040434350512</v>
      </c>
      <c r="C7" s="21">
        <f t="shared" ref="C7:C26" si="0">$E$6*B7*($F$6-B7)/$F$6</f>
        <v>0.78731107249546439</v>
      </c>
      <c r="D7" s="21">
        <f t="shared" ref="D7:D26" si="1">C7/B7</f>
        <v>0.48372395956564956</v>
      </c>
      <c r="E7" s="17"/>
      <c r="F7" s="17"/>
    </row>
    <row r="8" spans="1:6" x14ac:dyDescent="0.3">
      <c r="A8" s="17">
        <v>2</v>
      </c>
      <c r="B8" s="22">
        <f t="shared" ref="B8:B26" si="2">$F$6/(1+(($F$6-B7)/B7)*EXP(-1*$E$6*A8))</f>
        <v>4.189928504729755</v>
      </c>
      <c r="C8" s="21">
        <f t="shared" si="0"/>
        <v>1.9194092436174082</v>
      </c>
      <c r="D8" s="21">
        <f t="shared" si="1"/>
        <v>0.45810071495270244</v>
      </c>
      <c r="E8" s="17"/>
      <c r="F8" s="17"/>
    </row>
    <row r="9" spans="1:6" x14ac:dyDescent="0.3">
      <c r="A9" s="17">
        <v>3</v>
      </c>
      <c r="B9" s="22">
        <f t="shared" si="2"/>
        <v>14.536716234484542</v>
      </c>
      <c r="C9" s="21">
        <f t="shared" si="0"/>
        <v>5.1551969284230061</v>
      </c>
      <c r="D9" s="21">
        <f t="shared" si="1"/>
        <v>0.35463283765515452</v>
      </c>
      <c r="E9" s="17"/>
      <c r="F9" s="17"/>
    </row>
    <row r="10" spans="1:6" x14ac:dyDescent="0.3">
      <c r="A10" s="17">
        <v>4</v>
      </c>
      <c r="B10" s="22">
        <f t="shared" si="2"/>
        <v>37.589479793862317</v>
      </c>
      <c r="C10" s="21">
        <f t="shared" si="0"/>
        <v>4.6650499851993246</v>
      </c>
      <c r="D10" s="21">
        <f t="shared" si="1"/>
        <v>0.12410520206137683</v>
      </c>
      <c r="E10" s="17"/>
      <c r="F10" s="17"/>
    </row>
    <row r="11" spans="1:6" x14ac:dyDescent="0.3">
      <c r="A11" s="17">
        <v>5</v>
      </c>
      <c r="B11" s="22">
        <f t="shared" si="2"/>
        <v>48.680697876942347</v>
      </c>
      <c r="C11" s="21">
        <f t="shared" si="0"/>
        <v>0.64224548060978237</v>
      </c>
      <c r="D11" s="21">
        <f t="shared" si="1"/>
        <v>1.3193021230576535E-2</v>
      </c>
      <c r="E11" s="17"/>
      <c r="F11" s="17"/>
    </row>
    <row r="12" spans="1:6" x14ac:dyDescent="0.3">
      <c r="A12" s="17">
        <v>6</v>
      </c>
      <c r="B12" s="22">
        <f t="shared" si="2"/>
        <v>49.932626605072883</v>
      </c>
      <c r="C12" s="21">
        <f t="shared" si="0"/>
        <v>3.3641305720118295E-2</v>
      </c>
      <c r="D12" s="21">
        <f t="shared" si="1"/>
        <v>6.7373394927116692E-4</v>
      </c>
      <c r="E12" s="17"/>
      <c r="F12" s="17"/>
    </row>
    <row r="13" spans="1:6" x14ac:dyDescent="0.3">
      <c r="A13" s="17">
        <v>7</v>
      </c>
      <c r="B13" s="22">
        <f t="shared" si="2"/>
        <v>49.997962837642184</v>
      </c>
      <c r="C13" s="21">
        <f t="shared" si="0"/>
        <v>1.0185396786031302E-3</v>
      </c>
      <c r="D13" s="21">
        <f t="shared" si="1"/>
        <v>2.0371623578157025E-5</v>
      </c>
      <c r="E13" s="17"/>
      <c r="F13" s="17"/>
    </row>
    <row r="14" spans="1:6" x14ac:dyDescent="0.3">
      <c r="A14" s="17">
        <v>8</v>
      </c>
      <c r="B14" s="22">
        <f t="shared" si="2"/>
        <v>49.999962686577469</v>
      </c>
      <c r="C14" s="21">
        <f t="shared" si="0"/>
        <v>1.8656697342748252E-5</v>
      </c>
      <c r="D14" s="21">
        <f t="shared" si="1"/>
        <v>3.7313422531326527E-7</v>
      </c>
      <c r="E14" s="17"/>
      <c r="F14" s="17"/>
    </row>
    <row r="15" spans="1:6" x14ac:dyDescent="0.3">
      <c r="A15" s="17">
        <v>9</v>
      </c>
      <c r="B15" s="22">
        <f t="shared" si="2"/>
        <v>49.999999585485014</v>
      </c>
      <c r="C15" s="21">
        <f t="shared" si="0"/>
        <v>2.0725749122747376E-7</v>
      </c>
      <c r="D15" s="21">
        <f t="shared" si="1"/>
        <v>4.14514985891401E-9</v>
      </c>
      <c r="E15" s="17"/>
      <c r="F15" s="17"/>
    </row>
    <row r="16" spans="1:6" x14ac:dyDescent="0.3">
      <c r="A16" s="17">
        <v>10</v>
      </c>
      <c r="B16" s="22">
        <f t="shared" si="2"/>
        <v>49.99999999720702</v>
      </c>
      <c r="C16" s="21">
        <f t="shared" si="0"/>
        <v>1.396490034643857E-9</v>
      </c>
      <c r="D16" s="21">
        <f t="shared" si="1"/>
        <v>2.7929800694437287E-11</v>
      </c>
      <c r="E16" s="17"/>
      <c r="F16" s="17"/>
    </row>
    <row r="17" spans="1:6" x14ac:dyDescent="0.3">
      <c r="A17" s="17">
        <v>11</v>
      </c>
      <c r="B17" s="22">
        <f t="shared" si="2"/>
        <v>49.999999999988589</v>
      </c>
      <c r="C17" s="21">
        <f t="shared" si="0"/>
        <v>5.7056581681523023E-12</v>
      </c>
      <c r="D17" s="21">
        <f t="shared" si="1"/>
        <v>1.1411316336307208E-13</v>
      </c>
      <c r="E17" s="17"/>
      <c r="F17" s="17"/>
    </row>
    <row r="18" spans="1:6" x14ac:dyDescent="0.3">
      <c r="A18" s="17">
        <v>12</v>
      </c>
      <c r="B18" s="22">
        <f t="shared" si="2"/>
        <v>49.999999999999964</v>
      </c>
      <c r="C18" s="21">
        <f t="shared" si="0"/>
        <v>1.7763568394002492E-14</v>
      </c>
      <c r="D18" s="21">
        <f t="shared" si="1"/>
        <v>3.5527136788005011E-16</v>
      </c>
      <c r="E18" s="17"/>
      <c r="F18" s="17"/>
    </row>
    <row r="19" spans="1:6" x14ac:dyDescent="0.3">
      <c r="A19" s="17">
        <v>13</v>
      </c>
      <c r="B19" s="22">
        <f t="shared" si="2"/>
        <v>50</v>
      </c>
      <c r="C19" s="21">
        <f t="shared" si="0"/>
        <v>0</v>
      </c>
      <c r="D19" s="21">
        <f t="shared" si="1"/>
        <v>0</v>
      </c>
      <c r="E19" s="17"/>
      <c r="F19" s="17"/>
    </row>
    <row r="20" spans="1:6" x14ac:dyDescent="0.3">
      <c r="A20" s="17">
        <v>14</v>
      </c>
      <c r="B20" s="22">
        <f t="shared" si="2"/>
        <v>50</v>
      </c>
      <c r="C20" s="21">
        <f t="shared" si="0"/>
        <v>0</v>
      </c>
      <c r="D20" s="21">
        <f t="shared" si="1"/>
        <v>0</v>
      </c>
      <c r="E20" s="17"/>
      <c r="F20" s="17"/>
    </row>
    <row r="21" spans="1:6" x14ac:dyDescent="0.3">
      <c r="A21" s="17">
        <v>15</v>
      </c>
      <c r="B21" s="22">
        <f t="shared" si="2"/>
        <v>50</v>
      </c>
      <c r="C21" s="21">
        <f t="shared" si="0"/>
        <v>0</v>
      </c>
      <c r="D21" s="21">
        <f t="shared" si="1"/>
        <v>0</v>
      </c>
      <c r="E21" s="17"/>
      <c r="F21" s="17"/>
    </row>
    <row r="22" spans="1:6" x14ac:dyDescent="0.3">
      <c r="A22" s="17">
        <v>16</v>
      </c>
      <c r="B22" s="22">
        <f t="shared" si="2"/>
        <v>50</v>
      </c>
      <c r="C22" s="21">
        <f t="shared" si="0"/>
        <v>0</v>
      </c>
      <c r="D22" s="21">
        <f t="shared" si="1"/>
        <v>0</v>
      </c>
      <c r="E22" s="17"/>
      <c r="F22" s="17"/>
    </row>
    <row r="23" spans="1:6" x14ac:dyDescent="0.3">
      <c r="A23" s="17">
        <v>17</v>
      </c>
      <c r="B23" s="22">
        <f t="shared" si="2"/>
        <v>50</v>
      </c>
      <c r="C23" s="21">
        <f t="shared" si="0"/>
        <v>0</v>
      </c>
      <c r="D23" s="21">
        <f t="shared" si="1"/>
        <v>0</v>
      </c>
      <c r="E23" s="17"/>
      <c r="F23" s="17"/>
    </row>
    <row r="24" spans="1:6" x14ac:dyDescent="0.3">
      <c r="A24" s="17">
        <v>18</v>
      </c>
      <c r="B24" s="22">
        <f t="shared" si="2"/>
        <v>50</v>
      </c>
      <c r="C24" s="21">
        <f t="shared" si="0"/>
        <v>0</v>
      </c>
      <c r="D24" s="21">
        <f t="shared" si="1"/>
        <v>0</v>
      </c>
      <c r="E24" s="17"/>
      <c r="F24" s="17"/>
    </row>
    <row r="25" spans="1:6" x14ac:dyDescent="0.3">
      <c r="A25" s="17">
        <v>19</v>
      </c>
      <c r="B25" s="22">
        <f t="shared" si="2"/>
        <v>50</v>
      </c>
      <c r="C25" s="21">
        <f t="shared" si="0"/>
        <v>0</v>
      </c>
      <c r="D25" s="21">
        <f t="shared" si="1"/>
        <v>0</v>
      </c>
      <c r="E25" s="17"/>
      <c r="F25" s="17"/>
    </row>
    <row r="26" spans="1:6" x14ac:dyDescent="0.3">
      <c r="A26" s="17">
        <v>20</v>
      </c>
      <c r="B26" s="22">
        <f t="shared" si="2"/>
        <v>50</v>
      </c>
      <c r="C26" s="21">
        <f t="shared" si="0"/>
        <v>0</v>
      </c>
      <c r="D26" s="21">
        <f t="shared" si="1"/>
        <v>0</v>
      </c>
      <c r="E26" s="17"/>
      <c r="F26" s="17"/>
    </row>
  </sheetData>
  <mergeCells count="2">
    <mergeCell ref="B4:D4"/>
    <mergeCell ref="E4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E7CD-3A9A-497F-B0C6-487D91B9B20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Explicit Birth and Death Rates</vt:lpstr>
      <vt:lpstr>Explicit K</vt:lpstr>
      <vt:lpstr>Continuous Time Logistic 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2018-01-09T01:10:39Z</dcterms:created>
  <dcterms:modified xsi:type="dcterms:W3CDTF">2018-01-17T16:19:01Z</dcterms:modified>
</cp:coreProperties>
</file>